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es\Dropbox\Random\"/>
    </mc:Choice>
  </mc:AlternateContent>
  <xr:revisionPtr revIDLastSave="0" documentId="13_ncr:1_{EE4A2279-57BA-47B4-AA00-FAE2BD21F1C3}" xr6:coauthVersionLast="47" xr6:coauthVersionMax="47" xr10:uidLastSave="{00000000-0000-0000-0000-000000000000}"/>
  <bookViews>
    <workbookView xWindow="-96" yWindow="-96" windowWidth="23232" windowHeight="12432" xr2:uid="{D6150FED-3656-4D77-8675-AD3466C3E5CC}"/>
  </bookViews>
  <sheets>
    <sheet name="Range" sheetId="1" r:id="rId1"/>
  </sheets>
  <definedNames>
    <definedName name="solver_adj" localSheetId="0" hidden="1">Range!$A$12:$F$12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Range!$F$13</definedName>
    <definedName name="solver_lhs2" localSheetId="0" hidden="1">Range!$F$14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Range!$J$12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" i="1" l="1"/>
  <c r="AG8" i="1"/>
  <c r="AF8" i="1"/>
  <c r="AE8" i="1"/>
  <c r="AD8" i="1"/>
  <c r="AC8" i="1"/>
  <c r="AB8" i="1"/>
  <c r="U6" i="1"/>
  <c r="V6" i="1" s="1"/>
  <c r="AH4" i="1"/>
  <c r="AD5" i="1"/>
  <c r="AC5" i="1"/>
  <c r="AC4" i="1"/>
  <c r="AG4" i="1"/>
  <c r="AG5" i="1"/>
  <c r="AF4" i="1"/>
  <c r="AE4" i="1"/>
  <c r="AD4" i="1"/>
  <c r="AB4" i="1"/>
  <c r="AB5" i="1"/>
  <c r="AF3" i="1"/>
  <c r="AE3" i="1"/>
  <c r="AD3" i="1"/>
  <c r="AC3" i="1"/>
  <c r="AB3" i="1"/>
  <c r="AG3" i="1"/>
  <c r="AG2" i="1"/>
  <c r="AF2" i="1"/>
  <c r="AE2" i="1"/>
  <c r="AD2" i="1"/>
  <c r="AC2" i="1"/>
  <c r="AB2" i="1"/>
  <c r="W4" i="1"/>
  <c r="W5" i="1"/>
  <c r="W7" i="1"/>
  <c r="W8" i="1"/>
  <c r="V5" i="1"/>
  <c r="V7" i="1"/>
  <c r="V2" i="1"/>
  <c r="X2" i="1"/>
  <c r="W10" i="1" s="1"/>
  <c r="U3" i="1"/>
  <c r="V3" i="1" s="1"/>
  <c r="U4" i="1"/>
  <c r="V4" i="1" s="1"/>
  <c r="U5" i="1"/>
  <c r="U7" i="1"/>
  <c r="U11" i="1"/>
  <c r="V11" i="1" s="1"/>
  <c r="U8" i="1"/>
  <c r="V8" i="1" s="1"/>
  <c r="U9" i="1"/>
  <c r="W9" i="1" s="1"/>
  <c r="U10" i="1"/>
  <c r="V10" i="1" s="1"/>
  <c r="L14" i="1"/>
  <c r="K13" i="1"/>
  <c r="K14" i="1"/>
  <c r="J12" i="1"/>
  <c r="J13" i="1"/>
  <c r="J14" i="1"/>
  <c r="I11" i="1"/>
  <c r="I12" i="1"/>
  <c r="I13" i="1"/>
  <c r="I14" i="1"/>
  <c r="H10" i="1"/>
  <c r="H11" i="1"/>
  <c r="H12" i="1"/>
  <c r="H13" i="1"/>
  <c r="H14" i="1"/>
  <c r="G9" i="1"/>
  <c r="G10" i="1"/>
  <c r="G11" i="1"/>
  <c r="G12" i="1"/>
  <c r="G13" i="1"/>
  <c r="G14" i="1"/>
  <c r="F8" i="1"/>
  <c r="F9" i="1"/>
  <c r="F10" i="1"/>
  <c r="F11" i="1"/>
  <c r="F12" i="1"/>
  <c r="F13" i="1"/>
  <c r="F14" i="1"/>
  <c r="E7" i="1"/>
  <c r="E8" i="1"/>
  <c r="E9" i="1"/>
  <c r="E10" i="1"/>
  <c r="E11" i="1"/>
  <c r="E12" i="1"/>
  <c r="E13" i="1"/>
  <c r="E14" i="1"/>
  <c r="D6" i="1"/>
  <c r="D7" i="1"/>
  <c r="D8" i="1"/>
  <c r="D9" i="1"/>
  <c r="D10" i="1"/>
  <c r="D11" i="1"/>
  <c r="D12" i="1"/>
  <c r="D13" i="1"/>
  <c r="D14" i="1"/>
  <c r="C5" i="1"/>
  <c r="C6" i="1"/>
  <c r="C7" i="1"/>
  <c r="C8" i="1"/>
  <c r="C9" i="1"/>
  <c r="C10" i="1"/>
  <c r="C11" i="1"/>
  <c r="C12" i="1"/>
  <c r="C13" i="1"/>
  <c r="C14" i="1"/>
  <c r="M14" i="1"/>
  <c r="L13" i="1"/>
  <c r="K12" i="1"/>
  <c r="J11" i="1"/>
  <c r="I10" i="1"/>
  <c r="H9" i="1"/>
  <c r="G8" i="1"/>
  <c r="F7" i="1"/>
  <c r="E6" i="1"/>
  <c r="D5" i="1"/>
  <c r="C4" i="1"/>
  <c r="B4" i="1"/>
  <c r="B5" i="1"/>
  <c r="B6" i="1"/>
  <c r="B7" i="1"/>
  <c r="B8" i="1"/>
  <c r="B9" i="1"/>
  <c r="B10" i="1"/>
  <c r="B11" i="1"/>
  <c r="B12" i="1"/>
  <c r="B13" i="1"/>
  <c r="B14" i="1"/>
  <c r="B3" i="1"/>
  <c r="N12" i="1"/>
  <c r="M11" i="1"/>
  <c r="N11" i="1"/>
  <c r="L10" i="1"/>
  <c r="M10" i="1"/>
  <c r="N10" i="1"/>
  <c r="K9" i="1"/>
  <c r="L9" i="1"/>
  <c r="M9" i="1"/>
  <c r="N9" i="1"/>
  <c r="J8" i="1"/>
  <c r="K8" i="1"/>
  <c r="L8" i="1"/>
  <c r="M8" i="1"/>
  <c r="N8" i="1"/>
  <c r="I7" i="1"/>
  <c r="J7" i="1"/>
  <c r="K7" i="1"/>
  <c r="L7" i="1"/>
  <c r="M7" i="1"/>
  <c r="N7" i="1"/>
  <c r="H6" i="1"/>
  <c r="I6" i="1"/>
  <c r="J6" i="1"/>
  <c r="K6" i="1"/>
  <c r="L6" i="1"/>
  <c r="M6" i="1"/>
  <c r="N6" i="1"/>
  <c r="H5" i="1"/>
  <c r="I5" i="1"/>
  <c r="J5" i="1"/>
  <c r="K5" i="1"/>
  <c r="L5" i="1"/>
  <c r="M5" i="1"/>
  <c r="N5" i="1"/>
  <c r="G5" i="1"/>
  <c r="N13" i="1"/>
  <c r="M12" i="1"/>
  <c r="L11" i="1"/>
  <c r="K10" i="1"/>
  <c r="J9" i="1"/>
  <c r="I8" i="1"/>
  <c r="H7" i="1"/>
  <c r="G6" i="1"/>
  <c r="F5" i="1"/>
  <c r="E4" i="1"/>
  <c r="F4" i="1"/>
  <c r="G4" i="1"/>
  <c r="H4" i="1"/>
  <c r="I4" i="1"/>
  <c r="J4" i="1"/>
  <c r="K4" i="1"/>
  <c r="L4" i="1"/>
  <c r="M4" i="1"/>
  <c r="N4" i="1"/>
  <c r="E3" i="1"/>
  <c r="F3" i="1"/>
  <c r="G3" i="1"/>
  <c r="H3" i="1"/>
  <c r="I3" i="1"/>
  <c r="J3" i="1"/>
  <c r="K3" i="1"/>
  <c r="L3" i="1"/>
  <c r="M3" i="1"/>
  <c r="N3" i="1"/>
  <c r="D3" i="1"/>
  <c r="N14" i="1"/>
  <c r="M13" i="1"/>
  <c r="L12" i="1"/>
  <c r="K11" i="1"/>
  <c r="J10" i="1"/>
  <c r="I9" i="1"/>
  <c r="H8" i="1"/>
  <c r="G7" i="1"/>
  <c r="F6" i="1"/>
  <c r="E5" i="1"/>
  <c r="D4" i="1"/>
  <c r="C3" i="1"/>
  <c r="N2" i="1"/>
  <c r="D2" i="1"/>
  <c r="E2" i="1"/>
  <c r="F2" i="1"/>
  <c r="G2" i="1"/>
  <c r="H2" i="1"/>
  <c r="I2" i="1"/>
  <c r="J2" i="1"/>
  <c r="K2" i="1"/>
  <c r="L2" i="1"/>
  <c r="M2" i="1"/>
  <c r="C2" i="1"/>
  <c r="B2" i="1"/>
  <c r="W6" i="1" l="1"/>
  <c r="W2" i="1"/>
  <c r="W3" i="1"/>
  <c r="W11" i="1"/>
  <c r="V9" i="1"/>
  <c r="V12" i="1"/>
</calcChain>
</file>

<file path=xl/sharedStrings.xml><?xml version="1.0" encoding="utf-8"?>
<sst xmlns="http://schemas.openxmlformats.org/spreadsheetml/2006/main" count="28" uniqueCount="22">
  <si>
    <t>A</t>
  </si>
  <si>
    <t>K</t>
  </si>
  <si>
    <t>Q</t>
  </si>
  <si>
    <t>J</t>
  </si>
  <si>
    <t>T</t>
  </si>
  <si>
    <t>Player Hand</t>
  </si>
  <si>
    <t>Opponent Hand</t>
  </si>
  <si>
    <t>Royal Flush</t>
  </si>
  <si>
    <t>Hand Ranking</t>
  </si>
  <si>
    <t>Straight Flush</t>
  </si>
  <si>
    <t>Four of a Kind</t>
  </si>
  <si>
    <t>Full House</t>
  </si>
  <si>
    <t>Flush</t>
  </si>
  <si>
    <t xml:space="preserve">Straight  </t>
  </si>
  <si>
    <t>Three of a Kind</t>
  </si>
  <si>
    <t>Two Pair</t>
  </si>
  <si>
    <t>One Pair</t>
  </si>
  <si>
    <t>High Card</t>
  </si>
  <si>
    <t># Different Hands</t>
  </si>
  <si>
    <t>Combinations</t>
  </si>
  <si>
    <t>Probability</t>
  </si>
  <si>
    <t>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</si>
</sst>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529D-23B1-4261-A689-90EF89495443}">
  <dimension ref="A1:AL14"/>
  <sheetViews>
    <sheetView tabSelected="1" topLeftCell="K1" zoomScale="85" zoomScaleNormal="85" workbookViewId="0">
      <selection activeCell="AA9" sqref="AA9"/>
    </sheetView>
  </sheetViews>
  <sheetFormatPr defaultColWidth="5.26171875" defaultRowHeight="18.3" customHeight="1" x14ac:dyDescent="0.55000000000000004"/>
  <cols>
    <col min="2" max="2" width="7.5234375" bestFit="1" customWidth="1"/>
    <col min="16" max="16" width="10.15625" bestFit="1" customWidth="1"/>
    <col min="17" max="17" width="13.26171875" bestFit="1" customWidth="1"/>
    <col min="20" max="20" width="12.47265625" bestFit="1" customWidth="1"/>
    <col min="21" max="21" width="11.578125" bestFit="1" customWidth="1"/>
    <col min="22" max="23" width="14.41796875" bestFit="1" customWidth="1"/>
    <col min="24" max="24" width="14.5234375" bestFit="1" customWidth="1"/>
    <col min="27" max="27" width="6.15625" bestFit="1" customWidth="1"/>
    <col min="33" max="34" width="9.5234375" bestFit="1" customWidth="1"/>
    <col min="37" max="38" width="6.5234375" bestFit="1" customWidth="1"/>
  </cols>
  <sheetData>
    <row r="1" spans="1:38" ht="18.3" customHeight="1" x14ac:dyDescent="0.5500000000000000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>
        <v>9</v>
      </c>
      <c r="H1" s="1">
        <v>8</v>
      </c>
      <c r="I1" s="1">
        <v>7</v>
      </c>
      <c r="J1" s="1">
        <v>6</v>
      </c>
      <c r="K1" s="1">
        <v>5</v>
      </c>
      <c r="L1" s="1">
        <v>4</v>
      </c>
      <c r="M1" s="1">
        <v>3</v>
      </c>
      <c r="N1" s="1">
        <v>2</v>
      </c>
      <c r="P1" t="s">
        <v>5</v>
      </c>
      <c r="Q1" t="s">
        <v>6</v>
      </c>
      <c r="T1" s="1" t="s">
        <v>8</v>
      </c>
      <c r="U1" s="1" t="s">
        <v>19</v>
      </c>
      <c r="V1" s="1" t="s">
        <v>20</v>
      </c>
      <c r="W1" s="1" t="s">
        <v>21</v>
      </c>
      <c r="X1" s="1" t="s">
        <v>18</v>
      </c>
      <c r="AA1" s="1"/>
      <c r="AB1" s="1">
        <v>1</v>
      </c>
      <c r="AC1">
        <v>2</v>
      </c>
      <c r="AD1">
        <v>3</v>
      </c>
      <c r="AE1">
        <v>4</v>
      </c>
      <c r="AF1">
        <v>5</v>
      </c>
    </row>
    <row r="2" spans="1:38" ht="18.3" customHeight="1" x14ac:dyDescent="0.55000000000000004">
      <c r="A2" s="1" t="s">
        <v>0</v>
      </c>
      <c r="B2" s="1" t="str">
        <f>_xlfn.CONCAT(A2,B1)</f>
        <v>AA</v>
      </c>
      <c r="C2" s="1" t="str">
        <f>_xlfn.CONCAT($A$2,C1,"o")</f>
        <v>AKo</v>
      </c>
      <c r="D2" s="1" t="str">
        <f t="shared" ref="D2:M2" si="0">_xlfn.CONCAT($A$2,D1,"o")</f>
        <v>AQo</v>
      </c>
      <c r="E2" s="1" t="str">
        <f t="shared" si="0"/>
        <v>AJo</v>
      </c>
      <c r="F2" s="1" t="str">
        <f t="shared" si="0"/>
        <v>ATo</v>
      </c>
      <c r="G2" s="1" t="str">
        <f t="shared" si="0"/>
        <v>A9o</v>
      </c>
      <c r="H2" s="1" t="str">
        <f t="shared" si="0"/>
        <v>A8o</v>
      </c>
      <c r="I2" s="1" t="str">
        <f t="shared" si="0"/>
        <v>A7o</v>
      </c>
      <c r="J2" s="1" t="str">
        <f t="shared" si="0"/>
        <v>A6o</v>
      </c>
      <c r="K2" s="1" t="str">
        <f t="shared" si="0"/>
        <v>A5o</v>
      </c>
      <c r="L2" s="1" t="str">
        <f t="shared" si="0"/>
        <v>A4o</v>
      </c>
      <c r="M2" s="1" t="str">
        <f t="shared" si="0"/>
        <v>A3o</v>
      </c>
      <c r="N2" s="1" t="str">
        <f>_xlfn.CONCAT($A$2,N1,"o")</f>
        <v>A2o</v>
      </c>
      <c r="T2" s="1" t="s">
        <v>7</v>
      </c>
      <c r="U2">
        <v>4</v>
      </c>
      <c r="V2" s="2">
        <f>U2/$X$2</f>
        <v>1.5390771693292702E-6</v>
      </c>
      <c r="W2" s="1" t="str">
        <f>_xlfn.CONCAT($X$2/U2," to ",1)</f>
        <v>649740 to 1</v>
      </c>
      <c r="X2" s="1">
        <f>COMBIN(52,5)</f>
        <v>2598960</v>
      </c>
      <c r="AB2">
        <f>44/50</f>
        <v>0.88</v>
      </c>
      <c r="AC2">
        <f>43/49</f>
        <v>0.87755102040816324</v>
      </c>
      <c r="AD2">
        <f>42/48</f>
        <v>0.875</v>
      </c>
      <c r="AE2">
        <f>41/47</f>
        <v>0.87234042553191493</v>
      </c>
      <c r="AF2">
        <f>40/46</f>
        <v>0.86956521739130432</v>
      </c>
      <c r="AG2">
        <f>AB2*AC2*AD2*AE2*AF2</f>
        <v>0.51256772829390773</v>
      </c>
      <c r="AK2" s="4"/>
      <c r="AL2" s="4"/>
    </row>
    <row r="3" spans="1:38" ht="18.3" customHeight="1" x14ac:dyDescent="0.55000000000000004">
      <c r="A3" s="1" t="s">
        <v>1</v>
      </c>
      <c r="B3" s="1" t="str">
        <f>_xlfn.CONCAT(B$1,$A3,"s")</f>
        <v>AKs</v>
      </c>
      <c r="C3" s="1" t="str">
        <f>_xlfn.CONCAT(A3,C1)</f>
        <v>KK</v>
      </c>
      <c r="D3" s="1" t="str">
        <f>_xlfn.CONCAT($A$3,D1,"o")</f>
        <v>KQo</v>
      </c>
      <c r="E3" s="1" t="str">
        <f t="shared" ref="E3:N3" si="1">_xlfn.CONCAT($A$3,E1,"o")</f>
        <v>KJo</v>
      </c>
      <c r="F3" s="1" t="str">
        <f t="shared" si="1"/>
        <v>KTo</v>
      </c>
      <c r="G3" s="1" t="str">
        <f t="shared" si="1"/>
        <v>K9o</v>
      </c>
      <c r="H3" s="1" t="str">
        <f t="shared" si="1"/>
        <v>K8o</v>
      </c>
      <c r="I3" s="1" t="str">
        <f t="shared" si="1"/>
        <v>K7o</v>
      </c>
      <c r="J3" s="1" t="str">
        <f t="shared" si="1"/>
        <v>K6o</v>
      </c>
      <c r="K3" s="1" t="str">
        <f t="shared" si="1"/>
        <v>K5o</v>
      </c>
      <c r="L3" s="1" t="str">
        <f t="shared" si="1"/>
        <v>K4o</v>
      </c>
      <c r="M3" s="1" t="str">
        <f t="shared" si="1"/>
        <v>K3o</v>
      </c>
      <c r="N3" s="1" t="str">
        <f t="shared" si="1"/>
        <v>K2o</v>
      </c>
      <c r="T3" s="1" t="s">
        <v>9</v>
      </c>
      <c r="U3">
        <f>4*10-4</f>
        <v>36</v>
      </c>
      <c r="V3" s="2">
        <f t="shared" ref="V3:V11" si="2">U3/$X$2</f>
        <v>1.3851694523963431E-5</v>
      </c>
      <c r="W3" s="1" t="str">
        <f>_xlfn.CONCAT(ROUND($X$2/U3,2)," to ",1)</f>
        <v>72193.33 to 1</v>
      </c>
      <c r="X3" s="1"/>
      <c r="AA3" t="s">
        <v>1</v>
      </c>
      <c r="AB3">
        <f>3/51</f>
        <v>5.8823529411764705E-2</v>
      </c>
      <c r="AC3">
        <f>48/50</f>
        <v>0.96</v>
      </c>
      <c r="AD3">
        <f>47/49</f>
        <v>0.95918367346938771</v>
      </c>
      <c r="AE3">
        <f>46/48</f>
        <v>0.95833333333333337</v>
      </c>
      <c r="AF3">
        <f>45/47</f>
        <v>0.95744680851063835</v>
      </c>
      <c r="AG3" s="3">
        <f>PRODUCT(AB3:AF3)</f>
        <v>4.9699879951980788E-2</v>
      </c>
      <c r="AH3" s="3"/>
    </row>
    <row r="4" spans="1:38" ht="18.3" customHeight="1" x14ac:dyDescent="0.55000000000000004">
      <c r="A4" s="1" t="s">
        <v>2</v>
      </c>
      <c r="B4" s="1" t="str">
        <f t="shared" ref="B4:K14" si="3">_xlfn.CONCAT(B$1,$A4,"s")</f>
        <v>AQs</v>
      </c>
      <c r="C4" s="1" t="str">
        <f>_xlfn.CONCAT(C$1,$A4,"s")</f>
        <v>KQs</v>
      </c>
      <c r="D4" s="1" t="str">
        <f>_xlfn.CONCAT(A4,D1)</f>
        <v>QQ</v>
      </c>
      <c r="E4" s="1" t="str">
        <f>_xlfn.CONCAT($A4,E$1,"o")</f>
        <v>QJo</v>
      </c>
      <c r="F4" s="1" t="str">
        <f t="shared" ref="F4:N4" si="4">_xlfn.CONCAT($A$4,F1,"o")</f>
        <v>QTo</v>
      </c>
      <c r="G4" s="1" t="str">
        <f t="shared" si="4"/>
        <v>Q9o</v>
      </c>
      <c r="H4" s="1" t="str">
        <f t="shared" si="4"/>
        <v>Q8o</v>
      </c>
      <c r="I4" s="1" t="str">
        <f t="shared" si="4"/>
        <v>Q7o</v>
      </c>
      <c r="J4" s="1" t="str">
        <f t="shared" si="4"/>
        <v>Q6o</v>
      </c>
      <c r="K4" s="1" t="str">
        <f t="shared" si="4"/>
        <v>Q5o</v>
      </c>
      <c r="L4" s="1" t="str">
        <f t="shared" si="4"/>
        <v>Q4o</v>
      </c>
      <c r="M4" s="1" t="str">
        <f t="shared" si="4"/>
        <v>Q3o</v>
      </c>
      <c r="N4" s="1" t="str">
        <f t="shared" si="4"/>
        <v>Q2o</v>
      </c>
      <c r="T4" s="1" t="s">
        <v>10</v>
      </c>
      <c r="U4">
        <f>COMBIN(13,1)*COMBIN(4,4)*COMBIN(12,1)*COMBIN(4,1)</f>
        <v>624</v>
      </c>
      <c r="V4" s="2">
        <f t="shared" si="2"/>
        <v>2.4009603841536616E-4</v>
      </c>
      <c r="W4" s="1" t="str">
        <f t="shared" ref="W4:W11" si="5">_xlfn.CONCAT(ROUND($X$2/U4,2)," to ",1)</f>
        <v>4165 to 1</v>
      </c>
      <c r="X4" s="1"/>
      <c r="AB4">
        <f t="shared" ref="AB4:AB5" si="6">3/51</f>
        <v>5.8823529411764705E-2</v>
      </c>
      <c r="AC4">
        <f>2/50</f>
        <v>0.04</v>
      </c>
      <c r="AD4">
        <f>48/49</f>
        <v>0.97959183673469385</v>
      </c>
      <c r="AE4">
        <f>47/48</f>
        <v>0.97916666666666663</v>
      </c>
      <c r="AF4">
        <f>46/47</f>
        <v>0.97872340425531912</v>
      </c>
      <c r="AG4" s="3">
        <f t="shared" ref="AG4:AG5" si="7">PRODUCT(AB4:AF4)</f>
        <v>2.2088835534213687E-3</v>
      </c>
      <c r="AH4" s="3">
        <f>SUM(AG3:AG5)</f>
        <v>5.195678271308523E-2</v>
      </c>
    </row>
    <row r="5" spans="1:38" ht="18.3" customHeight="1" x14ac:dyDescent="0.55000000000000004">
      <c r="A5" s="1" t="s">
        <v>3</v>
      </c>
      <c r="B5" s="1" t="str">
        <f t="shared" si="3"/>
        <v>AJs</v>
      </c>
      <c r="C5" s="1" t="str">
        <f t="shared" si="3"/>
        <v>KJs</v>
      </c>
      <c r="D5" s="1" t="str">
        <f>_xlfn.CONCAT(D$1,$A5,"s")</f>
        <v>QJs</v>
      </c>
      <c r="E5" s="1" t="str">
        <f>_xlfn.CONCAT(A5,E1)</f>
        <v>JJ</v>
      </c>
      <c r="F5" s="1" t="str">
        <f>_xlfn.CONCAT($A5,F$1,"o")</f>
        <v>JTo</v>
      </c>
      <c r="G5" s="1" t="str">
        <f>_xlfn.CONCAT($A5,G$1,"o")</f>
        <v>J9o</v>
      </c>
      <c r="H5" s="1" t="str">
        <f t="shared" ref="H5:N11" si="8">_xlfn.CONCAT($A5,H$1,"o")</f>
        <v>J8o</v>
      </c>
      <c r="I5" s="1" t="str">
        <f t="shared" si="8"/>
        <v>J7o</v>
      </c>
      <c r="J5" s="1" t="str">
        <f t="shared" si="8"/>
        <v>J6o</v>
      </c>
      <c r="K5" s="1" t="str">
        <f t="shared" si="8"/>
        <v>J5o</v>
      </c>
      <c r="L5" s="1" t="str">
        <f t="shared" si="8"/>
        <v>J4o</v>
      </c>
      <c r="M5" s="1" t="str">
        <f t="shared" si="8"/>
        <v>J3o</v>
      </c>
      <c r="N5" s="1" t="str">
        <f t="shared" si="8"/>
        <v>J2o</v>
      </c>
      <c r="T5" s="1" t="s">
        <v>11</v>
      </c>
      <c r="U5">
        <f>COMBIN(13,1)*COMBIN(4,3)*COMBIN(12,1)*COMBIN(4,2)</f>
        <v>3744</v>
      </c>
      <c r="V5" s="2">
        <f t="shared" si="2"/>
        <v>1.4405762304921968E-3</v>
      </c>
      <c r="W5" s="1" t="str">
        <f t="shared" si="5"/>
        <v>694.17 to 1</v>
      </c>
      <c r="X5" s="1"/>
      <c r="AB5">
        <f t="shared" si="6"/>
        <v>5.8823529411764705E-2</v>
      </c>
      <c r="AC5">
        <f>2/50</f>
        <v>0.04</v>
      </c>
      <c r="AD5">
        <f>1/49</f>
        <v>2.0408163265306121E-2</v>
      </c>
      <c r="AE5">
        <v>1</v>
      </c>
      <c r="AF5">
        <v>1</v>
      </c>
      <c r="AG5" s="3">
        <f t="shared" si="7"/>
        <v>4.8019207683073229E-5</v>
      </c>
    </row>
    <row r="6" spans="1:38" ht="18.3" customHeight="1" x14ac:dyDescent="0.55000000000000004">
      <c r="A6" s="1" t="s">
        <v>4</v>
      </c>
      <c r="B6" s="1" t="str">
        <f t="shared" si="3"/>
        <v>ATs</v>
      </c>
      <c r="C6" s="1" t="str">
        <f t="shared" si="3"/>
        <v>KTs</v>
      </c>
      <c r="D6" s="1" t="str">
        <f t="shared" si="3"/>
        <v>QTs</v>
      </c>
      <c r="E6" s="1" t="str">
        <f>_xlfn.CONCAT(E$1,$A6,"s")</f>
        <v>JTs</v>
      </c>
      <c r="F6" s="1" t="str">
        <f>_xlfn.CONCAT(A6,F1)</f>
        <v>TT</v>
      </c>
      <c r="G6" s="1" t="str">
        <f>_xlfn.CONCAT($A6,G$1,"o")</f>
        <v>T9o</v>
      </c>
      <c r="H6" s="1" t="str">
        <f t="shared" si="8"/>
        <v>T8o</v>
      </c>
      <c r="I6" s="1" t="str">
        <f t="shared" si="8"/>
        <v>T7o</v>
      </c>
      <c r="J6" s="1" t="str">
        <f t="shared" si="8"/>
        <v>T6o</v>
      </c>
      <c r="K6" s="1" t="str">
        <f t="shared" si="8"/>
        <v>T5o</v>
      </c>
      <c r="L6" s="1" t="str">
        <f t="shared" si="8"/>
        <v>T4o</v>
      </c>
      <c r="M6" s="1" t="str">
        <f t="shared" si="8"/>
        <v>T3o</v>
      </c>
      <c r="N6" s="1" t="str">
        <f t="shared" si="8"/>
        <v>T2o</v>
      </c>
      <c r="T6" s="1" t="s">
        <v>12</v>
      </c>
      <c r="U6">
        <f>(COMBIN(13,5)-10)*4</f>
        <v>5108</v>
      </c>
      <c r="V6" s="2">
        <f>U6/$X$2</f>
        <v>1.965401545233478E-3</v>
      </c>
      <c r="W6" s="1" t="str">
        <f t="shared" si="5"/>
        <v>508.8 to 1</v>
      </c>
      <c r="X6" s="1"/>
    </row>
    <row r="7" spans="1:38" ht="18.3" customHeight="1" x14ac:dyDescent="0.55000000000000004">
      <c r="A7" s="1">
        <v>9</v>
      </c>
      <c r="B7" s="1" t="str">
        <f t="shared" si="3"/>
        <v>A9s</v>
      </c>
      <c r="C7" s="1" t="str">
        <f t="shared" si="3"/>
        <v>K9s</v>
      </c>
      <c r="D7" s="1" t="str">
        <f t="shared" si="3"/>
        <v>Q9s</v>
      </c>
      <c r="E7" s="1" t="str">
        <f t="shared" si="3"/>
        <v>J9s</v>
      </c>
      <c r="F7" s="1" t="str">
        <f>_xlfn.CONCAT(F$1,$A7,"s")</f>
        <v>T9s</v>
      </c>
      <c r="G7" s="1" t="str">
        <f>_xlfn.CONCAT(A7,G1)</f>
        <v>99</v>
      </c>
      <c r="H7" s="1" t="str">
        <f>_xlfn.CONCAT($A7,H$1,"o")</f>
        <v>98o</v>
      </c>
      <c r="I7" s="1" t="str">
        <f t="shared" si="8"/>
        <v>97o</v>
      </c>
      <c r="J7" s="1" t="str">
        <f t="shared" si="8"/>
        <v>96o</v>
      </c>
      <c r="K7" s="1" t="str">
        <f t="shared" si="8"/>
        <v>95o</v>
      </c>
      <c r="L7" s="1" t="str">
        <f t="shared" si="8"/>
        <v>94o</v>
      </c>
      <c r="M7" s="1" t="str">
        <f t="shared" si="8"/>
        <v>93o</v>
      </c>
      <c r="N7" s="1" t="str">
        <f t="shared" si="8"/>
        <v>92o</v>
      </c>
      <c r="T7" s="1" t="s">
        <v>13</v>
      </c>
      <c r="U7">
        <f>10*(COMBIN(4,1)^5-4)</f>
        <v>10200</v>
      </c>
      <c r="V7" s="2">
        <f t="shared" si="2"/>
        <v>3.9246467817896386E-3</v>
      </c>
      <c r="W7" s="1" t="str">
        <f t="shared" si="5"/>
        <v>254.8 to 1</v>
      </c>
      <c r="X7" s="1"/>
      <c r="AA7">
        <v>1</v>
      </c>
      <c r="AB7">
        <v>2</v>
      </c>
      <c r="AC7">
        <v>3</v>
      </c>
      <c r="AD7">
        <v>4</v>
      </c>
      <c r="AE7">
        <v>5</v>
      </c>
      <c r="AF7">
        <v>6</v>
      </c>
      <c r="AG7">
        <v>7</v>
      </c>
    </row>
    <row r="8" spans="1:38" ht="18.3" customHeight="1" x14ac:dyDescent="0.55000000000000004">
      <c r="A8" s="1">
        <v>8</v>
      </c>
      <c r="B8" s="1" t="str">
        <f t="shared" si="3"/>
        <v>A8s</v>
      </c>
      <c r="C8" s="1" t="str">
        <f t="shared" si="3"/>
        <v>K8s</v>
      </c>
      <c r="D8" s="1" t="str">
        <f t="shared" si="3"/>
        <v>Q8s</v>
      </c>
      <c r="E8" s="1" t="str">
        <f t="shared" si="3"/>
        <v>J8s</v>
      </c>
      <c r="F8" s="1" t="str">
        <f t="shared" si="3"/>
        <v>T8s</v>
      </c>
      <c r="G8" s="1" t="str">
        <f>_xlfn.CONCAT(G$1,$A8,"s")</f>
        <v>98s</v>
      </c>
      <c r="H8" s="1" t="str">
        <f>_xlfn.CONCAT(A8,H1)</f>
        <v>88</v>
      </c>
      <c r="I8" s="1" t="str">
        <f>_xlfn.CONCAT($A8,I$1,"o")</f>
        <v>87o</v>
      </c>
      <c r="J8" s="1" t="str">
        <f t="shared" si="8"/>
        <v>86o</v>
      </c>
      <c r="K8" s="1" t="str">
        <f t="shared" si="8"/>
        <v>85o</v>
      </c>
      <c r="L8" s="1" t="str">
        <f t="shared" si="8"/>
        <v>84o</v>
      </c>
      <c r="M8" s="1" t="str">
        <f t="shared" si="8"/>
        <v>83o</v>
      </c>
      <c r="N8" s="1" t="str">
        <f t="shared" si="8"/>
        <v>82o</v>
      </c>
      <c r="T8" s="1" t="s">
        <v>14</v>
      </c>
      <c r="U8">
        <f>COMBIN(13,1)*COMBIN(4,3)*COMBIN(12,2)*COMBIN(4,1)^2</f>
        <v>54912</v>
      </c>
      <c r="V8" s="2">
        <f t="shared" si="2"/>
        <v>2.1128451380552221E-2</v>
      </c>
      <c r="W8" s="1" t="str">
        <f t="shared" si="5"/>
        <v>47.33 to 1</v>
      </c>
      <c r="X8" s="1"/>
      <c r="AA8">
        <v>1</v>
      </c>
      <c r="AB8">
        <f>48/51</f>
        <v>0.94117647058823528</v>
      </c>
      <c r="AC8">
        <f>45/50</f>
        <v>0.9</v>
      </c>
      <c r="AD8">
        <f>42/49</f>
        <v>0.8571428571428571</v>
      </c>
      <c r="AE8">
        <f>39/48</f>
        <v>0.8125</v>
      </c>
      <c r="AF8">
        <f>36/47</f>
        <v>0.76595744680851063</v>
      </c>
      <c r="AG8">
        <f>33/46</f>
        <v>0.71739130434782605</v>
      </c>
    </row>
    <row r="9" spans="1:38" ht="18.3" customHeight="1" x14ac:dyDescent="0.55000000000000004">
      <c r="A9" s="1">
        <v>7</v>
      </c>
      <c r="B9" s="1" t="str">
        <f t="shared" si="3"/>
        <v>A7s</v>
      </c>
      <c r="C9" s="1" t="str">
        <f t="shared" si="3"/>
        <v>K7s</v>
      </c>
      <c r="D9" s="1" t="str">
        <f t="shared" si="3"/>
        <v>Q7s</v>
      </c>
      <c r="E9" s="1" t="str">
        <f t="shared" si="3"/>
        <v>J7s</v>
      </c>
      <c r="F9" s="1" t="str">
        <f t="shared" si="3"/>
        <v>T7s</v>
      </c>
      <c r="G9" s="1" t="str">
        <f t="shared" si="3"/>
        <v>97s</v>
      </c>
      <c r="H9" s="1" t="str">
        <f>_xlfn.CONCAT(H$1,$A9,"s")</f>
        <v>87s</v>
      </c>
      <c r="I9" s="1" t="str">
        <f>_xlfn.CONCAT($A9,I$1)</f>
        <v>77</v>
      </c>
      <c r="J9" s="1" t="str">
        <f>_xlfn.CONCAT($A9,J$1,"o")</f>
        <v>76o</v>
      </c>
      <c r="K9" s="1" t="str">
        <f t="shared" si="8"/>
        <v>75o</v>
      </c>
      <c r="L9" s="1" t="str">
        <f t="shared" si="8"/>
        <v>74o</v>
      </c>
      <c r="M9" s="1" t="str">
        <f t="shared" si="8"/>
        <v>73o</v>
      </c>
      <c r="N9" s="1" t="str">
        <f t="shared" si="8"/>
        <v>72o</v>
      </c>
      <c r="T9" s="1" t="s">
        <v>15</v>
      </c>
      <c r="U9">
        <f>COMBIN(13,2)*COMBIN(4,2)^2*COMBIN(11,1)*COMBIN(4,1)</f>
        <v>123552</v>
      </c>
      <c r="V9" s="2">
        <f t="shared" si="2"/>
        <v>4.7539015606242498E-2</v>
      </c>
      <c r="W9" s="1" t="str">
        <f t="shared" si="5"/>
        <v>21.04 to 1</v>
      </c>
      <c r="X9" s="1"/>
      <c r="AA9" s="5">
        <f>AA8*AB8*AC8*AD8*AE8*AF8*AG8</f>
        <v>0.32415363925403651</v>
      </c>
    </row>
    <row r="10" spans="1:38" ht="18.3" customHeight="1" x14ac:dyDescent="0.55000000000000004">
      <c r="A10" s="1">
        <v>6</v>
      </c>
      <c r="B10" s="1" t="str">
        <f t="shared" si="3"/>
        <v>A6s</v>
      </c>
      <c r="C10" s="1" t="str">
        <f t="shared" si="3"/>
        <v>K6s</v>
      </c>
      <c r="D10" s="1" t="str">
        <f t="shared" si="3"/>
        <v>Q6s</v>
      </c>
      <c r="E10" s="1" t="str">
        <f t="shared" si="3"/>
        <v>J6s</v>
      </c>
      <c r="F10" s="1" t="str">
        <f t="shared" si="3"/>
        <v>T6s</v>
      </c>
      <c r="G10" s="1" t="str">
        <f t="shared" si="3"/>
        <v>96s</v>
      </c>
      <c r="H10" s="1" t="str">
        <f t="shared" si="3"/>
        <v>86s</v>
      </c>
      <c r="I10" s="1" t="str">
        <f>_xlfn.CONCAT(I$1,$A10,"s")</f>
        <v>76s</v>
      </c>
      <c r="J10" s="1" t="str">
        <f>_xlfn.CONCAT($A10,J$1)</f>
        <v>66</v>
      </c>
      <c r="K10" s="1" t="str">
        <f>_xlfn.CONCAT($A10,K$1,"o")</f>
        <v>65o</v>
      </c>
      <c r="L10" s="1" t="str">
        <f t="shared" si="8"/>
        <v>64o</v>
      </c>
      <c r="M10" s="1" t="str">
        <f t="shared" si="8"/>
        <v>63o</v>
      </c>
      <c r="N10" s="1" t="str">
        <f t="shared" si="8"/>
        <v>62o</v>
      </c>
      <c r="T10" s="1" t="s">
        <v>16</v>
      </c>
      <c r="U10">
        <f>COMBIN(13,1)*COMBIN(4,2)*COMBIN(12,3)*COMBIN(4,1)^3</f>
        <v>1098240</v>
      </c>
      <c r="V10" s="2">
        <f t="shared" si="2"/>
        <v>0.42256902761104442</v>
      </c>
      <c r="W10" s="1" t="str">
        <f t="shared" si="5"/>
        <v>2.37 to 1</v>
      </c>
      <c r="X10" s="1"/>
    </row>
    <row r="11" spans="1:38" ht="18.3" customHeight="1" x14ac:dyDescent="0.55000000000000004">
      <c r="A11" s="1">
        <v>5</v>
      </c>
      <c r="B11" s="1" t="str">
        <f t="shared" si="3"/>
        <v>A5s</v>
      </c>
      <c r="C11" s="1" t="str">
        <f t="shared" si="3"/>
        <v>K5s</v>
      </c>
      <c r="D11" s="1" t="str">
        <f t="shared" si="3"/>
        <v>Q5s</v>
      </c>
      <c r="E11" s="1" t="str">
        <f t="shared" si="3"/>
        <v>J5s</v>
      </c>
      <c r="F11" s="1" t="str">
        <f t="shared" si="3"/>
        <v>T5s</v>
      </c>
      <c r="G11" s="1" t="str">
        <f t="shared" si="3"/>
        <v>95s</v>
      </c>
      <c r="H11" s="1" t="str">
        <f t="shared" si="3"/>
        <v>85s</v>
      </c>
      <c r="I11" s="1" t="str">
        <f t="shared" si="3"/>
        <v>75s</v>
      </c>
      <c r="J11" s="1" t="str">
        <f>_xlfn.CONCAT(J$1,$A11,"s")</f>
        <v>65s</v>
      </c>
      <c r="K11" s="1" t="str">
        <f>_xlfn.CONCAT($A11,K$1)</f>
        <v>55</v>
      </c>
      <c r="L11" s="1" t="str">
        <f>_xlfn.CONCAT($A11,L$1,"o")</f>
        <v>54o</v>
      </c>
      <c r="M11" s="1" t="str">
        <f t="shared" si="8"/>
        <v>53o</v>
      </c>
      <c r="N11" s="1" t="str">
        <f t="shared" si="8"/>
        <v>52o</v>
      </c>
      <c r="T11" s="1" t="s">
        <v>17</v>
      </c>
      <c r="U11">
        <f>(COMBIN(13,5)-10)*(COMBIN(4,1)^5-4)</f>
        <v>1302540</v>
      </c>
      <c r="V11" s="2">
        <f t="shared" si="2"/>
        <v>0.50117739403453687</v>
      </c>
      <c r="W11" s="1" t="str">
        <f t="shared" si="5"/>
        <v>2 to 1</v>
      </c>
      <c r="X11" s="1"/>
    </row>
    <row r="12" spans="1:38" ht="18.3" customHeight="1" x14ac:dyDescent="0.55000000000000004">
      <c r="A12" s="1">
        <v>4</v>
      </c>
      <c r="B12" s="1" t="str">
        <f t="shared" si="3"/>
        <v>A4s</v>
      </c>
      <c r="C12" s="1" t="str">
        <f t="shared" si="3"/>
        <v>K4s</v>
      </c>
      <c r="D12" s="1" t="str">
        <f t="shared" si="3"/>
        <v>Q4s</v>
      </c>
      <c r="E12" s="1" t="str">
        <f t="shared" si="3"/>
        <v>J4s</v>
      </c>
      <c r="F12" s="1" t="str">
        <f t="shared" si="3"/>
        <v>T4s</v>
      </c>
      <c r="G12" s="1" t="str">
        <f t="shared" si="3"/>
        <v>94s</v>
      </c>
      <c r="H12" s="1" t="str">
        <f t="shared" si="3"/>
        <v>84s</v>
      </c>
      <c r="I12" s="1" t="str">
        <f t="shared" si="3"/>
        <v>74s</v>
      </c>
      <c r="J12" s="1" t="str">
        <f t="shared" si="3"/>
        <v>64s</v>
      </c>
      <c r="K12" s="1" t="str">
        <f>_xlfn.CONCAT(K$1,$A12,"s")</f>
        <v>54s</v>
      </c>
      <c r="L12" s="1" t="str">
        <f>_xlfn.CONCAT($A12,L$1)</f>
        <v>44</v>
      </c>
      <c r="M12" s="1" t="str">
        <f>_xlfn.CONCAT($A12,M$1,"o")</f>
        <v>43o</v>
      </c>
      <c r="N12" s="1" t="str">
        <f>_xlfn.CONCAT($A12,N$1,"o")</f>
        <v>42o</v>
      </c>
      <c r="V12" s="3">
        <f>SUM(V2:V11)</f>
        <v>1</v>
      </c>
    </row>
    <row r="13" spans="1:38" ht="18.3" customHeight="1" x14ac:dyDescent="0.55000000000000004">
      <c r="A13" s="1">
        <v>3</v>
      </c>
      <c r="B13" s="1" t="str">
        <f t="shared" si="3"/>
        <v>A3s</v>
      </c>
      <c r="C13" s="1" t="str">
        <f t="shared" si="3"/>
        <v>K3s</v>
      </c>
      <c r="D13" s="1" t="str">
        <f t="shared" si="3"/>
        <v>Q3s</v>
      </c>
      <c r="E13" s="1" t="str">
        <f t="shared" si="3"/>
        <v>J3s</v>
      </c>
      <c r="F13" s="1" t="str">
        <f t="shared" si="3"/>
        <v>T3s</v>
      </c>
      <c r="G13" s="1" t="str">
        <f t="shared" si="3"/>
        <v>93s</v>
      </c>
      <c r="H13" s="1" t="str">
        <f t="shared" si="3"/>
        <v>83s</v>
      </c>
      <c r="I13" s="1" t="str">
        <f t="shared" si="3"/>
        <v>73s</v>
      </c>
      <c r="J13" s="1" t="str">
        <f t="shared" si="3"/>
        <v>63s</v>
      </c>
      <c r="K13" s="1" t="str">
        <f t="shared" si="3"/>
        <v>53s</v>
      </c>
      <c r="L13" s="1" t="str">
        <f>_xlfn.CONCAT(L$1,$A13,"s")</f>
        <v>43s</v>
      </c>
      <c r="M13" s="1" t="str">
        <f>_xlfn.CONCAT($A13,M$1)</f>
        <v>33</v>
      </c>
      <c r="N13" s="1" t="str">
        <f>_xlfn.CONCAT($A13,N$1,"o")</f>
        <v>32o</v>
      </c>
    </row>
    <row r="14" spans="1:38" ht="18.3" customHeight="1" x14ac:dyDescent="0.55000000000000004">
      <c r="A14" s="1">
        <v>2</v>
      </c>
      <c r="B14" s="1" t="str">
        <f t="shared" si="3"/>
        <v>A2s</v>
      </c>
      <c r="C14" s="1" t="str">
        <f t="shared" si="3"/>
        <v>K2s</v>
      </c>
      <c r="D14" s="1" t="str">
        <f t="shared" si="3"/>
        <v>Q2s</v>
      </c>
      <c r="E14" s="1" t="str">
        <f t="shared" si="3"/>
        <v>J2s</v>
      </c>
      <c r="F14" s="1" t="str">
        <f t="shared" si="3"/>
        <v>T2s</v>
      </c>
      <c r="G14" s="1" t="str">
        <f t="shared" si="3"/>
        <v>92s</v>
      </c>
      <c r="H14" s="1" t="str">
        <f t="shared" si="3"/>
        <v>82s</v>
      </c>
      <c r="I14" s="1" t="str">
        <f t="shared" si="3"/>
        <v>72s</v>
      </c>
      <c r="J14" s="1" t="str">
        <f t="shared" si="3"/>
        <v>62s</v>
      </c>
      <c r="K14" s="1" t="str">
        <f t="shared" si="3"/>
        <v>52s</v>
      </c>
      <c r="L14" s="1" t="str">
        <f>_xlfn.CONCAT(L$1,$A14,"s")</f>
        <v>42s</v>
      </c>
      <c r="M14" s="1" t="str">
        <f>_xlfn.CONCAT(M$1,$A14,"s")</f>
        <v>32s</v>
      </c>
      <c r="N14" s="1" t="str">
        <f>_xlfn.CONCAT($A14,N$1)</f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2023-02-20T18:38:02Z</dcterms:created>
  <dcterms:modified xsi:type="dcterms:W3CDTF">2023-05-11T14:49:49Z</dcterms:modified>
</cp:coreProperties>
</file>