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uconsult-my.sharepoint.com/personal/casarath_p_zenalyst_ai/Documents/Desktop/Zenalyst documents/Junk/Hackathon/Output/"/>
    </mc:Choice>
  </mc:AlternateContent>
  <xr:revisionPtr revIDLastSave="0" documentId="8_{7E2AB9C6-6DCE-4075-88FF-99880DA0E9C4}" xr6:coauthVersionLast="47" xr6:coauthVersionMax="47" xr10:uidLastSave="{00000000-0000-0000-0000-000000000000}"/>
  <bookViews>
    <workbookView xWindow="-108" yWindow="-108" windowWidth="23256" windowHeight="12456" firstSheet="2" activeTab="2" xr2:uid="{F135BF3D-F1F9-414A-B7A5-75143C0E38A2}"/>
  </bookViews>
  <sheets>
    <sheet name="Input File Inventory Register" sheetId="4" state="hidden" r:id="rId1"/>
    <sheet name="Calender Company" sheetId="5" state="hidden" r:id="rId2"/>
    <sheet name="List of Process" sheetId="1" r:id="rId3"/>
    <sheet name="Process-1" sheetId="2" state="hidden" r:id="rId4"/>
    <sheet name="Process-2" sheetId="9" state="hidden" r:id="rId5"/>
    <sheet name="Process-3" sheetId="7" state="hidden" r:id="rId6"/>
    <sheet name="Process-4" sheetId="6" state="hidden" r:id="rId7"/>
    <sheet name="Process-5" sheetId="3" state="hidden" r:id="rId8"/>
    <sheet name="Process-6" sheetId="11" state="hidden" r:id="rId9"/>
  </sheets>
  <definedNames>
    <definedName name="_xlnm._FilterDatabase" localSheetId="0" hidden="1">'Input File Inventory Register'!$A$2:$AK$38</definedName>
    <definedName name="_xlnm._FilterDatabase" localSheetId="5" hidden="1">'Process-3'!$A$2:$AK$38</definedName>
    <definedName name="_xlnm._FilterDatabase" localSheetId="6" hidden="1">'Process-4'!$A$2:$AM$38</definedName>
    <definedName name="_xlnm._FilterDatabase" localSheetId="8" hidden="1">'Process-6'!$A$2:$AO$2</definedName>
  </definedNames>
  <calcPr calcId="191029"/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4" l="1"/>
  <c r="AF37" i="4"/>
  <c r="AE37" i="4"/>
  <c r="AB37" i="4" a="1"/>
  <c r="AB37" i="4" s="1"/>
  <c r="Z37" i="4"/>
  <c r="W37" i="4"/>
  <c r="AK36" i="4"/>
  <c r="AF36" i="4"/>
  <c r="AE36" i="4"/>
  <c r="AB36" i="4" a="1"/>
  <c r="AB36" i="4" s="1"/>
  <c r="Z36" i="4"/>
  <c r="W36" i="4"/>
  <c r="AK35" i="4"/>
  <c r="AF35" i="4"/>
  <c r="AE35" i="4"/>
  <c r="AB35" i="4" a="1"/>
  <c r="AB35" i="4" s="1"/>
  <c r="Z35" i="4"/>
  <c r="W35" i="4"/>
  <c r="AK34" i="4"/>
  <c r="AF34" i="4"/>
  <c r="AE34" i="4"/>
  <c r="AB34" i="4" a="1"/>
  <c r="AB34" i="4" s="1"/>
  <c r="Z34" i="4"/>
  <c r="W34" i="4"/>
  <c r="AK33" i="4"/>
  <c r="AF33" i="4"/>
  <c r="AE33" i="4"/>
  <c r="AB33" i="4" a="1"/>
  <c r="AB33" i="4" s="1"/>
  <c r="Z33" i="4"/>
  <c r="W33" i="4"/>
  <c r="AK32" i="4"/>
  <c r="AF32" i="4"/>
  <c r="AE32" i="4"/>
  <c r="AB32" i="4" a="1"/>
  <c r="AB32" i="4" s="1"/>
  <c r="Z32" i="4"/>
  <c r="W32" i="4"/>
  <c r="AK31" i="4"/>
  <c r="AF31" i="4"/>
  <c r="AE31" i="4"/>
  <c r="AB31" i="4" a="1"/>
  <c r="AB31" i="4" s="1"/>
  <c r="Z31" i="4"/>
  <c r="W31" i="4"/>
  <c r="AK30" i="4"/>
  <c r="AF30" i="4"/>
  <c r="AE30" i="4"/>
  <c r="AB30" i="4" a="1"/>
  <c r="AB30" i="4" s="1"/>
  <c r="Z30" i="4"/>
  <c r="W30" i="4"/>
  <c r="AK29" i="4"/>
  <c r="AF29" i="4"/>
  <c r="AE29" i="4"/>
  <c r="AB29" i="4"/>
  <c r="AB29" i="4" a="1"/>
  <c r="Z29" i="4"/>
  <c r="W29" i="4"/>
  <c r="AK28" i="4"/>
  <c r="AF28" i="4"/>
  <c r="AE28" i="4"/>
  <c r="AB28" i="4" a="1"/>
  <c r="AB28" i="4" s="1"/>
  <c r="Z28" i="4"/>
  <c r="W28" i="4"/>
  <c r="AK27" i="4"/>
  <c r="AF27" i="4"/>
  <c r="AE27" i="4"/>
  <c r="AB27" i="4" a="1"/>
  <c r="AB27" i="4" s="1"/>
  <c r="Z27" i="4"/>
  <c r="W27" i="4"/>
  <c r="AK26" i="4"/>
  <c r="AF26" i="4"/>
  <c r="AE26" i="4"/>
  <c r="AB26" i="4" a="1"/>
  <c r="AB26" i="4" s="1"/>
  <c r="Z26" i="4"/>
  <c r="W26" i="4"/>
  <c r="AK25" i="4"/>
  <c r="AF25" i="4"/>
  <c r="AE25" i="4"/>
  <c r="AB25" i="4" a="1"/>
  <c r="AB25" i="4" s="1"/>
  <c r="Z25" i="4"/>
  <c r="W25" i="4"/>
  <c r="AK24" i="4"/>
  <c r="AF24" i="4"/>
  <c r="AE24" i="4"/>
  <c r="AB24" i="4" a="1"/>
  <c r="AB24" i="4" s="1"/>
  <c r="Z24" i="4"/>
  <c r="W24" i="4"/>
  <c r="AK23" i="4"/>
  <c r="AF23" i="4"/>
  <c r="AE23" i="4"/>
  <c r="AB23" i="4" a="1"/>
  <c r="AB23" i="4" s="1"/>
  <c r="Z23" i="4"/>
  <c r="W23" i="4"/>
  <c r="AK22" i="4"/>
  <c r="AF22" i="4"/>
  <c r="AE22" i="4"/>
  <c r="AB22" i="4" a="1"/>
  <c r="AB22" i="4" s="1"/>
  <c r="Z22" i="4"/>
  <c r="W22" i="4"/>
  <c r="AK21" i="4"/>
  <c r="AF21" i="4"/>
  <c r="AE21" i="4"/>
  <c r="AB21" i="4" a="1"/>
  <c r="AB21" i="4" s="1"/>
  <c r="Z21" i="4"/>
  <c r="W21" i="4"/>
  <c r="AK20" i="4"/>
  <c r="AF20" i="4"/>
  <c r="AE20" i="4"/>
  <c r="AB20" i="4" a="1"/>
  <c r="AB20" i="4" s="1"/>
  <c r="Z20" i="4"/>
  <c r="W20" i="4"/>
  <c r="AK19" i="4"/>
  <c r="AF19" i="4"/>
  <c r="AE19" i="4"/>
  <c r="AB19" i="4" a="1"/>
  <c r="AB19" i="4" s="1"/>
  <c r="Z19" i="4"/>
  <c r="W19" i="4"/>
  <c r="AK18" i="4"/>
  <c r="AF18" i="4"/>
  <c r="AE18" i="4"/>
  <c r="AB18" i="4" a="1"/>
  <c r="AB18" i="4" s="1"/>
  <c r="Z18" i="4"/>
  <c r="W18" i="4"/>
  <c r="AK17" i="4"/>
  <c r="AF17" i="4"/>
  <c r="AE17" i="4"/>
  <c r="AB17" i="4"/>
  <c r="AC17" i="4" s="1"/>
  <c r="AB17" i="4" a="1"/>
  <c r="Z17" i="4"/>
  <c r="W17" i="4"/>
  <c r="AK16" i="4"/>
  <c r="AF16" i="4"/>
  <c r="AE16" i="4"/>
  <c r="AB16" i="4" a="1"/>
  <c r="AB16" i="4" s="1"/>
  <c r="Z16" i="4"/>
  <c r="W16" i="4"/>
  <c r="AK15" i="4"/>
  <c r="AF15" i="4"/>
  <c r="AE15" i="4"/>
  <c r="AB15" i="4" a="1"/>
  <c r="AB15" i="4" s="1"/>
  <c r="Z15" i="4"/>
  <c r="W15" i="4"/>
  <c r="AK14" i="4"/>
  <c r="AF14" i="4"/>
  <c r="AE14" i="4"/>
  <c r="AB14" i="4" a="1"/>
  <c r="AB14" i="4" s="1"/>
  <c r="Z14" i="4"/>
  <c r="W14" i="4"/>
  <c r="AK13" i="4"/>
  <c r="AF13" i="4"/>
  <c r="AE13" i="4"/>
  <c r="AB13" i="4" a="1"/>
  <c r="AB13" i="4" s="1"/>
  <c r="Z13" i="4"/>
  <c r="W13" i="4"/>
  <c r="AK12" i="4"/>
  <c r="AF12" i="4"/>
  <c r="AE12" i="4"/>
  <c r="AB12" i="4" a="1"/>
  <c r="AB12" i="4" s="1"/>
  <c r="Z12" i="4"/>
  <c r="W12" i="4"/>
  <c r="AK11" i="4"/>
  <c r="AF11" i="4"/>
  <c r="AE11" i="4"/>
  <c r="AB11" i="4" a="1"/>
  <c r="AB11" i="4" s="1"/>
  <c r="Z11" i="4"/>
  <c r="W11" i="4"/>
  <c r="AK10" i="4"/>
  <c r="AF10" i="4"/>
  <c r="AE10" i="4"/>
  <c r="AB10" i="4" a="1"/>
  <c r="AB10" i="4" s="1"/>
  <c r="Z10" i="4"/>
  <c r="W10" i="4"/>
  <c r="AK9" i="4"/>
  <c r="AF9" i="4"/>
  <c r="AE9" i="4"/>
  <c r="AB9" i="4" a="1"/>
  <c r="AB9" i="4" s="1"/>
  <c r="Z9" i="4"/>
  <c r="W9" i="4"/>
  <c r="AK8" i="4"/>
  <c r="AF8" i="4"/>
  <c r="AE8" i="4"/>
  <c r="AB8" i="4" a="1"/>
  <c r="AB8" i="4" s="1"/>
  <c r="Z8" i="4"/>
  <c r="W8" i="4"/>
  <c r="AK7" i="4"/>
  <c r="AF7" i="4"/>
  <c r="AE7" i="4"/>
  <c r="AB7" i="4" a="1"/>
  <c r="AB7" i="4" s="1"/>
  <c r="Z7" i="4"/>
  <c r="W7" i="4"/>
  <c r="AK6" i="4"/>
  <c r="AF6" i="4"/>
  <c r="AE6" i="4"/>
  <c r="AB6" i="4" a="1"/>
  <c r="AB6" i="4" s="1"/>
  <c r="Z6" i="4"/>
  <c r="W6" i="4"/>
  <c r="AK5" i="4"/>
  <c r="AF5" i="4"/>
  <c r="AE5" i="4"/>
  <c r="AB5" i="4"/>
  <c r="AB5" i="4" a="1"/>
  <c r="Z5" i="4"/>
  <c r="W5" i="4"/>
  <c r="AK4" i="4"/>
  <c r="AF4" i="4"/>
  <c r="AE4" i="4"/>
  <c r="AB4" i="4" a="1"/>
  <c r="AB4" i="4" s="1"/>
  <c r="Z4" i="4"/>
  <c r="W4" i="4"/>
  <c r="AK3" i="4"/>
  <c r="AF3" i="4"/>
  <c r="AE3" i="4"/>
  <c r="AB3" i="4" a="1"/>
  <c r="AB3" i="4" s="1"/>
  <c r="Z3" i="4"/>
  <c r="W3" i="4"/>
  <c r="AK2" i="4"/>
  <c r="AF2" i="4"/>
  <c r="AE2" i="4"/>
  <c r="AB2" i="4" a="1"/>
  <c r="AB2" i="4" s="1"/>
  <c r="Z2" i="4"/>
  <c r="W2" i="4"/>
  <c r="AC8" i="4" l="1"/>
  <c r="AH8" i="4" s="1" a="1"/>
  <c r="AH8" i="4" s="1"/>
  <c r="AG8" i="4" s="1"/>
  <c r="AC10" i="4"/>
  <c r="AH10" i="4" s="1" a="1"/>
  <c r="AH10" i="4" s="1"/>
  <c r="AG10" i="4" s="1"/>
  <c r="AC12" i="4"/>
  <c r="AH12" i="4" a="1"/>
  <c r="AH12" i="4" s="1"/>
  <c r="AG12" i="4" s="1"/>
  <c r="AC14" i="4"/>
  <c r="AH14" i="4" s="1" a="1"/>
  <c r="AH14" i="4" s="1"/>
  <c r="AG14" i="4" s="1"/>
  <c r="AC16" i="4"/>
  <c r="AH16" i="4" s="1" a="1"/>
  <c r="AH16" i="4" s="1"/>
  <c r="AG16" i="4" s="1"/>
  <c r="AC18" i="4"/>
  <c r="AH18" i="4" a="1"/>
  <c r="AH18" i="4" s="1"/>
  <c r="AG18" i="4" s="1"/>
  <c r="AC20" i="4"/>
  <c r="AH20" i="4" s="1" a="1"/>
  <c r="AH20" i="4" s="1"/>
  <c r="AG20" i="4" s="1"/>
  <c r="AC22" i="4"/>
  <c r="AH22" i="4" a="1"/>
  <c r="AH22" i="4" s="1"/>
  <c r="AG22" i="4" s="1"/>
  <c r="AH24" i="4" a="1"/>
  <c r="AH24" i="4" s="1"/>
  <c r="AG24" i="4" s="1"/>
  <c r="AC24" i="4"/>
  <c r="AC26" i="4"/>
  <c r="AH26" i="4" a="1"/>
  <c r="AH26" i="4" s="1"/>
  <c r="AG26" i="4" s="1"/>
  <c r="AC28" i="4"/>
  <c r="AH28" i="4" a="1"/>
  <c r="AH28" i="4" s="1"/>
  <c r="AG28" i="4" s="1"/>
  <c r="AC34" i="4"/>
  <c r="AH34" i="4" a="1"/>
  <c r="AH34" i="4" s="1"/>
  <c r="AG34" i="4" s="1"/>
  <c r="AC3" i="4"/>
  <c r="AH3" i="4" s="1" a="1"/>
  <c r="AH3" i="4" s="1"/>
  <c r="AG3" i="4" s="1"/>
  <c r="AC6" i="4"/>
  <c r="AH6" i="4" s="1" a="1"/>
  <c r="AH6" i="4" s="1"/>
  <c r="AG6" i="4" s="1"/>
  <c r="AC30" i="4"/>
  <c r="AH30" i="4" s="1" a="1"/>
  <c r="AH30" i="4" s="1"/>
  <c r="AG30" i="4" s="1"/>
  <c r="AC32" i="4"/>
  <c r="AH32" i="4" a="1"/>
  <c r="AH32" i="4" s="1"/>
  <c r="AG32" i="4" s="1"/>
  <c r="AC36" i="4"/>
  <c r="AH36" i="4" a="1"/>
  <c r="AH36" i="4" s="1"/>
  <c r="AG36" i="4" s="1"/>
  <c r="AH5" i="4" a="1"/>
  <c r="AH5" i="4" s="1"/>
  <c r="AG5" i="4" s="1"/>
  <c r="AC7" i="4"/>
  <c r="AH7" i="4" s="1" a="1"/>
  <c r="AH7" i="4" s="1"/>
  <c r="AG7" i="4" s="1"/>
  <c r="AC9" i="4"/>
  <c r="AH9" i="4" s="1" a="1"/>
  <c r="AH9" i="4" s="1"/>
  <c r="AG9" i="4" s="1"/>
  <c r="AC11" i="4"/>
  <c r="AH11" i="4" s="1" a="1"/>
  <c r="AH11" i="4" s="1"/>
  <c r="AG11" i="4" s="1"/>
  <c r="AC13" i="4"/>
  <c r="AH13" i="4" s="1" a="1"/>
  <c r="AH13" i="4" s="1"/>
  <c r="AG13" i="4" s="1"/>
  <c r="AC15" i="4"/>
  <c r="AH15" i="4" s="1" a="1"/>
  <c r="AH15" i="4" s="1"/>
  <c r="AG15" i="4" s="1"/>
  <c r="AC19" i="4"/>
  <c r="AH19" i="4" a="1"/>
  <c r="AH19" i="4" s="1"/>
  <c r="AG19" i="4" s="1"/>
  <c r="AC21" i="4"/>
  <c r="AH21" i="4" s="1" a="1"/>
  <c r="AH21" i="4" s="1"/>
  <c r="AG21" i="4" s="1"/>
  <c r="AC23" i="4"/>
  <c r="AH23" i="4" s="1" a="1"/>
  <c r="AH23" i="4" s="1"/>
  <c r="AG23" i="4" s="1"/>
  <c r="AC25" i="4"/>
  <c r="AH25" i="4" a="1"/>
  <c r="AH25" i="4" s="1"/>
  <c r="AG25" i="4" s="1"/>
  <c r="AC27" i="4"/>
  <c r="AH27" i="4" a="1"/>
  <c r="AH27" i="4" s="1"/>
  <c r="AG27" i="4" s="1"/>
  <c r="AC31" i="4"/>
  <c r="AH31" i="4" a="1"/>
  <c r="AH31" i="4" s="1"/>
  <c r="AG31" i="4" s="1"/>
  <c r="AC33" i="4"/>
  <c r="AH33" i="4" a="1"/>
  <c r="AH33" i="4" s="1"/>
  <c r="AG33" i="4" s="1"/>
  <c r="AC35" i="4"/>
  <c r="AH35" i="4" s="1" a="1"/>
  <c r="AH35" i="4" s="1"/>
  <c r="AG35" i="4" s="1"/>
  <c r="AC37" i="4"/>
  <c r="AH37" i="4" a="1"/>
  <c r="AH37" i="4" s="1"/>
  <c r="AG37" i="4" s="1"/>
  <c r="AC2" i="4"/>
  <c r="AH2" i="4" s="1" a="1"/>
  <c r="AH2" i="4" s="1"/>
  <c r="AG2" i="4" s="1"/>
  <c r="AC4" i="4"/>
  <c r="AH4" i="4" s="1" a="1"/>
  <c r="AH4" i="4" s="1"/>
  <c r="AG4" i="4" s="1"/>
  <c r="AC5" i="4"/>
  <c r="AC29" i="4"/>
  <c r="AH29" i="4" s="1" a="1"/>
  <c r="AH29" i="4" s="1"/>
  <c r="AG29" i="4" s="1"/>
  <c r="AH17" i="4" a="1"/>
  <c r="AH17" i="4" s="1"/>
  <c r="AG17" i="4" s="1"/>
  <c r="AO36" i="7" l="1"/>
  <c r="AO33" i="7"/>
  <c r="AO29" i="7"/>
  <c r="AO23" i="7"/>
  <c r="AO17" i="7"/>
  <c r="AO10" i="7"/>
  <c r="AO6" i="7"/>
  <c r="AO3" i="7"/>
  <c r="AN36" i="7"/>
  <c r="AN33" i="7"/>
  <c r="AN29" i="7"/>
  <c r="AN23" i="7"/>
  <c r="AN17" i="7"/>
  <c r="AN10" i="7"/>
  <c r="AN6" i="7"/>
  <c r="AN3" i="7"/>
  <c r="AM36" i="7"/>
  <c r="AM33" i="7"/>
  <c r="AM29" i="7"/>
  <c r="AM23" i="7"/>
  <c r="AM17" i="7"/>
  <c r="AM10" i="7"/>
  <c r="AM6" i="7"/>
  <c r="AM3" i="7"/>
  <c r="AK38" i="7"/>
  <c r="AF38" i="7"/>
  <c r="AE38" i="7"/>
  <c r="AB38" i="7" a="1"/>
  <c r="AB38" i="7" s="1"/>
  <c r="Z38" i="7"/>
  <c r="W38" i="7"/>
  <c r="AK37" i="7"/>
  <c r="AF37" i="7"/>
  <c r="AE37" i="7"/>
  <c r="AB37" i="7" a="1"/>
  <c r="AB37" i="7" s="1"/>
  <c r="Z37" i="7"/>
  <c r="W37" i="7"/>
  <c r="AK36" i="7"/>
  <c r="AF36" i="7"/>
  <c r="AE36" i="7"/>
  <c r="AB36" i="7" a="1"/>
  <c r="AB36" i="7" s="1"/>
  <c r="Z36" i="7"/>
  <c r="W36" i="7"/>
  <c r="AK35" i="7"/>
  <c r="AF35" i="7"/>
  <c r="AE35" i="7"/>
  <c r="AB35" i="7" a="1"/>
  <c r="AB35" i="7" s="1"/>
  <c r="AC35" i="7" s="1"/>
  <c r="Z35" i="7"/>
  <c r="W35" i="7"/>
  <c r="AK34" i="7"/>
  <c r="AF34" i="7"/>
  <c r="AE34" i="7"/>
  <c r="AB34" i="7" a="1"/>
  <c r="AB34" i="7" s="1"/>
  <c r="Z34" i="7"/>
  <c r="W34" i="7"/>
  <c r="AK33" i="7"/>
  <c r="AF33" i="7"/>
  <c r="AE33" i="7"/>
  <c r="AB33" i="7" a="1"/>
  <c r="AB33" i="7" s="1"/>
  <c r="Z33" i="7"/>
  <c r="W33" i="7"/>
  <c r="AK32" i="7"/>
  <c r="AF32" i="7"/>
  <c r="AE32" i="7"/>
  <c r="AB32" i="7" a="1"/>
  <c r="AB32" i="7" s="1"/>
  <c r="Z32" i="7"/>
  <c r="W32" i="7"/>
  <c r="AK31" i="7"/>
  <c r="AF31" i="7"/>
  <c r="AE31" i="7"/>
  <c r="AB31" i="7" a="1"/>
  <c r="AB31" i="7" s="1"/>
  <c r="Z31" i="7"/>
  <c r="W31" i="7"/>
  <c r="AK30" i="7"/>
  <c r="AF30" i="7"/>
  <c r="AE30" i="7"/>
  <c r="AB30" i="7" a="1"/>
  <c r="AB30" i="7" s="1"/>
  <c r="Z30" i="7"/>
  <c r="W30" i="7"/>
  <c r="AK29" i="7"/>
  <c r="AF29" i="7"/>
  <c r="AE29" i="7"/>
  <c r="AB29" i="7" a="1"/>
  <c r="AB29" i="7" s="1"/>
  <c r="Z29" i="7"/>
  <c r="W29" i="7"/>
  <c r="AK28" i="7"/>
  <c r="AF28" i="7"/>
  <c r="AE28" i="7"/>
  <c r="AB28" i="7" a="1"/>
  <c r="AB28" i="7" s="1"/>
  <c r="Z28" i="7"/>
  <c r="W28" i="7"/>
  <c r="AK27" i="7"/>
  <c r="AF27" i="7"/>
  <c r="AE27" i="7"/>
  <c r="AB27" i="7" a="1"/>
  <c r="AB27" i="7" s="1"/>
  <c r="Z27" i="7"/>
  <c r="W27" i="7"/>
  <c r="AK26" i="7"/>
  <c r="AF26" i="7"/>
  <c r="AE26" i="7"/>
  <c r="AB26" i="7" a="1"/>
  <c r="AB26" i="7" s="1"/>
  <c r="Z26" i="7"/>
  <c r="W26" i="7"/>
  <c r="AK25" i="7"/>
  <c r="AF25" i="7"/>
  <c r="AE25" i="7"/>
  <c r="AB25" i="7" a="1"/>
  <c r="AB25" i="7" s="1"/>
  <c r="Z25" i="7"/>
  <c r="W25" i="7"/>
  <c r="AK24" i="7"/>
  <c r="AF24" i="7"/>
  <c r="AE24" i="7"/>
  <c r="AB24" i="7" a="1"/>
  <c r="AB24" i="7" s="1"/>
  <c r="Z24" i="7"/>
  <c r="W24" i="7"/>
  <c r="AK23" i="7"/>
  <c r="AF23" i="7"/>
  <c r="AE23" i="7"/>
  <c r="AB23" i="7" a="1"/>
  <c r="AB23" i="7" s="1"/>
  <c r="AC23" i="7" s="1"/>
  <c r="Z23" i="7"/>
  <c r="W23" i="7"/>
  <c r="AK22" i="7"/>
  <c r="AF22" i="7"/>
  <c r="AE22" i="7"/>
  <c r="AB22" i="7" a="1"/>
  <c r="AB22" i="7" s="1"/>
  <c r="Z22" i="7"/>
  <c r="W22" i="7"/>
  <c r="AK21" i="7"/>
  <c r="AF21" i="7"/>
  <c r="AE21" i="7"/>
  <c r="AB21" i="7" a="1"/>
  <c r="AB21" i="7" s="1"/>
  <c r="Z21" i="7"/>
  <c r="W21" i="7"/>
  <c r="AK20" i="7"/>
  <c r="AF20" i="7"/>
  <c r="AE20" i="7"/>
  <c r="AB20" i="7" a="1"/>
  <c r="AB20" i="7" s="1"/>
  <c r="Z20" i="7"/>
  <c r="W20" i="7"/>
  <c r="AK19" i="7"/>
  <c r="AF19" i="7"/>
  <c r="AE19" i="7"/>
  <c r="AB19" i="7" a="1"/>
  <c r="AB19" i="7" s="1"/>
  <c r="AC19" i="7" s="1"/>
  <c r="Z19" i="7"/>
  <c r="W19" i="7"/>
  <c r="AK18" i="7"/>
  <c r="AF18" i="7"/>
  <c r="AE18" i="7"/>
  <c r="AB18" i="7" a="1"/>
  <c r="AB18" i="7" s="1"/>
  <c r="Z18" i="7"/>
  <c r="W18" i="7"/>
  <c r="AK17" i="7"/>
  <c r="AF17" i="7"/>
  <c r="AE17" i="7"/>
  <c r="AB17" i="7" a="1"/>
  <c r="AB17" i="7" s="1"/>
  <c r="Z17" i="7"/>
  <c r="W17" i="7"/>
  <c r="AK16" i="7"/>
  <c r="AF16" i="7"/>
  <c r="AE16" i="7"/>
  <c r="AB16" i="7" a="1"/>
  <c r="AB16" i="7" s="1"/>
  <c r="Z16" i="7"/>
  <c r="W16" i="7"/>
  <c r="AK15" i="7"/>
  <c r="AF15" i="7"/>
  <c r="AE15" i="7"/>
  <c r="AB15" i="7" a="1"/>
  <c r="AB15" i="7" s="1"/>
  <c r="Z15" i="7"/>
  <c r="W15" i="7"/>
  <c r="AK14" i="7"/>
  <c r="AF14" i="7"/>
  <c r="AE14" i="7"/>
  <c r="AB14" i="7" a="1"/>
  <c r="AB14" i="7" s="1"/>
  <c r="Z14" i="7"/>
  <c r="W14" i="7"/>
  <c r="AK13" i="7"/>
  <c r="AF13" i="7"/>
  <c r="AE13" i="7"/>
  <c r="AB13" i="7" a="1"/>
  <c r="AB13" i="7" s="1"/>
  <c r="Z13" i="7"/>
  <c r="W13" i="7"/>
  <c r="AK12" i="7"/>
  <c r="AF12" i="7"/>
  <c r="AE12" i="7"/>
  <c r="AB12" i="7" a="1"/>
  <c r="AB12" i="7" s="1"/>
  <c r="Z12" i="7"/>
  <c r="W12" i="7"/>
  <c r="AK11" i="7"/>
  <c r="AF11" i="7"/>
  <c r="AE11" i="7"/>
  <c r="AB11" i="7" a="1"/>
  <c r="AB11" i="7" s="1"/>
  <c r="AC11" i="7" s="1"/>
  <c r="Z11" i="7"/>
  <c r="W11" i="7"/>
  <c r="AK10" i="7"/>
  <c r="AF10" i="7"/>
  <c r="AE10" i="7"/>
  <c r="AB10" i="7" a="1"/>
  <c r="AB10" i="7" s="1"/>
  <c r="Z10" i="7"/>
  <c r="W10" i="7"/>
  <c r="AK9" i="7"/>
  <c r="AF9" i="7"/>
  <c r="AE9" i="7"/>
  <c r="AB9" i="7" a="1"/>
  <c r="AB9" i="7" s="1"/>
  <c r="Z9" i="7"/>
  <c r="W9" i="7"/>
  <c r="AK8" i="7"/>
  <c r="AF8" i="7"/>
  <c r="AE8" i="7"/>
  <c r="AB8" i="7" a="1"/>
  <c r="AB8" i="7" s="1"/>
  <c r="Z8" i="7"/>
  <c r="W8" i="7"/>
  <c r="AK7" i="7"/>
  <c r="AF7" i="7"/>
  <c r="AE7" i="7"/>
  <c r="AB7" i="7" a="1"/>
  <c r="AB7" i="7" s="1"/>
  <c r="Z7" i="7"/>
  <c r="W7" i="7"/>
  <c r="AK6" i="7"/>
  <c r="AF6" i="7"/>
  <c r="AE6" i="7"/>
  <c r="AB6" i="7" a="1"/>
  <c r="AB6" i="7" s="1"/>
  <c r="Z6" i="7"/>
  <c r="W6" i="7"/>
  <c r="AK5" i="7"/>
  <c r="AF5" i="7"/>
  <c r="AE5" i="7"/>
  <c r="AB5" i="7" a="1"/>
  <c r="AB5" i="7" s="1"/>
  <c r="Z5" i="7"/>
  <c r="W5" i="7"/>
  <c r="AK4" i="7"/>
  <c r="AF4" i="7"/>
  <c r="AE4" i="7"/>
  <c r="AB4" i="7" a="1"/>
  <c r="AB4" i="7" s="1"/>
  <c r="Z4" i="7"/>
  <c r="W4" i="7"/>
  <c r="AK3" i="7"/>
  <c r="AF3" i="7"/>
  <c r="AE3" i="7"/>
  <c r="AB3" i="7" a="1"/>
  <c r="AB3" i="7" s="1"/>
  <c r="Z3" i="7"/>
  <c r="W3" i="7"/>
  <c r="AN26" i="11"/>
  <c r="AM26" i="11"/>
  <c r="AO26" i="11" s="1"/>
  <c r="AK26" i="11"/>
  <c r="AF26" i="11"/>
  <c r="AE26" i="11"/>
  <c r="AB26" i="11" a="1"/>
  <c r="AB26" i="11" s="1"/>
  <c r="Z26" i="11"/>
  <c r="W26" i="11"/>
  <c r="AN5" i="11"/>
  <c r="AM5" i="11"/>
  <c r="AO5" i="11" s="1"/>
  <c r="AK5" i="11"/>
  <c r="AF5" i="11"/>
  <c r="AE5" i="11"/>
  <c r="AB5" i="11" a="1"/>
  <c r="AB5" i="11" s="1"/>
  <c r="Z5" i="11"/>
  <c r="W5" i="11"/>
  <c r="AN20" i="11"/>
  <c r="AM20" i="11"/>
  <c r="AO20" i="11" s="1"/>
  <c r="AK20" i="11"/>
  <c r="AF20" i="11"/>
  <c r="AE20" i="11"/>
  <c r="AB20" i="11" a="1"/>
  <c r="AB20" i="11" s="1"/>
  <c r="AC20" i="11" s="1"/>
  <c r="Z20" i="11"/>
  <c r="W20" i="11"/>
  <c r="AN21" i="11"/>
  <c r="AM21" i="11"/>
  <c r="AO21" i="11" s="1"/>
  <c r="AK21" i="11"/>
  <c r="AF21" i="11"/>
  <c r="AE21" i="11"/>
  <c r="AB21" i="11" a="1"/>
  <c r="AB21" i="11" s="1"/>
  <c r="AC21" i="11" s="1"/>
  <c r="Z21" i="11"/>
  <c r="W21" i="11"/>
  <c r="AN18" i="11"/>
  <c r="AM18" i="11"/>
  <c r="AK18" i="11"/>
  <c r="AF18" i="11"/>
  <c r="AE18" i="11"/>
  <c r="AB18" i="11" a="1"/>
  <c r="AB18" i="11" s="1"/>
  <c r="Z18" i="11"/>
  <c r="W18" i="11"/>
  <c r="AN14" i="11"/>
  <c r="AM14" i="11"/>
  <c r="AK14" i="11"/>
  <c r="AF14" i="11"/>
  <c r="AE14" i="11"/>
  <c r="AB14" i="11" a="1"/>
  <c r="AB14" i="11" s="1"/>
  <c r="Z14" i="11"/>
  <c r="W14" i="11"/>
  <c r="AN35" i="11"/>
  <c r="AM35" i="11"/>
  <c r="AK35" i="11"/>
  <c r="AF35" i="11"/>
  <c r="AE35" i="11"/>
  <c r="AB35" i="11" a="1"/>
  <c r="AB35" i="11" s="1"/>
  <c r="Z35" i="11"/>
  <c r="W35" i="11"/>
  <c r="AN6" i="11"/>
  <c r="AM6" i="11"/>
  <c r="AO6" i="11" s="1"/>
  <c r="AK6" i="11"/>
  <c r="AF6" i="11"/>
  <c r="AE6" i="11"/>
  <c r="AB6" i="11" a="1"/>
  <c r="AB6" i="11" s="1"/>
  <c r="Z6" i="11"/>
  <c r="W6" i="11"/>
  <c r="AN9" i="11"/>
  <c r="AM9" i="11"/>
  <c r="AO9" i="11" s="1"/>
  <c r="AK9" i="11"/>
  <c r="AF9" i="11"/>
  <c r="AE9" i="11"/>
  <c r="AB9" i="11" a="1"/>
  <c r="AB9" i="11" s="1"/>
  <c r="AC9" i="11" s="1"/>
  <c r="Z9" i="11"/>
  <c r="W9" i="11"/>
  <c r="AN24" i="11"/>
  <c r="AM24" i="11"/>
  <c r="AK24" i="11"/>
  <c r="AF24" i="11"/>
  <c r="AE24" i="11"/>
  <c r="AB24" i="11" a="1"/>
  <c r="AB24" i="11" s="1"/>
  <c r="AC24" i="11" s="1"/>
  <c r="Z24" i="11"/>
  <c r="W24" i="11"/>
  <c r="AN23" i="11"/>
  <c r="AM23" i="11"/>
  <c r="AO23" i="11" s="1"/>
  <c r="AK23" i="11"/>
  <c r="AF23" i="11"/>
  <c r="AE23" i="11"/>
  <c r="AB23" i="11" a="1"/>
  <c r="AB23" i="11" s="1"/>
  <c r="Z23" i="11"/>
  <c r="W23" i="11"/>
  <c r="AN15" i="11"/>
  <c r="AM15" i="11"/>
  <c r="AK15" i="11"/>
  <c r="AF15" i="11"/>
  <c r="AE15" i="11"/>
  <c r="AB15" i="11" a="1"/>
  <c r="AB15" i="11" s="1"/>
  <c r="Z15" i="11"/>
  <c r="W15" i="11"/>
  <c r="AN31" i="11"/>
  <c r="AM31" i="11"/>
  <c r="AK31" i="11"/>
  <c r="AF31" i="11"/>
  <c r="AE31" i="11"/>
  <c r="AB31" i="11" a="1"/>
  <c r="AB31" i="11" s="1"/>
  <c r="Z31" i="11"/>
  <c r="W31" i="11"/>
  <c r="AN30" i="11"/>
  <c r="AM30" i="11"/>
  <c r="AO30" i="11" s="1"/>
  <c r="AK30" i="11"/>
  <c r="AF30" i="11"/>
  <c r="AE30" i="11"/>
  <c r="AB30" i="11" a="1"/>
  <c r="AB30" i="11" s="1"/>
  <c r="AC30" i="11" s="1"/>
  <c r="AH30" i="11" s="1" a="1"/>
  <c r="AH30" i="11" s="1"/>
  <c r="AG30" i="11" s="1"/>
  <c r="Z30" i="11"/>
  <c r="W30" i="11"/>
  <c r="AN16" i="11"/>
  <c r="AM16" i="11"/>
  <c r="AO16" i="11" s="1"/>
  <c r="AK16" i="11"/>
  <c r="AF16" i="11"/>
  <c r="AE16" i="11"/>
  <c r="AB16" i="11" a="1"/>
  <c r="AB16" i="11" s="1"/>
  <c r="AC16" i="11" s="1"/>
  <c r="Z16" i="11"/>
  <c r="W16" i="11"/>
  <c r="AN8" i="11"/>
  <c r="AM8" i="11"/>
  <c r="AO8" i="11" s="1"/>
  <c r="AK8" i="11"/>
  <c r="AF8" i="11"/>
  <c r="AE8" i="11"/>
  <c r="AB8" i="11" a="1"/>
  <c r="AB8" i="11" s="1"/>
  <c r="AC8" i="11" s="1"/>
  <c r="Z8" i="11"/>
  <c r="W8" i="11"/>
  <c r="AN22" i="11"/>
  <c r="AM22" i="11"/>
  <c r="AO22" i="11" s="1"/>
  <c r="AK22" i="11"/>
  <c r="AF22" i="11"/>
  <c r="AE22" i="11"/>
  <c r="AB22" i="11" a="1"/>
  <c r="AB22" i="11" s="1"/>
  <c r="Z22" i="11"/>
  <c r="W22" i="11"/>
  <c r="AN25" i="11"/>
  <c r="AM25" i="11"/>
  <c r="AK25" i="11"/>
  <c r="AF25" i="11"/>
  <c r="AE25" i="11"/>
  <c r="AB25" i="11" a="1"/>
  <c r="AB25" i="11" s="1"/>
  <c r="Z25" i="11"/>
  <c r="W25" i="11"/>
  <c r="AN38" i="11"/>
  <c r="AM38" i="11"/>
  <c r="AO38" i="11" s="1"/>
  <c r="AK38" i="11"/>
  <c r="AF38" i="11"/>
  <c r="AE38" i="11"/>
  <c r="AB38" i="11" a="1"/>
  <c r="AB38" i="11" s="1"/>
  <c r="Z38" i="11"/>
  <c r="W38" i="11"/>
  <c r="AN28" i="11"/>
  <c r="AM28" i="11"/>
  <c r="AO28" i="11" s="1"/>
  <c r="AK28" i="11"/>
  <c r="AF28" i="11"/>
  <c r="AE28" i="11"/>
  <c r="AB28" i="11" a="1"/>
  <c r="AB28" i="11" s="1"/>
  <c r="Z28" i="11"/>
  <c r="W28" i="11"/>
  <c r="AN7" i="11"/>
  <c r="AM7" i="11"/>
  <c r="AO7" i="11" s="1"/>
  <c r="AK7" i="11"/>
  <c r="AF7" i="11"/>
  <c r="AE7" i="11"/>
  <c r="AB7" i="11" a="1"/>
  <c r="AB7" i="11" s="1"/>
  <c r="AC7" i="11" s="1"/>
  <c r="Z7" i="11"/>
  <c r="W7" i="11"/>
  <c r="AN4" i="11"/>
  <c r="AM4" i="11"/>
  <c r="AO4" i="11" s="1"/>
  <c r="AK4" i="11"/>
  <c r="AF4" i="11"/>
  <c r="AE4" i="11"/>
  <c r="AB4" i="11" a="1"/>
  <c r="AB4" i="11" s="1"/>
  <c r="Z4" i="11"/>
  <c r="W4" i="11"/>
  <c r="AN12" i="11"/>
  <c r="AM12" i="11"/>
  <c r="AO12" i="11" s="1"/>
  <c r="AK12" i="11"/>
  <c r="AF12" i="11"/>
  <c r="AE12" i="11"/>
  <c r="AB12" i="11" a="1"/>
  <c r="AB12" i="11" s="1"/>
  <c r="Z12" i="11"/>
  <c r="W12" i="11"/>
  <c r="AN29" i="11"/>
  <c r="AM29" i="11"/>
  <c r="AO29" i="11" s="1"/>
  <c r="AK29" i="11"/>
  <c r="AF29" i="11"/>
  <c r="AE29" i="11"/>
  <c r="AB29" i="11" a="1"/>
  <c r="AB29" i="11" s="1"/>
  <c r="Z29" i="11"/>
  <c r="W29" i="11"/>
  <c r="AN17" i="11"/>
  <c r="AM17" i="11"/>
  <c r="AO17" i="11" s="1"/>
  <c r="AK17" i="11"/>
  <c r="AF17" i="11"/>
  <c r="AE17" i="11"/>
  <c r="AB17" i="11" a="1"/>
  <c r="AB17" i="11" s="1"/>
  <c r="Z17" i="11"/>
  <c r="W17" i="11"/>
  <c r="AN11" i="11"/>
  <c r="AM11" i="11"/>
  <c r="AK11" i="11"/>
  <c r="AF11" i="11"/>
  <c r="AE11" i="11"/>
  <c r="AB11" i="11" a="1"/>
  <c r="AB11" i="11" s="1"/>
  <c r="Z11" i="11"/>
  <c r="W11" i="11"/>
  <c r="AN10" i="11"/>
  <c r="AM10" i="11"/>
  <c r="AO10" i="11" s="1"/>
  <c r="AK10" i="11"/>
  <c r="AF10" i="11"/>
  <c r="AE10" i="11"/>
  <c r="AB10" i="11" a="1"/>
  <c r="AB10" i="11" s="1"/>
  <c r="AC10" i="11" s="1"/>
  <c r="Z10" i="11"/>
  <c r="W10" i="11"/>
  <c r="AN3" i="11"/>
  <c r="AM3" i="11"/>
  <c r="AO3" i="11" s="1"/>
  <c r="AK3" i="11"/>
  <c r="AF3" i="11"/>
  <c r="AE3" i="11"/>
  <c r="AB3" i="11" a="1"/>
  <c r="AB3" i="11" s="1"/>
  <c r="Z3" i="11"/>
  <c r="W3" i="11"/>
  <c r="AN19" i="11"/>
  <c r="AM19" i="11"/>
  <c r="AK19" i="11"/>
  <c r="AF19" i="11"/>
  <c r="AE19" i="11"/>
  <c r="AB19" i="11" a="1"/>
  <c r="AB19" i="11" s="1"/>
  <c r="Z19" i="11"/>
  <c r="W19" i="11"/>
  <c r="AN27" i="11"/>
  <c r="AM27" i="11"/>
  <c r="AO27" i="11" s="1"/>
  <c r="AK27" i="11"/>
  <c r="AF27" i="11"/>
  <c r="AE27" i="11"/>
  <c r="AB27" i="11" a="1"/>
  <c r="AB27" i="11" s="1"/>
  <c r="Z27" i="11"/>
  <c r="W27" i="11"/>
  <c r="AN34" i="11"/>
  <c r="AM34" i="11"/>
  <c r="AO34" i="11" s="1"/>
  <c r="AK34" i="11"/>
  <c r="AF34" i="11"/>
  <c r="AE34" i="11"/>
  <c r="AB34" i="11" a="1"/>
  <c r="AB34" i="11" s="1"/>
  <c r="Z34" i="11"/>
  <c r="W34" i="11"/>
  <c r="AN13" i="11"/>
  <c r="AM13" i="11"/>
  <c r="AO13" i="11" s="1"/>
  <c r="AK13" i="11"/>
  <c r="AF13" i="11"/>
  <c r="AE13" i="11"/>
  <c r="AB13" i="11" a="1"/>
  <c r="AB13" i="11" s="1"/>
  <c r="Z13" i="11"/>
  <c r="W13" i="11"/>
  <c r="AN32" i="11"/>
  <c r="AM32" i="11"/>
  <c r="AO32" i="11" s="1"/>
  <c r="AK32" i="11"/>
  <c r="AF32" i="11"/>
  <c r="AE32" i="11"/>
  <c r="AB32" i="11" a="1"/>
  <c r="AB32" i="11" s="1"/>
  <c r="AC32" i="11" s="1"/>
  <c r="Z32" i="11"/>
  <c r="W32" i="11"/>
  <c r="AN37" i="11"/>
  <c r="AM37" i="11"/>
  <c r="AO37" i="11" s="1"/>
  <c r="AK37" i="11"/>
  <c r="AF37" i="11"/>
  <c r="AE37" i="11"/>
  <c r="AB37" i="11" a="1"/>
  <c r="AB37" i="11" s="1"/>
  <c r="Z37" i="11"/>
  <c r="W37" i="11"/>
  <c r="AN33" i="11"/>
  <c r="AM33" i="11"/>
  <c r="AO33" i="11" s="1"/>
  <c r="AK33" i="11"/>
  <c r="AF33" i="11"/>
  <c r="AE33" i="11"/>
  <c r="AB33" i="11" a="1"/>
  <c r="AB33" i="11" s="1"/>
  <c r="Z33" i="11"/>
  <c r="W33" i="11"/>
  <c r="AN36" i="11"/>
  <c r="AM36" i="11"/>
  <c r="AO36" i="11" s="1"/>
  <c r="AK36" i="11"/>
  <c r="AF36" i="11"/>
  <c r="AE36" i="11"/>
  <c r="AB36" i="11" a="1"/>
  <c r="AB36" i="11" s="1"/>
  <c r="Z36" i="11"/>
  <c r="W36" i="1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" i="9"/>
  <c r="AL5" i="2"/>
  <c r="AL6" i="2"/>
  <c r="AL7" i="2"/>
  <c r="AL8" i="2"/>
  <c r="AL9" i="2"/>
  <c r="AL10" i="2"/>
  <c r="AM10" i="2" s="1"/>
  <c r="AL11" i="2"/>
  <c r="AM11" i="2" s="1"/>
  <c r="AL12" i="2"/>
  <c r="AL13" i="2"/>
  <c r="AL14" i="2"/>
  <c r="AL15" i="2"/>
  <c r="AM15" i="2" s="1"/>
  <c r="AL16" i="2"/>
  <c r="AM16" i="2" s="1"/>
  <c r="AL17" i="2"/>
  <c r="AL18" i="2"/>
  <c r="AL19" i="2"/>
  <c r="AL20" i="2"/>
  <c r="AL21" i="2"/>
  <c r="AL22" i="2"/>
  <c r="AM22" i="2" s="1"/>
  <c r="AL23" i="2"/>
  <c r="AL24" i="2"/>
  <c r="AL25" i="2"/>
  <c r="AL26" i="2"/>
  <c r="AL27" i="2"/>
  <c r="AM27" i="2" s="1"/>
  <c r="AL28" i="2"/>
  <c r="AM28" i="2" s="1"/>
  <c r="AL29" i="2"/>
  <c r="AL30" i="2"/>
  <c r="AL31" i="2"/>
  <c r="AL32" i="2"/>
  <c r="AL33" i="2"/>
  <c r="AL34" i="2"/>
  <c r="AM34" i="2" s="1"/>
  <c r="AL35" i="2"/>
  <c r="AL36" i="2"/>
  <c r="AL37" i="2"/>
  <c r="AL38" i="2"/>
  <c r="AM38" i="2" s="1"/>
  <c r="AL39" i="2"/>
  <c r="AM39" i="2" s="1"/>
  <c r="AM4" i="2"/>
  <c r="AL4" i="2"/>
  <c r="AK5" i="2"/>
  <c r="AM5" i="2" s="1"/>
  <c r="AK6" i="2"/>
  <c r="AM6" i="2" s="1"/>
  <c r="AK7" i="2"/>
  <c r="AK8" i="2"/>
  <c r="AM8" i="2" s="1"/>
  <c r="AK9" i="2"/>
  <c r="AM9" i="2" s="1"/>
  <c r="AK10" i="2"/>
  <c r="AK11" i="2"/>
  <c r="AK12" i="2"/>
  <c r="AK13" i="2"/>
  <c r="AK14" i="2"/>
  <c r="AK15" i="2"/>
  <c r="AK16" i="2"/>
  <c r="AK17" i="2"/>
  <c r="AM17" i="2" s="1"/>
  <c r="AK18" i="2"/>
  <c r="AM18" i="2" s="1"/>
  <c r="AK19" i="2"/>
  <c r="AK20" i="2"/>
  <c r="AM20" i="2" s="1"/>
  <c r="AK21" i="2"/>
  <c r="AM21" i="2" s="1"/>
  <c r="AK22" i="2"/>
  <c r="AK23" i="2"/>
  <c r="AK24" i="2"/>
  <c r="AK25" i="2"/>
  <c r="AK26" i="2"/>
  <c r="AK27" i="2"/>
  <c r="AK28" i="2"/>
  <c r="AK29" i="2"/>
  <c r="AM29" i="2" s="1"/>
  <c r="AK30" i="2"/>
  <c r="AM30" i="2" s="1"/>
  <c r="AK31" i="2"/>
  <c r="AM31" i="2" s="1"/>
  <c r="AK32" i="2"/>
  <c r="AM32" i="2" s="1"/>
  <c r="AK33" i="2"/>
  <c r="AM33" i="2" s="1"/>
  <c r="AK34" i="2"/>
  <c r="AK35" i="2"/>
  <c r="AK36" i="2"/>
  <c r="AK37" i="2"/>
  <c r="AK38" i="2"/>
  <c r="AK39" i="2"/>
  <c r="AK4" i="2"/>
  <c r="AM37" i="2"/>
  <c r="AM36" i="2"/>
  <c r="AM35" i="2"/>
  <c r="AM26" i="2"/>
  <c r="AM25" i="2"/>
  <c r="AM24" i="2"/>
  <c r="AM23" i="2"/>
  <c r="AM19" i="2"/>
  <c r="AM14" i="2"/>
  <c r="AM13" i="2"/>
  <c r="AM12" i="2"/>
  <c r="AM7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Z39" i="2"/>
  <c r="W39" i="2"/>
  <c r="Z38" i="2"/>
  <c r="W38" i="2"/>
  <c r="Z37" i="2"/>
  <c r="W37" i="2"/>
  <c r="Z36" i="2"/>
  <c r="W36" i="2"/>
  <c r="Z35" i="2"/>
  <c r="W35" i="2"/>
  <c r="Z34" i="2"/>
  <c r="W34" i="2"/>
  <c r="Z33" i="2"/>
  <c r="W33" i="2"/>
  <c r="Z32" i="2"/>
  <c r="W32" i="2"/>
  <c r="Z31" i="2"/>
  <c r="W31" i="2"/>
  <c r="Z30" i="2"/>
  <c r="W30" i="2"/>
  <c r="Z29" i="2"/>
  <c r="W29" i="2"/>
  <c r="Z28" i="2"/>
  <c r="W28" i="2"/>
  <c r="Z27" i="2"/>
  <c r="W27" i="2"/>
  <c r="Z26" i="2"/>
  <c r="W26" i="2"/>
  <c r="Z25" i="2"/>
  <c r="W25" i="2"/>
  <c r="Z24" i="2"/>
  <c r="W24" i="2"/>
  <c r="Z23" i="2"/>
  <c r="W23" i="2"/>
  <c r="Z22" i="2"/>
  <c r="W22" i="2"/>
  <c r="Z21" i="2"/>
  <c r="W21" i="2"/>
  <c r="Z20" i="2"/>
  <c r="W20" i="2"/>
  <c r="Z19" i="2"/>
  <c r="W19" i="2"/>
  <c r="Z18" i="2"/>
  <c r="W18" i="2"/>
  <c r="Z17" i="2"/>
  <c r="W17" i="2"/>
  <c r="Z16" i="2"/>
  <c r="W16" i="2"/>
  <c r="Z15" i="2"/>
  <c r="W15" i="2"/>
  <c r="Z14" i="2"/>
  <c r="W14" i="2"/>
  <c r="Z13" i="2"/>
  <c r="W13" i="2"/>
  <c r="Z12" i="2"/>
  <c r="W12" i="2"/>
  <c r="Z11" i="2"/>
  <c r="W11" i="2"/>
  <c r="Z10" i="2"/>
  <c r="W10" i="2"/>
  <c r="Z9" i="2"/>
  <c r="W9" i="2"/>
  <c r="Z8" i="2"/>
  <c r="W8" i="2"/>
  <c r="Z7" i="2"/>
  <c r="W7" i="2"/>
  <c r="Z6" i="2"/>
  <c r="W6" i="2"/>
  <c r="Z5" i="2"/>
  <c r="W5" i="2"/>
  <c r="Z4" i="2"/>
  <c r="W4" i="2"/>
  <c r="AC20" i="7" l="1"/>
  <c r="AH20" i="7" s="1" a="1"/>
  <c r="AH20" i="7" s="1"/>
  <c r="AG20" i="7" s="1"/>
  <c r="AC22" i="7"/>
  <c r="AH22" i="7" a="1"/>
  <c r="AH22" i="7" s="1"/>
  <c r="AG22" i="7" s="1"/>
  <c r="AC9" i="7"/>
  <c r="AH9" i="7" s="1" a="1"/>
  <c r="AH9" i="7" s="1"/>
  <c r="AG9" i="7" s="1"/>
  <c r="AC26" i="7"/>
  <c r="AH26" i="7" s="1" a="1"/>
  <c r="AH26" i="7" s="1"/>
  <c r="AG26" i="7" s="1"/>
  <c r="AC28" i="7"/>
  <c r="AH28" i="7" s="1" a="1"/>
  <c r="AH28" i="7" s="1"/>
  <c r="AG28" i="7" s="1"/>
  <c r="AC13" i="7"/>
  <c r="AH13" i="7" s="1" a="1"/>
  <c r="AH13" i="7" s="1"/>
  <c r="AG13" i="7" s="1"/>
  <c r="AC15" i="7"/>
  <c r="AH15" i="7" a="1"/>
  <c r="AH15" i="7" s="1"/>
  <c r="AG15" i="7" s="1"/>
  <c r="AC30" i="7"/>
  <c r="AH30" i="7" s="1" a="1"/>
  <c r="AH30" i="7" s="1"/>
  <c r="AG30" i="7" s="1"/>
  <c r="AC4" i="7"/>
  <c r="AH4" i="7" s="1" a="1"/>
  <c r="AH4" i="7" s="1"/>
  <c r="AG4" i="7" s="1"/>
  <c r="AH11" i="7" a="1"/>
  <c r="AH11" i="7" s="1"/>
  <c r="AG11" i="7" s="1"/>
  <c r="AC21" i="7"/>
  <c r="AH21" i="7" a="1"/>
  <c r="AH21" i="7" s="1"/>
  <c r="AG21" i="7" s="1"/>
  <c r="AC38" i="7"/>
  <c r="AH38" i="7" a="1"/>
  <c r="AH38" i="7" s="1"/>
  <c r="AG38" i="7" s="1"/>
  <c r="AC12" i="7"/>
  <c r="AH12" i="7" s="1" a="1"/>
  <c r="AH12" i="7" s="1"/>
  <c r="AG12" i="7" s="1"/>
  <c r="AC25" i="7"/>
  <c r="AH25" i="7" a="1"/>
  <c r="AH25" i="7" s="1"/>
  <c r="AG25" i="7" s="1"/>
  <c r="AC27" i="7"/>
  <c r="AH27" i="7" s="1" a="1"/>
  <c r="AH27" i="7" s="1"/>
  <c r="AG27" i="7" s="1"/>
  <c r="AC14" i="7"/>
  <c r="AH14" i="7" s="1" a="1"/>
  <c r="AH14" i="7" s="1"/>
  <c r="AG14" i="7" s="1"/>
  <c r="AC16" i="7"/>
  <c r="AH16" i="7" s="1" a="1"/>
  <c r="AH16" i="7" s="1"/>
  <c r="AG16" i="7" s="1"/>
  <c r="AH23" i="7" a="1"/>
  <c r="AH23" i="7" s="1"/>
  <c r="AG23" i="7" s="1"/>
  <c r="AC7" i="7"/>
  <c r="AH7" i="7" s="1" a="1"/>
  <c r="AH7" i="7" s="1"/>
  <c r="AG7" i="7" s="1"/>
  <c r="AC24" i="7"/>
  <c r="AH24" i="7" s="1" a="1"/>
  <c r="AH24" i="7" s="1"/>
  <c r="AG24" i="7" s="1"/>
  <c r="AC37" i="7"/>
  <c r="AH37" i="7" a="1"/>
  <c r="AH37" i="7" s="1"/>
  <c r="AG37" i="7" s="1"/>
  <c r="AH35" i="7" a="1"/>
  <c r="AH35" i="7" s="1"/>
  <c r="AG35" i="7" s="1"/>
  <c r="AC17" i="7"/>
  <c r="AH17" i="7" s="1" a="1"/>
  <c r="AH17" i="7" s="1"/>
  <c r="AG17" i="7" s="1"/>
  <c r="AH19" i="7" a="1"/>
  <c r="AH19" i="7" s="1"/>
  <c r="AG19" i="7" s="1"/>
  <c r="AC32" i="7"/>
  <c r="AH32" i="7" a="1"/>
  <c r="AH32" i="7" s="1"/>
  <c r="AG32" i="7" s="1"/>
  <c r="AC34" i="7"/>
  <c r="AH34" i="7" s="1" a="1"/>
  <c r="AH34" i="7" s="1"/>
  <c r="AG34" i="7" s="1"/>
  <c r="AC6" i="7"/>
  <c r="AH6" i="7" s="1" a="1"/>
  <c r="AH6" i="7" s="1"/>
  <c r="AG6" i="7" s="1"/>
  <c r="AC8" i="7"/>
  <c r="AH8" i="7" a="1"/>
  <c r="AH8" i="7" s="1"/>
  <c r="AG8" i="7" s="1"/>
  <c r="AC10" i="7"/>
  <c r="AH10" i="7" s="1" a="1"/>
  <c r="AH10" i="7" s="1"/>
  <c r="AG10" i="7" s="1"/>
  <c r="AC36" i="7"/>
  <c r="AH36" i="7" s="1" a="1"/>
  <c r="AH36" i="7" s="1"/>
  <c r="AG36" i="7" s="1"/>
  <c r="AC29" i="7"/>
  <c r="AH29" i="7" s="1" a="1"/>
  <c r="AH29" i="7" s="1"/>
  <c r="AG29" i="7" s="1"/>
  <c r="AC3" i="7"/>
  <c r="AH3" i="7" s="1" a="1"/>
  <c r="AH3" i="7" s="1"/>
  <c r="AG3" i="7" s="1"/>
  <c r="AC5" i="7"/>
  <c r="AH5" i="7" s="1" a="1"/>
  <c r="AH5" i="7" s="1"/>
  <c r="AG5" i="7" s="1"/>
  <c r="AC18" i="7"/>
  <c r="AH18" i="7" s="1" a="1"/>
  <c r="AH18" i="7" s="1"/>
  <c r="AG18" i="7" s="1"/>
  <c r="AC31" i="7"/>
  <c r="AH31" i="7" s="1" a="1"/>
  <c r="AH31" i="7" s="1"/>
  <c r="AG31" i="7" s="1"/>
  <c r="AC33" i="7"/>
  <c r="AH33" i="7" a="1"/>
  <c r="AH33" i="7" s="1"/>
  <c r="AG33" i="7" s="1"/>
  <c r="AO15" i="11"/>
  <c r="AH16" i="11" a="1"/>
  <c r="AH16" i="11" s="1"/>
  <c r="AG16" i="11" s="1"/>
  <c r="AO31" i="11"/>
  <c r="AO24" i="11"/>
  <c r="AO35" i="11"/>
  <c r="AO18" i="11"/>
  <c r="AO25" i="11"/>
  <c r="AO14" i="11"/>
  <c r="AO19" i="11"/>
  <c r="AO11" i="11"/>
  <c r="AC25" i="11"/>
  <c r="AH25" i="11" s="1" a="1"/>
  <c r="AH25" i="11" s="1"/>
  <c r="AG25" i="11" s="1"/>
  <c r="AC15" i="11"/>
  <c r="AH15" i="11" s="1" a="1"/>
  <c r="AH15" i="11" s="1"/>
  <c r="AG15" i="11" s="1"/>
  <c r="AC14" i="11"/>
  <c r="AH14" i="11" s="1" a="1"/>
  <c r="AH14" i="11" s="1"/>
  <c r="AG14" i="11" s="1"/>
  <c r="AC37" i="11"/>
  <c r="AH37" i="11" a="1"/>
  <c r="AH37" i="11" s="1"/>
  <c r="AG37" i="11" s="1"/>
  <c r="AC34" i="11"/>
  <c r="AH34" i="11" s="1" a="1"/>
  <c r="AH34" i="11" s="1"/>
  <c r="AG34" i="11" s="1"/>
  <c r="AC3" i="11"/>
  <c r="AH3" i="11" a="1"/>
  <c r="AH3" i="11" s="1"/>
  <c r="AG3" i="11" s="1"/>
  <c r="AC17" i="11"/>
  <c r="AH17" i="11" s="1" a="1"/>
  <c r="AH17" i="11" s="1"/>
  <c r="AG17" i="11" s="1"/>
  <c r="AC4" i="11"/>
  <c r="AH4" i="11" a="1"/>
  <c r="AH4" i="11" s="1"/>
  <c r="AG4" i="11" s="1"/>
  <c r="AC38" i="11"/>
  <c r="AH38" i="11" s="1" a="1"/>
  <c r="AH38" i="11" s="1"/>
  <c r="AG38" i="11" s="1"/>
  <c r="AC31" i="11"/>
  <c r="AH31" i="11" s="1" a="1"/>
  <c r="AH31" i="11" s="1"/>
  <c r="AG31" i="11" s="1"/>
  <c r="AC35" i="11"/>
  <c r="AH35" i="11" s="1" a="1"/>
  <c r="AH35" i="11" s="1"/>
  <c r="AG35" i="11" s="1"/>
  <c r="AC33" i="11"/>
  <c r="AH33" i="11" s="1" a="1"/>
  <c r="AH33" i="11" s="1"/>
  <c r="AG33" i="11" s="1"/>
  <c r="AC26" i="11"/>
  <c r="AH26" i="11" s="1" a="1"/>
  <c r="AH26" i="11" s="1"/>
  <c r="AG26" i="11" s="1"/>
  <c r="AC19" i="11"/>
  <c r="AH19" i="11" s="1" a="1"/>
  <c r="AH19" i="11" s="1"/>
  <c r="AG19" i="11" s="1"/>
  <c r="AC12" i="11"/>
  <c r="AH12" i="11" s="1" a="1"/>
  <c r="AH12" i="11" s="1"/>
  <c r="AG12" i="11" s="1"/>
  <c r="AH28" i="11" a="1"/>
  <c r="AH28" i="11" s="1"/>
  <c r="AG28" i="11" s="1"/>
  <c r="AC22" i="11"/>
  <c r="AH22" i="11" s="1" a="1"/>
  <c r="AH22" i="11" s="1"/>
  <c r="AG22" i="11" s="1"/>
  <c r="AC36" i="11"/>
  <c r="AH36" i="11" s="1" a="1"/>
  <c r="AH36" i="11" s="1"/>
  <c r="AG36" i="11" s="1"/>
  <c r="AC23" i="11"/>
  <c r="AH23" i="11" s="1" a="1"/>
  <c r="AH23" i="11" s="1"/>
  <c r="AG23" i="11" s="1"/>
  <c r="AC18" i="11"/>
  <c r="AH18" i="11" s="1" a="1"/>
  <c r="AH18" i="11" s="1"/>
  <c r="AG18" i="11" s="1"/>
  <c r="AC27" i="11"/>
  <c r="AH27" i="11" s="1" a="1"/>
  <c r="AH27" i="11" s="1"/>
  <c r="AG27" i="11" s="1"/>
  <c r="AC29" i="11"/>
  <c r="AH29" i="11" s="1" a="1"/>
  <c r="AH29" i="11" s="1"/>
  <c r="AG29" i="11" s="1"/>
  <c r="AC13" i="11"/>
  <c r="AH13" i="11" s="1" a="1"/>
  <c r="AH13" i="11" s="1"/>
  <c r="AG13" i="11" s="1"/>
  <c r="AC11" i="11"/>
  <c r="AH11" i="11" s="1" a="1"/>
  <c r="AH11" i="11" s="1"/>
  <c r="AG11" i="11" s="1"/>
  <c r="AC28" i="11"/>
  <c r="AH8" i="11" a="1"/>
  <c r="AH8" i="11" s="1"/>
  <c r="AG8" i="11" s="1"/>
  <c r="AC5" i="11"/>
  <c r="AH5" i="11" s="1" a="1"/>
  <c r="AH5" i="11" s="1"/>
  <c r="AG5" i="11" s="1"/>
  <c r="AH32" i="11" a="1"/>
  <c r="AH32" i="11" s="1"/>
  <c r="AG32" i="11" s="1"/>
  <c r="AH10" i="11" a="1"/>
  <c r="AH10" i="11" s="1"/>
  <c r="AG10" i="11" s="1"/>
  <c r="AH7" i="11" a="1"/>
  <c r="AH7" i="11" s="1"/>
  <c r="AG7" i="11" s="1"/>
  <c r="AC6" i="11"/>
  <c r="AH6" i="11" s="1" a="1"/>
  <c r="AH6" i="11" s="1"/>
  <c r="AG6" i="11" s="1"/>
  <c r="AH21" i="11" a="1"/>
  <c r="AH21" i="11" s="1"/>
  <c r="AG21" i="11" s="1"/>
  <c r="AH20" i="11" a="1"/>
  <c r="AH20" i="11" s="1"/>
  <c r="AG20" i="11" s="1"/>
  <c r="AH24" i="11" a="1"/>
  <c r="AH24" i="11" s="1"/>
  <c r="AG24" i="11" s="1"/>
  <c r="AH9" i="11" a="1"/>
  <c r="AH9" i="11" s="1"/>
  <c r="AG9" i="11" s="1"/>
  <c r="AK38" i="4"/>
  <c r="C14" i="5"/>
  <c r="E16" i="5"/>
  <c r="AM32" i="6"/>
  <c r="AM30" i="6"/>
  <c r="AM28" i="6"/>
  <c r="AM27" i="6"/>
  <c r="AM24" i="6"/>
  <c r="AM22" i="6"/>
  <c r="AM20" i="6"/>
  <c r="AM19" i="6"/>
  <c r="AM16" i="6"/>
  <c r="AM12" i="6"/>
  <c r="AM10" i="6"/>
  <c r="AM8" i="6"/>
  <c r="AM7" i="6"/>
  <c r="AM6" i="6"/>
  <c r="AM5" i="6"/>
  <c r="AM4" i="6"/>
  <c r="AM3" i="6"/>
  <c r="AK38" i="6"/>
  <c r="AM38" i="6" s="1"/>
  <c r="AF38" i="6"/>
  <c r="AE38" i="6"/>
  <c r="AB38" i="6" a="1"/>
  <c r="AB38" i="6" s="1"/>
  <c r="Z38" i="6"/>
  <c r="W38" i="6"/>
  <c r="AK37" i="6"/>
  <c r="AM37" i="6" s="1"/>
  <c r="AF37" i="6"/>
  <c r="AE37" i="6"/>
  <c r="AB37" i="6" a="1"/>
  <c r="AB37" i="6" s="1"/>
  <c r="Z37" i="6"/>
  <c r="W37" i="6"/>
  <c r="AK36" i="6"/>
  <c r="AM36" i="6" s="1"/>
  <c r="AF36" i="6"/>
  <c r="AE36" i="6"/>
  <c r="AB36" i="6" a="1"/>
  <c r="AB36" i="6" s="1"/>
  <c r="Z36" i="6"/>
  <c r="W36" i="6"/>
  <c r="AK35" i="6"/>
  <c r="AM35" i="6" s="1"/>
  <c r="AF35" i="6"/>
  <c r="AE35" i="6"/>
  <c r="AB35" i="6" a="1"/>
  <c r="AB35" i="6" s="1"/>
  <c r="AC35" i="6" s="1"/>
  <c r="Z35" i="6"/>
  <c r="W35" i="6"/>
  <c r="AK34" i="6"/>
  <c r="AM34" i="6" s="1"/>
  <c r="AF34" i="6"/>
  <c r="AE34" i="6"/>
  <c r="AB34" i="6" a="1"/>
  <c r="AB34" i="6" s="1"/>
  <c r="AC34" i="6" s="1"/>
  <c r="Z34" i="6"/>
  <c r="W34" i="6"/>
  <c r="AK33" i="6"/>
  <c r="AM33" i="6" s="1"/>
  <c r="AF33" i="6"/>
  <c r="AE33" i="6"/>
  <c r="AB33" i="6" a="1"/>
  <c r="AB33" i="6" s="1"/>
  <c r="AC33" i="6" s="1"/>
  <c r="Z33" i="6"/>
  <c r="W33" i="6"/>
  <c r="AK32" i="6"/>
  <c r="AF32" i="6"/>
  <c r="AE32" i="6"/>
  <c r="AB32" i="6" a="1"/>
  <c r="AB32" i="6" s="1"/>
  <c r="AC32" i="6" s="1"/>
  <c r="Z32" i="6"/>
  <c r="W32" i="6"/>
  <c r="AK31" i="6"/>
  <c r="AM31" i="6" s="1"/>
  <c r="AF31" i="6"/>
  <c r="AE31" i="6"/>
  <c r="AB31" i="6" a="1"/>
  <c r="AB31" i="6" s="1"/>
  <c r="AC31" i="6" s="1"/>
  <c r="AH31" i="6" s="1" a="1"/>
  <c r="AH31" i="6" s="1"/>
  <c r="AG31" i="6" s="1"/>
  <c r="Z31" i="6"/>
  <c r="W31" i="6"/>
  <c r="AK30" i="6"/>
  <c r="AF30" i="6"/>
  <c r="AE30" i="6"/>
  <c r="AB30" i="6" a="1"/>
  <c r="AB30" i="6" s="1"/>
  <c r="AC30" i="6" s="1"/>
  <c r="AH30" i="6" s="1" a="1"/>
  <c r="AH30" i="6" s="1"/>
  <c r="AG30" i="6" s="1"/>
  <c r="Z30" i="6"/>
  <c r="W30" i="6"/>
  <c r="AK29" i="6"/>
  <c r="AM29" i="6" s="1"/>
  <c r="AF29" i="6"/>
  <c r="AE29" i="6"/>
  <c r="AB29" i="6" a="1"/>
  <c r="AB29" i="6" s="1"/>
  <c r="Z29" i="6"/>
  <c r="W29" i="6"/>
  <c r="AK28" i="6"/>
  <c r="AF28" i="6"/>
  <c r="AE28" i="6"/>
  <c r="AB28" i="6" a="1"/>
  <c r="AB28" i="6" s="1"/>
  <c r="Z28" i="6"/>
  <c r="W28" i="6"/>
  <c r="AK27" i="6"/>
  <c r="AF27" i="6"/>
  <c r="AE27" i="6"/>
  <c r="AB27" i="6" a="1"/>
  <c r="AB27" i="6" s="1"/>
  <c r="Z27" i="6"/>
  <c r="W27" i="6"/>
  <c r="AK26" i="6"/>
  <c r="AM26" i="6" s="1"/>
  <c r="AF26" i="6"/>
  <c r="AE26" i="6"/>
  <c r="AB26" i="6" a="1"/>
  <c r="AB26" i="6" s="1"/>
  <c r="Z26" i="6"/>
  <c r="W26" i="6"/>
  <c r="AK25" i="6"/>
  <c r="AM25" i="6" s="1"/>
  <c r="AF25" i="6"/>
  <c r="AE25" i="6"/>
  <c r="AB25" i="6" a="1"/>
  <c r="AB25" i="6" s="1"/>
  <c r="Z25" i="6"/>
  <c r="W25" i="6"/>
  <c r="AK24" i="6"/>
  <c r="AF24" i="6"/>
  <c r="AE24" i="6"/>
  <c r="AB24" i="6" a="1"/>
  <c r="AB24" i="6" s="1"/>
  <c r="Z24" i="6"/>
  <c r="W24" i="6"/>
  <c r="AK23" i="6"/>
  <c r="AM23" i="6" s="1"/>
  <c r="AF23" i="6"/>
  <c r="AE23" i="6"/>
  <c r="AB23" i="6" a="1"/>
  <c r="AB23" i="6" s="1"/>
  <c r="AC23" i="6" s="1"/>
  <c r="Z23" i="6"/>
  <c r="W23" i="6"/>
  <c r="AK22" i="6"/>
  <c r="AF22" i="6"/>
  <c r="AE22" i="6"/>
  <c r="AB22" i="6" a="1"/>
  <c r="AB22" i="6" s="1"/>
  <c r="AC22" i="6" s="1"/>
  <c r="Z22" i="6"/>
  <c r="W22" i="6"/>
  <c r="AK21" i="6"/>
  <c r="AM21" i="6" s="1"/>
  <c r="AF21" i="6"/>
  <c r="AE21" i="6"/>
  <c r="AB21" i="6" a="1"/>
  <c r="AB21" i="6" s="1"/>
  <c r="AC21" i="6" s="1"/>
  <c r="Z21" i="6"/>
  <c r="W21" i="6"/>
  <c r="AK20" i="6"/>
  <c r="AF20" i="6"/>
  <c r="AE20" i="6"/>
  <c r="AB20" i="6" a="1"/>
  <c r="AB20" i="6" s="1"/>
  <c r="AC20" i="6" s="1"/>
  <c r="Z20" i="6"/>
  <c r="W20" i="6"/>
  <c r="AK19" i="6"/>
  <c r="AF19" i="6"/>
  <c r="AE19" i="6"/>
  <c r="AB19" i="6" a="1"/>
  <c r="AB19" i="6" s="1"/>
  <c r="Z19" i="6"/>
  <c r="W19" i="6"/>
  <c r="AK18" i="6"/>
  <c r="AM18" i="6" s="1"/>
  <c r="AF18" i="6"/>
  <c r="AE18" i="6"/>
  <c r="AB18" i="6" a="1"/>
  <c r="AB18" i="6" s="1"/>
  <c r="Z18" i="6"/>
  <c r="W18" i="6"/>
  <c r="AK17" i="6"/>
  <c r="AM17" i="6" s="1"/>
  <c r="AF17" i="6"/>
  <c r="AE17" i="6"/>
  <c r="AB17" i="6" a="1"/>
  <c r="AB17" i="6" s="1"/>
  <c r="Z17" i="6"/>
  <c r="W17" i="6"/>
  <c r="AK16" i="6"/>
  <c r="AF16" i="6"/>
  <c r="AE16" i="6"/>
  <c r="AB16" i="6" a="1"/>
  <c r="AB16" i="6" s="1"/>
  <c r="Z16" i="6"/>
  <c r="W16" i="6"/>
  <c r="AK15" i="6"/>
  <c r="AM15" i="6" s="1"/>
  <c r="AF15" i="6"/>
  <c r="AE15" i="6"/>
  <c r="AB15" i="6" a="1"/>
  <c r="AB15" i="6" s="1"/>
  <c r="Z15" i="6"/>
  <c r="W15" i="6"/>
  <c r="AK14" i="6"/>
  <c r="AM14" i="6" s="1"/>
  <c r="AF14" i="6"/>
  <c r="AE14" i="6"/>
  <c r="AB14" i="6" a="1"/>
  <c r="AB14" i="6" s="1"/>
  <c r="Z14" i="6"/>
  <c r="W14" i="6"/>
  <c r="AK13" i="6"/>
  <c r="AM13" i="6" s="1"/>
  <c r="AF13" i="6"/>
  <c r="AE13" i="6"/>
  <c r="AB13" i="6" a="1"/>
  <c r="AB13" i="6" s="1"/>
  <c r="Z13" i="6"/>
  <c r="W13" i="6"/>
  <c r="AK12" i="6"/>
  <c r="AF12" i="6"/>
  <c r="AE12" i="6"/>
  <c r="AB12" i="6" a="1"/>
  <c r="AB12" i="6" s="1"/>
  <c r="Z12" i="6"/>
  <c r="W12" i="6"/>
  <c r="AK11" i="6"/>
  <c r="AM11" i="6" s="1"/>
  <c r="AF11" i="6"/>
  <c r="AE11" i="6"/>
  <c r="AB11" i="6" a="1"/>
  <c r="AB11" i="6" s="1"/>
  <c r="AC11" i="6" s="1"/>
  <c r="Z11" i="6"/>
  <c r="W11" i="6"/>
  <c r="AK10" i="6"/>
  <c r="AF10" i="6"/>
  <c r="AE10" i="6"/>
  <c r="AB10" i="6" a="1"/>
  <c r="AB10" i="6" s="1"/>
  <c r="AC10" i="6" s="1"/>
  <c r="Z10" i="6"/>
  <c r="W10" i="6"/>
  <c r="AK9" i="6"/>
  <c r="AM9" i="6" s="1"/>
  <c r="AF9" i="6"/>
  <c r="AE9" i="6"/>
  <c r="AB9" i="6" a="1"/>
  <c r="AB9" i="6" s="1"/>
  <c r="AC9" i="6" s="1"/>
  <c r="Z9" i="6"/>
  <c r="W9" i="6"/>
  <c r="AK8" i="6"/>
  <c r="AF8" i="6"/>
  <c r="AE8" i="6"/>
  <c r="AB8" i="6" a="1"/>
  <c r="AB8" i="6" s="1"/>
  <c r="AC8" i="6" s="1"/>
  <c r="Z8" i="6"/>
  <c r="W8" i="6"/>
  <c r="AK7" i="6"/>
  <c r="AF7" i="6"/>
  <c r="AE7" i="6"/>
  <c r="AB7" i="6" a="1"/>
  <c r="AB7" i="6" s="1"/>
  <c r="Z7" i="6"/>
  <c r="W7" i="6"/>
  <c r="AK6" i="6"/>
  <c r="AF6" i="6"/>
  <c r="AE6" i="6"/>
  <c r="AB6" i="6" a="1"/>
  <c r="AB6" i="6" s="1"/>
  <c r="AC6" i="6" s="1"/>
  <c r="AH6" i="6" s="1" a="1"/>
  <c r="AH6" i="6" s="1"/>
  <c r="AG6" i="6" s="1"/>
  <c r="Z6" i="6"/>
  <c r="W6" i="6"/>
  <c r="AK5" i="6"/>
  <c r="AF5" i="6"/>
  <c r="AE5" i="6"/>
  <c r="AB5" i="6" a="1"/>
  <c r="AB5" i="6" s="1"/>
  <c r="Z5" i="6"/>
  <c r="W5" i="6"/>
  <c r="AK4" i="6"/>
  <c r="AF4" i="6"/>
  <c r="AE4" i="6"/>
  <c r="AB4" i="6" a="1"/>
  <c r="AB4" i="6" s="1"/>
  <c r="Z4" i="6"/>
  <c r="W4" i="6"/>
  <c r="AK3" i="6"/>
  <c r="AF3" i="6"/>
  <c r="AE3" i="6"/>
  <c r="AB3" i="6" a="1"/>
  <c r="AB3" i="6" s="1"/>
  <c r="Z3" i="6"/>
  <c r="W3" i="6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F39" i="3"/>
  <c r="AE39" i="3"/>
  <c r="AB39" i="3" a="1"/>
  <c r="AB39" i="3" s="1"/>
  <c r="Z39" i="3"/>
  <c r="W39" i="3"/>
  <c r="AF38" i="3"/>
  <c r="AE38" i="3"/>
  <c r="AB38" i="3" a="1"/>
  <c r="AB38" i="3" s="1"/>
  <c r="AC38" i="3" s="1"/>
  <c r="Z38" i="3"/>
  <c r="W38" i="3"/>
  <c r="AF37" i="3"/>
  <c r="AE37" i="3"/>
  <c r="AB37" i="3" a="1"/>
  <c r="AB37" i="3" s="1"/>
  <c r="Z37" i="3"/>
  <c r="W37" i="3"/>
  <c r="AF36" i="3"/>
  <c r="AE36" i="3"/>
  <c r="AB36" i="3" a="1"/>
  <c r="AB36" i="3" s="1"/>
  <c r="AC36" i="3" s="1"/>
  <c r="Z36" i="3"/>
  <c r="W36" i="3"/>
  <c r="AF35" i="3"/>
  <c r="AE35" i="3"/>
  <c r="AB35" i="3" a="1"/>
  <c r="AB35" i="3" s="1"/>
  <c r="Z35" i="3"/>
  <c r="W35" i="3"/>
  <c r="AF34" i="3"/>
  <c r="AE34" i="3"/>
  <c r="AB34" i="3" a="1"/>
  <c r="AB34" i="3" s="1"/>
  <c r="Z34" i="3"/>
  <c r="W34" i="3"/>
  <c r="AF33" i="3"/>
  <c r="AE33" i="3"/>
  <c r="AB33" i="3" a="1"/>
  <c r="AB33" i="3" s="1"/>
  <c r="Z33" i="3"/>
  <c r="W33" i="3"/>
  <c r="AF32" i="3"/>
  <c r="AE32" i="3"/>
  <c r="AB32" i="3" a="1"/>
  <c r="AB32" i="3" s="1"/>
  <c r="Z32" i="3"/>
  <c r="W32" i="3"/>
  <c r="AF31" i="3"/>
  <c r="AE31" i="3"/>
  <c r="AB31" i="3" a="1"/>
  <c r="AB31" i="3" s="1"/>
  <c r="Z31" i="3"/>
  <c r="W31" i="3"/>
  <c r="AF30" i="3"/>
  <c r="AE30" i="3"/>
  <c r="AB30" i="3" a="1"/>
  <c r="AB30" i="3" s="1"/>
  <c r="Z30" i="3"/>
  <c r="W30" i="3"/>
  <c r="AF29" i="3"/>
  <c r="AE29" i="3"/>
  <c r="AB29" i="3" a="1"/>
  <c r="AB29" i="3" s="1"/>
  <c r="Z29" i="3"/>
  <c r="W29" i="3"/>
  <c r="AF28" i="3"/>
  <c r="AE28" i="3"/>
  <c r="AB28" i="3" a="1"/>
  <c r="AB28" i="3" s="1"/>
  <c r="AC28" i="3" s="1"/>
  <c r="AH28" i="3" s="1" a="1"/>
  <c r="AH28" i="3" s="1"/>
  <c r="Z28" i="3"/>
  <c r="W28" i="3"/>
  <c r="AF27" i="3"/>
  <c r="AE27" i="3"/>
  <c r="AB27" i="3" a="1"/>
  <c r="AB27" i="3" s="1"/>
  <c r="Z27" i="3"/>
  <c r="W27" i="3"/>
  <c r="AF26" i="3"/>
  <c r="AE26" i="3"/>
  <c r="AB26" i="3" a="1"/>
  <c r="AB26" i="3" s="1"/>
  <c r="AC26" i="3" s="1"/>
  <c r="Z26" i="3"/>
  <c r="W26" i="3"/>
  <c r="AF25" i="3"/>
  <c r="AE25" i="3"/>
  <c r="AB25" i="3" a="1"/>
  <c r="AB25" i="3" s="1"/>
  <c r="Z25" i="3"/>
  <c r="W25" i="3"/>
  <c r="AF24" i="3"/>
  <c r="AE24" i="3"/>
  <c r="AB24" i="3" a="1"/>
  <c r="AB24" i="3" s="1"/>
  <c r="Z24" i="3"/>
  <c r="W24" i="3"/>
  <c r="AF23" i="3"/>
  <c r="AE23" i="3"/>
  <c r="AB23" i="3" a="1"/>
  <c r="AB23" i="3" s="1"/>
  <c r="Z23" i="3"/>
  <c r="W23" i="3"/>
  <c r="AF22" i="3"/>
  <c r="AE22" i="3"/>
  <c r="AB22" i="3" a="1"/>
  <c r="AB22" i="3" s="1"/>
  <c r="Z22" i="3"/>
  <c r="W22" i="3"/>
  <c r="AF21" i="3"/>
  <c r="AE21" i="3"/>
  <c r="AB21" i="3" a="1"/>
  <c r="AB21" i="3" s="1"/>
  <c r="Z21" i="3"/>
  <c r="W21" i="3"/>
  <c r="AF20" i="3"/>
  <c r="AE20" i="3"/>
  <c r="AB20" i="3" a="1"/>
  <c r="AB20" i="3" s="1"/>
  <c r="Z20" i="3"/>
  <c r="W20" i="3"/>
  <c r="AF19" i="3"/>
  <c r="AE19" i="3"/>
  <c r="AB19" i="3" a="1"/>
  <c r="AB19" i="3" s="1"/>
  <c r="Z19" i="3"/>
  <c r="W19" i="3"/>
  <c r="AF18" i="3"/>
  <c r="AE18" i="3"/>
  <c r="AB18" i="3" a="1"/>
  <c r="AB18" i="3" s="1"/>
  <c r="Z18" i="3"/>
  <c r="W18" i="3"/>
  <c r="AF17" i="3"/>
  <c r="AE17" i="3"/>
  <c r="AB17" i="3" a="1"/>
  <c r="AB17" i="3" s="1"/>
  <c r="Z17" i="3"/>
  <c r="W17" i="3"/>
  <c r="AF16" i="3"/>
  <c r="AE16" i="3"/>
  <c r="AB16" i="3" a="1"/>
  <c r="AB16" i="3" s="1"/>
  <c r="AC16" i="3" s="1"/>
  <c r="AH16" i="3" s="1" a="1"/>
  <c r="AH16" i="3" s="1"/>
  <c r="Z16" i="3"/>
  <c r="W16" i="3"/>
  <c r="AF15" i="3"/>
  <c r="AE15" i="3"/>
  <c r="AB15" i="3" a="1"/>
  <c r="AB15" i="3" s="1"/>
  <c r="Z15" i="3"/>
  <c r="W15" i="3"/>
  <c r="AF14" i="3"/>
  <c r="AE14" i="3"/>
  <c r="AB14" i="3" a="1"/>
  <c r="AB14" i="3" s="1"/>
  <c r="Z14" i="3"/>
  <c r="W14" i="3"/>
  <c r="AF13" i="3"/>
  <c r="AE13" i="3"/>
  <c r="AB13" i="3" a="1"/>
  <c r="AB13" i="3" s="1"/>
  <c r="Z13" i="3"/>
  <c r="W13" i="3"/>
  <c r="AF12" i="3"/>
  <c r="AE12" i="3"/>
  <c r="AB12" i="3" a="1"/>
  <c r="AB12" i="3" s="1"/>
  <c r="AC12" i="3" s="1"/>
  <c r="Z12" i="3"/>
  <c r="W12" i="3"/>
  <c r="AF11" i="3"/>
  <c r="AE11" i="3"/>
  <c r="AB11" i="3" a="1"/>
  <c r="AB11" i="3" s="1"/>
  <c r="Z11" i="3"/>
  <c r="W11" i="3"/>
  <c r="AF10" i="3"/>
  <c r="AE10" i="3"/>
  <c r="AB10" i="3" a="1"/>
  <c r="AB10" i="3" s="1"/>
  <c r="Z10" i="3"/>
  <c r="W10" i="3"/>
  <c r="AF9" i="3"/>
  <c r="AE9" i="3"/>
  <c r="AB9" i="3" a="1"/>
  <c r="AB9" i="3" s="1"/>
  <c r="Z9" i="3"/>
  <c r="W9" i="3"/>
  <c r="AF8" i="3"/>
  <c r="AE8" i="3"/>
  <c r="AB8" i="3" a="1"/>
  <c r="AB8" i="3" s="1"/>
  <c r="Z8" i="3"/>
  <c r="W8" i="3"/>
  <c r="AF7" i="3"/>
  <c r="AE7" i="3"/>
  <c r="AB7" i="3" a="1"/>
  <c r="AB7" i="3" s="1"/>
  <c r="Z7" i="3"/>
  <c r="W7" i="3"/>
  <c r="AF6" i="3"/>
  <c r="AE6" i="3"/>
  <c r="AB6" i="3" a="1"/>
  <c r="AB6" i="3" s="1"/>
  <c r="Z6" i="3"/>
  <c r="W6" i="3"/>
  <c r="AF5" i="3"/>
  <c r="AE5" i="3"/>
  <c r="AB5" i="3" a="1"/>
  <c r="AB5" i="3" s="1"/>
  <c r="Z5" i="3"/>
  <c r="W5" i="3"/>
  <c r="AF4" i="3"/>
  <c r="AE4" i="3"/>
  <c r="AB4" i="3" a="1"/>
  <c r="AB4" i="3" s="1"/>
  <c r="AC4" i="3" s="1"/>
  <c r="AH4" i="3" s="1" a="1"/>
  <c r="AH4" i="3" s="1"/>
  <c r="Z4" i="3"/>
  <c r="W4" i="3"/>
  <c r="AB38" i="4" a="1"/>
  <c r="AB38" i="4" s="1"/>
  <c r="AC38" i="4" s="1"/>
  <c r="AF38" i="4"/>
  <c r="AE38" i="4"/>
  <c r="Z38" i="4"/>
  <c r="W38" i="4"/>
  <c r="A3" i="1"/>
  <c r="A4" i="1" l="1"/>
  <c r="A5" i="1" s="1"/>
  <c r="A6" i="1" s="1"/>
  <c r="AH21" i="6" a="1"/>
  <c r="AH21" i="6" s="1"/>
  <c r="AG21" i="6" s="1"/>
  <c r="AH10" i="6" a="1"/>
  <c r="AH10" i="6" s="1"/>
  <c r="AG10" i="6" s="1"/>
  <c r="AH20" i="6" a="1"/>
  <c r="AH20" i="6" s="1"/>
  <c r="AG20" i="6" s="1"/>
  <c r="AH34" i="6" a="1"/>
  <c r="AH34" i="6" s="1"/>
  <c r="AG34" i="6" s="1"/>
  <c r="AC12" i="6"/>
  <c r="AH12" i="6" s="1" a="1"/>
  <c r="AH12" i="6" s="1"/>
  <c r="AG12" i="6" s="1"/>
  <c r="AC14" i="6"/>
  <c r="AH14" i="6" s="1" a="1"/>
  <c r="AH14" i="6" s="1"/>
  <c r="AG14" i="6" s="1"/>
  <c r="AC16" i="6"/>
  <c r="AH16" i="6" s="1" a="1"/>
  <c r="AH16" i="6" s="1"/>
  <c r="AG16" i="6" s="1"/>
  <c r="AC3" i="6"/>
  <c r="AH3" i="6" s="1" a="1"/>
  <c r="AH3" i="6" s="1"/>
  <c r="AG3" i="6" s="1"/>
  <c r="AC26" i="6"/>
  <c r="AH26" i="6" s="1" a="1"/>
  <c r="AH26" i="6" s="1"/>
  <c r="AG26" i="6" s="1"/>
  <c r="AC28" i="6"/>
  <c r="AH28" i="6" s="1" a="1"/>
  <c r="AH28" i="6" s="1"/>
  <c r="AG28" i="6" s="1"/>
  <c r="AC5" i="6"/>
  <c r="AH5" i="6" s="1" a="1"/>
  <c r="AH5" i="6" s="1"/>
  <c r="AG5" i="6" s="1"/>
  <c r="AC13" i="6"/>
  <c r="AH13" i="6" s="1" a="1"/>
  <c r="AH13" i="6" s="1"/>
  <c r="AG13" i="6" s="1"/>
  <c r="AC15" i="6"/>
  <c r="AH15" i="6" s="1" a="1"/>
  <c r="AH15" i="6" s="1"/>
  <c r="AG15" i="6" s="1"/>
  <c r="AC17" i="6"/>
  <c r="AH17" i="6" s="1" a="1"/>
  <c r="AH17" i="6" s="1"/>
  <c r="AG17" i="6" s="1"/>
  <c r="AC38" i="6"/>
  <c r="AH38" i="6" s="1" a="1"/>
  <c r="AH38" i="6" s="1"/>
  <c r="AG38" i="6" s="1"/>
  <c r="AC25" i="6"/>
  <c r="AH25" i="6" s="1" a="1"/>
  <c r="AH25" i="6" s="1"/>
  <c r="AG25" i="6" s="1"/>
  <c r="AC27" i="6"/>
  <c r="AH27" i="6" s="1" a="1"/>
  <c r="AH27" i="6" s="1"/>
  <c r="AG27" i="6" s="1"/>
  <c r="AC29" i="6"/>
  <c r="AH29" i="6" s="1" a="1"/>
  <c r="AH29" i="6" s="1"/>
  <c r="AG29" i="6" s="1"/>
  <c r="AC37" i="6"/>
  <c r="AH37" i="6" s="1" a="1"/>
  <c r="AH37" i="6" s="1"/>
  <c r="AG37" i="6" s="1"/>
  <c r="AC4" i="6"/>
  <c r="AH4" i="6" s="1" a="1"/>
  <c r="AH4" i="6" s="1"/>
  <c r="AG4" i="6" s="1"/>
  <c r="AC19" i="6"/>
  <c r="AH19" i="6" s="1" a="1"/>
  <c r="AH19" i="6" s="1"/>
  <c r="AG19" i="6" s="1"/>
  <c r="AH9" i="6" a="1"/>
  <c r="AH9" i="6" s="1"/>
  <c r="AG9" i="6" s="1"/>
  <c r="AC36" i="6"/>
  <c r="AH36" i="6" s="1" a="1"/>
  <c r="AH36" i="6" s="1"/>
  <c r="AG36" i="6" s="1"/>
  <c r="AC18" i="6"/>
  <c r="AH18" i="6" s="1" a="1"/>
  <c r="AH18" i="6" s="1"/>
  <c r="AG18" i="6" s="1"/>
  <c r="AH23" i="6" a="1"/>
  <c r="AH23" i="6" s="1"/>
  <c r="AG23" i="6" s="1"/>
  <c r="AC7" i="6"/>
  <c r="AH7" i="6" s="1" a="1"/>
  <c r="AH7" i="6" s="1"/>
  <c r="AG7" i="6" s="1"/>
  <c r="AH33" i="6" a="1"/>
  <c r="AH33" i="6" s="1"/>
  <c r="AG33" i="6" s="1"/>
  <c r="AH8" i="6" a="1"/>
  <c r="AH8" i="6" s="1"/>
  <c r="AG8" i="6" s="1"/>
  <c r="AH11" i="6" a="1"/>
  <c r="AH11" i="6" s="1"/>
  <c r="AG11" i="6" s="1"/>
  <c r="AH22" i="6" a="1"/>
  <c r="AH22" i="6" s="1"/>
  <c r="AG22" i="6" s="1"/>
  <c r="AH32" i="6" a="1"/>
  <c r="AH32" i="6" s="1"/>
  <c r="AG32" i="6" s="1"/>
  <c r="AC24" i="6"/>
  <c r="AH24" i="6" s="1" a="1"/>
  <c r="AH24" i="6" s="1"/>
  <c r="AG24" i="6" s="1"/>
  <c r="AH35" i="6" a="1"/>
  <c r="AH35" i="6" s="1"/>
  <c r="AG35" i="6" s="1"/>
  <c r="AG4" i="3"/>
  <c r="AG16" i="3"/>
  <c r="AG28" i="3"/>
  <c r="AC27" i="3"/>
  <c r="AH27" i="3" s="1" a="1"/>
  <c r="AH27" i="3" s="1"/>
  <c r="AG27" i="3" s="1"/>
  <c r="AC39" i="3"/>
  <c r="AH39" i="3" s="1" a="1"/>
  <c r="AH39" i="3" s="1"/>
  <c r="AG39" i="3" s="1"/>
  <c r="AC6" i="3"/>
  <c r="AH6" i="3" s="1" a="1"/>
  <c r="AH6" i="3" s="1"/>
  <c r="AG6" i="3" s="1"/>
  <c r="AC8" i="3"/>
  <c r="AH8" i="3" s="1" a="1"/>
  <c r="AH8" i="3" s="1"/>
  <c r="AG8" i="3" s="1"/>
  <c r="AC10" i="3"/>
  <c r="AH10" i="3" s="1" a="1"/>
  <c r="AH10" i="3" s="1"/>
  <c r="AG10" i="3" s="1"/>
  <c r="AC14" i="3"/>
  <c r="AH14" i="3" s="1" a="1"/>
  <c r="AH14" i="3" s="1"/>
  <c r="AG14" i="3" s="1"/>
  <c r="AC7" i="3"/>
  <c r="AH7" i="3" s="1" a="1"/>
  <c r="AH7" i="3" s="1"/>
  <c r="AG7" i="3" s="1"/>
  <c r="AC9" i="3"/>
  <c r="AH9" i="3" s="1" a="1"/>
  <c r="AH9" i="3" s="1"/>
  <c r="AG9" i="3" s="1"/>
  <c r="AC13" i="3"/>
  <c r="AH13" i="3" s="1" a="1"/>
  <c r="AH13" i="3" s="1"/>
  <c r="AG13" i="3" s="1"/>
  <c r="AC17" i="3"/>
  <c r="AH17" i="3" s="1" a="1"/>
  <c r="AH17" i="3" s="1"/>
  <c r="AG17" i="3" s="1"/>
  <c r="AC19" i="3"/>
  <c r="AH19" i="3" s="1" a="1"/>
  <c r="AH19" i="3" s="1"/>
  <c r="AG19" i="3" s="1"/>
  <c r="AC21" i="3"/>
  <c r="AH21" i="3" s="1" a="1"/>
  <c r="AH21" i="3" s="1"/>
  <c r="AG21" i="3" s="1"/>
  <c r="AC23" i="3"/>
  <c r="AH23" i="3" s="1" a="1"/>
  <c r="AH23" i="3" s="1"/>
  <c r="AG23" i="3" s="1"/>
  <c r="AC25" i="3"/>
  <c r="AH25" i="3" s="1" a="1"/>
  <c r="AH25" i="3" s="1"/>
  <c r="AG25" i="3" s="1"/>
  <c r="AC18" i="3"/>
  <c r="AH18" i="3" s="1" a="1"/>
  <c r="AH18" i="3" s="1"/>
  <c r="AG18" i="3" s="1"/>
  <c r="AC20" i="3"/>
  <c r="AH20" i="3" s="1" a="1"/>
  <c r="AH20" i="3" s="1"/>
  <c r="AG20" i="3" s="1"/>
  <c r="AC22" i="3"/>
  <c r="AH22" i="3" s="1" a="1"/>
  <c r="AH22" i="3" s="1"/>
  <c r="AG22" i="3" s="1"/>
  <c r="AC29" i="3"/>
  <c r="AH29" i="3" s="1" a="1"/>
  <c r="AH29" i="3" s="1"/>
  <c r="AG29" i="3" s="1"/>
  <c r="AC31" i="3"/>
  <c r="AH31" i="3" s="1" a="1"/>
  <c r="AH31" i="3" s="1"/>
  <c r="AG31" i="3" s="1"/>
  <c r="AC33" i="3"/>
  <c r="AH33" i="3" s="1" a="1"/>
  <c r="AH33" i="3" s="1"/>
  <c r="AG33" i="3" s="1"/>
  <c r="AC35" i="3"/>
  <c r="AH35" i="3" s="1" a="1"/>
  <c r="AH35" i="3" s="1"/>
  <c r="AG35" i="3" s="1"/>
  <c r="AC37" i="3"/>
  <c r="AH37" i="3" a="1"/>
  <c r="AH37" i="3" s="1"/>
  <c r="AG37" i="3" s="1"/>
  <c r="AC5" i="3"/>
  <c r="AH5" i="3" s="1" a="1"/>
  <c r="AH5" i="3" s="1"/>
  <c r="AG5" i="3" s="1"/>
  <c r="AC11" i="3"/>
  <c r="AH11" i="3" s="1" a="1"/>
  <c r="AH11" i="3" s="1"/>
  <c r="AG11" i="3" s="1"/>
  <c r="AC30" i="3"/>
  <c r="AH30" i="3" s="1" a="1"/>
  <c r="AH30" i="3" s="1"/>
  <c r="AG30" i="3" s="1"/>
  <c r="AC32" i="3"/>
  <c r="AH32" i="3" s="1" a="1"/>
  <c r="AH32" i="3" s="1"/>
  <c r="AG32" i="3" s="1"/>
  <c r="AC34" i="3"/>
  <c r="AH34" i="3" s="1" a="1"/>
  <c r="AH34" i="3" s="1"/>
  <c r="AG34" i="3" s="1"/>
  <c r="AC15" i="3"/>
  <c r="AH15" i="3" s="1" a="1"/>
  <c r="AH15" i="3" s="1"/>
  <c r="AG15" i="3" s="1"/>
  <c r="AC24" i="3"/>
  <c r="AH24" i="3" s="1" a="1"/>
  <c r="AH24" i="3" s="1"/>
  <c r="AG24" i="3" s="1"/>
  <c r="AH26" i="3" a="1"/>
  <c r="AH26" i="3" s="1"/>
  <c r="AG26" i="3" s="1"/>
  <c r="AH38" i="3" a="1"/>
  <c r="AH38" i="3" s="1"/>
  <c r="AG38" i="3" s="1"/>
  <c r="AH12" i="3" a="1"/>
  <c r="AH12" i="3" s="1"/>
  <c r="AG12" i="3" s="1"/>
  <c r="AH36" i="3" a="1"/>
  <c r="AH36" i="3" s="1"/>
  <c r="AG36" i="3" s="1"/>
  <c r="AH38" i="4" a="1"/>
  <c r="AH38" i="4" s="1"/>
  <c r="AG3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<sst xmlns="http://schemas.openxmlformats.org/spreadsheetml/2006/main" count="3960" uniqueCount="407">
  <si>
    <t>S.No.</t>
  </si>
  <si>
    <t>Main Process</t>
  </si>
  <si>
    <t>Sub Process</t>
  </si>
  <si>
    <t>Input</t>
  </si>
  <si>
    <t>Summary of Data</t>
  </si>
  <si>
    <t>1.Inventory Register</t>
  </si>
  <si>
    <t>3-Way Match: Verify if PO quantities match GRN quantities and vendor invoices.</t>
  </si>
  <si>
    <t>Profitibility Analysis</t>
  </si>
  <si>
    <t>1.PO {PDF}
2.Purchase Invoice{PDF}</t>
  </si>
  <si>
    <t>1.PO {PDF}
2.Purchase Invoice{PDF}
3.GRN</t>
  </si>
  <si>
    <t>Output</t>
  </si>
  <si>
    <t>Process-1'!A1</t>
  </si>
  <si>
    <t>Verification</t>
  </si>
  <si>
    <t>Stock Valuation: Value of inventory based on FIFO (Purchase Invoices) vs. selling price.</t>
  </si>
  <si>
    <t>Inventory Valuation Analysis</t>
  </si>
  <si>
    <t>1.Inventory Workings</t>
  </si>
  <si>
    <t>Opening Stock</t>
  </si>
  <si>
    <t>Stock Receipt</t>
  </si>
  <si>
    <t>Stock Issued</t>
  </si>
  <si>
    <t>Closing Stock</t>
  </si>
  <si>
    <t>PO Date</t>
  </si>
  <si>
    <t>GRN Date</t>
  </si>
  <si>
    <t>Purchase Invoice Date</t>
  </si>
  <si>
    <t>Date of Sales Invoice</t>
  </si>
  <si>
    <t>Author</t>
  </si>
  <si>
    <t>Publisher</t>
  </si>
  <si>
    <t>ISBN</t>
  </si>
  <si>
    <t>Book Title</t>
  </si>
  <si>
    <t>Category</t>
  </si>
  <si>
    <t>Edition</t>
  </si>
  <si>
    <t>Language</t>
  </si>
  <si>
    <t>Store Incharge</t>
  </si>
  <si>
    <t>Store Location</t>
  </si>
  <si>
    <t>Store Code</t>
  </si>
  <si>
    <t>GRN Code</t>
  </si>
  <si>
    <t>Purchase Order No.</t>
  </si>
  <si>
    <t>Purchase Invoice No.</t>
  </si>
  <si>
    <t>Sales Inv No.</t>
  </si>
  <si>
    <t>Customer Name</t>
  </si>
  <si>
    <t>Supplier Name</t>
  </si>
  <si>
    <t>No. of Units</t>
  </si>
  <si>
    <t>Rate per Unit</t>
  </si>
  <si>
    <t>Total amount</t>
  </si>
  <si>
    <t>Carrying Cost per Unit</t>
  </si>
  <si>
    <t>Average Shelf life of the Books(in days)</t>
  </si>
  <si>
    <t>Expected Date of Removal</t>
  </si>
  <si>
    <t>Paulo Coelho</t>
  </si>
  <si>
    <t>HarperCollins</t>
  </si>
  <si>
    <t>The Alchemist by Paulo Coelho</t>
  </si>
  <si>
    <t>Literature – Inspirational</t>
  </si>
  <si>
    <t>Paperback</t>
  </si>
  <si>
    <t>English</t>
  </si>
  <si>
    <t>Mr. Ramesh</t>
  </si>
  <si>
    <t>Bangalore – Residency Rd</t>
  </si>
  <si>
    <t>BK-1001</t>
  </si>
  <si>
    <t>GRN-2024-001</t>
  </si>
  <si>
    <t>PO-PRH-202509-001</t>
  </si>
  <si>
    <t>PI-RUP-2000</t>
  </si>
  <si>
    <t>INV-202510-003</t>
  </si>
  <si>
    <t>Macmillan Publishers India</t>
  </si>
  <si>
    <t>Rupa Publications India</t>
  </si>
  <si>
    <t>James Clear</t>
  </si>
  <si>
    <t>Penguin Random House</t>
  </si>
  <si>
    <t>Atomic Habits by James Clear</t>
  </si>
  <si>
    <t>Self-help / Productivity</t>
  </si>
  <si>
    <t>1st Edition</t>
  </si>
  <si>
    <t>Ms. Kavita</t>
  </si>
  <si>
    <t>Bangalore – Jayanagar</t>
  </si>
  <si>
    <t>BK-1002</t>
  </si>
  <si>
    <t>PO-UP-202509-002</t>
  </si>
  <si>
    <t>PI-HAC-2001</t>
  </si>
  <si>
    <t>INV-202510-004</t>
  </si>
  <si>
    <t>Sage Publications India</t>
  </si>
  <si>
    <t>Hachette Book Group India</t>
  </si>
  <si>
    <t>Robert Kiyosaki</t>
  </si>
  <si>
    <t>Plata Publishing</t>
  </si>
  <si>
    <t>Rich Dad Poor Dad by Robert Kiyosaki</t>
  </si>
  <si>
    <t>Finance</t>
  </si>
  <si>
    <t>Revised Edition</t>
  </si>
  <si>
    <t>Mr. Sunil</t>
  </si>
  <si>
    <t>Bangalore – Malleshwaram</t>
  </si>
  <si>
    <t>BK-1003</t>
  </si>
  <si>
    <t>GRN-2024-002</t>
  </si>
  <si>
    <t>PO-TBD-202509-003</t>
  </si>
  <si>
    <t>PI-SCH-2002</t>
  </si>
  <si>
    <t>Oxford University Press India</t>
  </si>
  <si>
    <t>Scholastic India</t>
  </si>
  <si>
    <t>–</t>
  </si>
  <si>
    <t>Generic Stationery</t>
  </si>
  <si>
    <t>Premium Notebook Set (5 pcs)</t>
  </si>
  <si>
    <t>Stationery – Notebooks</t>
  </si>
  <si>
    <t>Standard</t>
  </si>
  <si>
    <t>ST-2001</t>
  </si>
  <si>
    <t>PO-H-202509-004</t>
  </si>
  <si>
    <t>PI-OFF-2003</t>
  </si>
  <si>
    <t>INV-202510-009</t>
  </si>
  <si>
    <t>Cambridge University Press India</t>
  </si>
  <si>
    <t>Office Mart Supplies</t>
  </si>
  <si>
    <t>Joseph Murphy</t>
  </si>
  <si>
    <t>The Power of Your Subconscious Mind</t>
  </si>
  <si>
    <t>Self-help / Psychology</t>
  </si>
  <si>
    <t>BK-1004</t>
  </si>
  <si>
    <t>GRN-2024-003</t>
  </si>
  <si>
    <t>PO-RP-202509-005</t>
  </si>
  <si>
    <t>PI-HAR-2023</t>
  </si>
  <si>
    <t>INV-202510-007</t>
  </si>
  <si>
    <t>Pearson Education India</t>
  </si>
  <si>
    <t>Bloomsbury Publishing India</t>
  </si>
  <si>
    <t>Napoleon Hill</t>
  </si>
  <si>
    <t>Random House</t>
  </si>
  <si>
    <t>Think and Grow Rich by Napoleon Hill</t>
  </si>
  <si>
    <t>BK-1005</t>
  </si>
  <si>
    <t>GRN-2024-004</t>
  </si>
  <si>
    <t>PO-BI-202509-006</t>
  </si>
  <si>
    <t>PI-RUP-2005</t>
  </si>
  <si>
    <t>McGraw Hill India</t>
  </si>
  <si>
    <t>Héctor García &amp; Francesc Miralles</t>
  </si>
  <si>
    <t>Ikigai: The Japanese Secret</t>
  </si>
  <si>
    <t>Lifestyle / Philosophy</t>
  </si>
  <si>
    <t>BK-1006</t>
  </si>
  <si>
    <t>PO-SAS-202509-007</t>
  </si>
  <si>
    <t>Elsevier India</t>
  </si>
  <si>
    <t>Orient BlackSwan</t>
  </si>
  <si>
    <t>Art Supplies Bundle</t>
  </si>
  <si>
    <t>Stationery – Art Supplies</t>
  </si>
  <si>
    <t>Multi-language</t>
  </si>
  <si>
    <t>ST-2002</t>
  </si>
  <si>
    <t>PO-S-202509-008</t>
  </si>
  <si>
    <t>PI-OFF-2007</t>
  </si>
  <si>
    <t>INV-202510-010</t>
  </si>
  <si>
    <t>Springer Nature India</t>
  </si>
  <si>
    <t>Yuval Noah Harari</t>
  </si>
  <si>
    <t>Sapiens by Yuval Noah Harari</t>
  </si>
  <si>
    <t>History / Anthropology</t>
  </si>
  <si>
    <t>BK-1007</t>
  </si>
  <si>
    <t>GRN-2024-005</t>
  </si>
  <si>
    <t>PO-VI-202509-009</t>
  </si>
  <si>
    <t>PI-ORI-2008</t>
  </si>
  <si>
    <t>Wiley India Pvt Ltd</t>
  </si>
  <si>
    <t>Robin Sharma</t>
  </si>
  <si>
    <t>The Monk Who Sold His Ferrari</t>
  </si>
  <si>
    <t>Self-help / Motivation</t>
  </si>
  <si>
    <t>BK-1008</t>
  </si>
  <si>
    <t>GRN-2024-006</t>
  </si>
  <si>
    <t>Thomson Press India</t>
  </si>
  <si>
    <t>A.P.J. Abdul Kalam</t>
  </si>
  <si>
    <t>Universities Press</t>
  </si>
  <si>
    <t>Wings of Fire by APJ Abdul Kalam</t>
  </si>
  <si>
    <t>Autobiography</t>
  </si>
  <si>
    <t>BK-1009</t>
  </si>
  <si>
    <t>PO-CP-202509-011</t>
  </si>
  <si>
    <t>PI-ORI-2010</t>
  </si>
  <si>
    <t>INV-202510-013</t>
  </si>
  <si>
    <t>Navneet Education Ltd</t>
  </si>
  <si>
    <t>Shiv Khera</t>
  </si>
  <si>
    <t>Bloomsbury</t>
  </si>
  <si>
    <t>You Can Win by Shiv Khera</t>
  </si>
  <si>
    <t>BK-1010</t>
  </si>
  <si>
    <t>GRN-2024-007</t>
  </si>
  <si>
    <t>PO-PP-202509-012</t>
  </si>
  <si>
    <t>PI-RUP-2011</t>
  </si>
  <si>
    <t>S. Chand Publishing</t>
  </si>
  <si>
    <t>Stephen R. Covey</t>
  </si>
  <si>
    <t>Simon &amp; Schuster</t>
  </si>
  <si>
    <t>The 7 Habits of Highly Effective People</t>
  </si>
  <si>
    <t>BK-1011</t>
  </si>
  <si>
    <t>GRN-2024-008</t>
  </si>
  <si>
    <t>PO-WP-202509-013</t>
  </si>
  <si>
    <t>INV-202510-015</t>
  </si>
  <si>
    <t>Vikas Publishing House</t>
  </si>
  <si>
    <t>Westland Publications</t>
  </si>
  <si>
    <t>Harper Lee</t>
  </si>
  <si>
    <t>Vintage / Penguin</t>
  </si>
  <si>
    <t>To Kill a Mockingbird by Harper Lee</t>
  </si>
  <si>
    <t>Literature – Classic</t>
  </si>
  <si>
    <t>BK-1012</t>
  </si>
  <si>
    <t>GRN-2024-009</t>
  </si>
  <si>
    <t>PO-PI-202509-014</t>
  </si>
  <si>
    <t>Laxmi Publications</t>
  </si>
  <si>
    <t>Parker / Stationery Supplier</t>
  </si>
  <si>
    <t>Executive Pen Collection</t>
  </si>
  <si>
    <t>Stationery – Pens</t>
  </si>
  <si>
    <t>ST-2003</t>
  </si>
  <si>
    <t>PO-I-202509-015</t>
  </si>
  <si>
    <t>INV-202510-017</t>
  </si>
  <si>
    <t>Ratna Sagar Pvt Ltd</t>
  </si>
  <si>
    <t>George Orwell</t>
  </si>
  <si>
    <t>Penguin Books</t>
  </si>
  <si>
    <t>1984 by George Orwell</t>
  </si>
  <si>
    <t>BK-1013</t>
  </si>
  <si>
    <t>GRN-2024-010</t>
  </si>
  <si>
    <t>PO-PC-202509-016</t>
  </si>
  <si>
    <t>PI-BLO-2015</t>
  </si>
  <si>
    <t>INV-202510-018</t>
  </si>
  <si>
    <t>Arihant Publications</t>
  </si>
  <si>
    <t>Morgan Housel</t>
  </si>
  <si>
    <t>Harriman House</t>
  </si>
  <si>
    <t>The Psychology of Money</t>
  </si>
  <si>
    <t>BK-1014</t>
  </si>
  <si>
    <t>GRN-2024-011</t>
  </si>
  <si>
    <t>PO-LBC-202509-017</t>
  </si>
  <si>
    <t>PI-RUP-2016</t>
  </si>
  <si>
    <t>INV-202510-019</t>
  </si>
  <si>
    <t>Himalaya Publishing House</t>
  </si>
  <si>
    <t>Tara Westover</t>
  </si>
  <si>
    <t>Educated by Tara Westover</t>
  </si>
  <si>
    <t>Hardcover</t>
  </si>
  <si>
    <t>BK-1015</t>
  </si>
  <si>
    <t>INV-202510-020</t>
  </si>
  <si>
    <t>Jaico Publishing House</t>
  </si>
  <si>
    <t>Viktor E. Frankl</t>
  </si>
  <si>
    <t>Beacon Press</t>
  </si>
  <si>
    <t>Man's Search for Meaning</t>
  </si>
  <si>
    <t>Philosophy / Psychology</t>
  </si>
  <si>
    <t>BK-1016</t>
  </si>
  <si>
    <t>GRN-2024-012</t>
  </si>
  <si>
    <t>PI-SCH-2018</t>
  </si>
  <si>
    <t>INV-202510-021</t>
  </si>
  <si>
    <t>Motilal Banarsidass Publishers</t>
  </si>
  <si>
    <t>Study Desk Organizer</t>
  </si>
  <si>
    <t>Stationery – Desk Accessories</t>
  </si>
  <si>
    <t>ST-2004</t>
  </si>
  <si>
    <t>GRN-2024-013</t>
  </si>
  <si>
    <t>PO-CS-202509-020</t>
  </si>
  <si>
    <t>INV-202510-022</t>
  </si>
  <si>
    <t>Prentice Hall India</t>
  </si>
  <si>
    <t>Camlin / Stationery Supplier</t>
  </si>
  <si>
    <t>Calculator &amp; Geometry Box Set</t>
  </si>
  <si>
    <t>Stationery – Academic Tools</t>
  </si>
  <si>
    <t>ST-2005</t>
  </si>
  <si>
    <t>INV-202510-023</t>
  </si>
  <si>
    <t>FabriKart Stationery Supplies</t>
  </si>
  <si>
    <t>Mark Manson</t>
  </si>
  <si>
    <t>HarperOne</t>
  </si>
  <si>
    <t>The Subtle Art of Not Giving a F*ck</t>
  </si>
  <si>
    <t>BK-1017</t>
  </si>
  <si>
    <t>GRN-2024-014</t>
  </si>
  <si>
    <t>PO-GSS-202509-022</t>
  </si>
  <si>
    <t>PI-BLO-2021</t>
  </si>
  <si>
    <t>INV-202510-024</t>
  </si>
  <si>
    <t>Printo Document Solutions</t>
  </si>
  <si>
    <t>Michelle Obama</t>
  </si>
  <si>
    <t>Crown Publishing</t>
  </si>
  <si>
    <t>Becoming by Michelle Obama</t>
  </si>
  <si>
    <t>BK-1018</t>
  </si>
  <si>
    <t>GRN-2024-015</t>
  </si>
  <si>
    <t>INV-202510-025</t>
  </si>
  <si>
    <t>Office Depot India Pvt Ltd</t>
  </si>
  <si>
    <t>Amish Tripathi</t>
  </si>
  <si>
    <t>The Immortals of Meluha by Amish</t>
  </si>
  <si>
    <t>Literature – Mythological</t>
  </si>
  <si>
    <t>BK-1019</t>
  </si>
  <si>
    <t>PO-OB-202509-024</t>
  </si>
  <si>
    <t>INV-202510-026</t>
  </si>
  <si>
    <t>Global Stationers &amp; Printers</t>
  </si>
  <si>
    <t>HarperCollins Publishers India</t>
  </si>
  <si>
    <t>Chetan Bhagat</t>
  </si>
  <si>
    <t>Rupa Publications</t>
  </si>
  <si>
    <t>Half Girlfriend by Chetan Bhagat</t>
  </si>
  <si>
    <t>Literature – Contemporary</t>
  </si>
  <si>
    <t>BK-1020</t>
  </si>
  <si>
    <t>GRN-2024-016</t>
  </si>
  <si>
    <t>Premium Stationery Mart</t>
  </si>
  <si>
    <t>F. Scott Fitzgerald</t>
  </si>
  <si>
    <t>Scribner / Penguin</t>
  </si>
  <si>
    <t>The Great Gatsby by F. Scott Fitzgerald</t>
  </si>
  <si>
    <t>BK-1021</t>
  </si>
  <si>
    <t>GRN-2024-017</t>
  </si>
  <si>
    <t>PI-WES-2025</t>
  </si>
  <si>
    <t>INV-202510-028</t>
  </si>
  <si>
    <t>ProOffice Supplies</t>
  </si>
  <si>
    <t>Animal Farm by George Orwell</t>
  </si>
  <si>
    <t>BK-1022</t>
  </si>
  <si>
    <t>PO-ABC-202509-027</t>
  </si>
  <si>
    <t>PI-WES-2026</t>
  </si>
  <si>
    <t>INV-202510-029</t>
  </si>
  <si>
    <t>Infinity Office Essentials</t>
  </si>
  <si>
    <t>Khaled Hosseini</t>
  </si>
  <si>
    <t>The Kite Runner by Khaled Hosseini</t>
  </si>
  <si>
    <t>BK-1023</t>
  </si>
  <si>
    <t>GRN-2024-018</t>
  </si>
  <si>
    <t>INV-202510-030</t>
  </si>
  <si>
    <t>Urban Stationery Solutions</t>
  </si>
  <si>
    <t>Jane Austen</t>
  </si>
  <si>
    <t>Penguin Classics</t>
  </si>
  <si>
    <t>Pride and Prejudice by Jane Austen</t>
  </si>
  <si>
    <t>BK-1024</t>
  </si>
  <si>
    <t>GRN-2024-019</t>
  </si>
  <si>
    <t>PO-SI-202509-029</t>
  </si>
  <si>
    <t>PI-PEN-2028</t>
  </si>
  <si>
    <t>INV-202510-031</t>
  </si>
  <si>
    <t>DeskMate Office Products</t>
  </si>
  <si>
    <t>Penguin Random House India</t>
  </si>
  <si>
    <t>J.D. Salinger</t>
  </si>
  <si>
    <t>Little, Brown and Company</t>
  </si>
  <si>
    <t>The Catcher in the Rye</t>
  </si>
  <si>
    <t>BK-1025</t>
  </si>
  <si>
    <t>PO-DB-202509-030</t>
  </si>
  <si>
    <t>PI-SCH-2029</t>
  </si>
  <si>
    <t>INV-202510-032</t>
  </si>
  <si>
    <t>Supreme Paper &amp; Stationers</t>
  </si>
  <si>
    <t>Aravind Adiga</t>
  </si>
  <si>
    <t>The White Tiger by Aravind Adiga</t>
  </si>
  <si>
    <t>BK-1026</t>
  </si>
  <si>
    <t>GRN-2024-020</t>
  </si>
  <si>
    <t>PO-JPH-202509-031</t>
  </si>
  <si>
    <t>PI-HAC-2030</t>
  </si>
  <si>
    <t>INV-202510-033</t>
  </si>
  <si>
    <t>Classic Books Distributors</t>
  </si>
  <si>
    <t>Phil Knight</t>
  </si>
  <si>
    <t>Scribner</t>
  </si>
  <si>
    <t>Shoe Dog by Phil Knight</t>
  </si>
  <si>
    <t>BK-1027</t>
  </si>
  <si>
    <t>GRN-2024-021</t>
  </si>
  <si>
    <t>PO-MPH-202509-032</t>
  </si>
  <si>
    <t>INV-202510-034</t>
  </si>
  <si>
    <t>India Book House Pvt Ltd</t>
  </si>
  <si>
    <t>Designer Diary Set</t>
  </si>
  <si>
    <t>Stationery – Diaries</t>
  </si>
  <si>
    <t>ST-2006</t>
  </si>
  <si>
    <t>PO-NE-202509-033</t>
  </si>
  <si>
    <t>PI-STA-2032</t>
  </si>
  <si>
    <t>INV-202510-035</t>
  </si>
  <si>
    <t>Bookline Distributors</t>
  </si>
  <si>
    <t>Stationery World Pvt Ltd</t>
  </si>
  <si>
    <t>Arundhati Roy</t>
  </si>
  <si>
    <t>IndiaInk</t>
  </si>
  <si>
    <t>The God of Small Things by Arundhati Roy</t>
  </si>
  <si>
    <t>BK-1028</t>
  </si>
  <si>
    <t>GRN-2024-022</t>
  </si>
  <si>
    <t>PO-RS-202509-034</t>
  </si>
  <si>
    <t>INV-202510-036</t>
  </si>
  <si>
    <t>Sterling Book House</t>
  </si>
  <si>
    <t>Chitra Banerjee Divakaruni</t>
  </si>
  <si>
    <t>Picador</t>
  </si>
  <si>
    <t>The Palace of Illusions by Chitra Banerjee</t>
  </si>
  <si>
    <t>BK-1029</t>
  </si>
  <si>
    <t>GRN-2024-023</t>
  </si>
  <si>
    <t>PO-PE-202509-035</t>
  </si>
  <si>
    <t>PI-RUP-2034</t>
  </si>
  <si>
    <t>Universal Book Suppliers</t>
  </si>
  <si>
    <t>Vikram Seth</t>
  </si>
  <si>
    <t>A Suitable Boy by Vikram Seth</t>
  </si>
  <si>
    <t>BK-1030</t>
  </si>
  <si>
    <t>GRN-2024-024</t>
  </si>
  <si>
    <t>PO-VP-202509-036</t>
  </si>
  <si>
    <t>PI-ORI-2035</t>
  </si>
  <si>
    <t>Knowledge Hub Distributors</t>
  </si>
  <si>
    <t>Orient BlackSwan</t>
  </si>
  <si>
    <t>Total Issue Requirement</t>
  </si>
  <si>
    <t>Issued from the Opening Stock</t>
  </si>
  <si>
    <t>Issued from the Curren t year</t>
  </si>
  <si>
    <t>Valuation of Stock</t>
  </si>
  <si>
    <t>Closing Stock Valuation Verification</t>
  </si>
  <si>
    <t>Month</t>
  </si>
  <si>
    <t>Monday</t>
  </si>
  <si>
    <t>Tuesday</t>
  </si>
  <si>
    <t>Wednesday</t>
  </si>
  <si>
    <t>Thursday</t>
  </si>
  <si>
    <t>Friday</t>
  </si>
  <si>
    <t>Saturday</t>
  </si>
  <si>
    <t>Holiday</t>
  </si>
  <si>
    <t>Process-6'!A1</t>
  </si>
  <si>
    <t>Obsolete/Dead Stock: Items not sold within shelf life window.</t>
  </si>
  <si>
    <t>Stock Status</t>
  </si>
  <si>
    <t>Inventory Cost Analysis</t>
  </si>
  <si>
    <t>As per the Inventory Register</t>
  </si>
  <si>
    <t>As per the PO</t>
  </si>
  <si>
    <t>As per the Purchase Invoice</t>
  </si>
  <si>
    <t>As per the GRN</t>
  </si>
  <si>
    <t>Difference if any</t>
  </si>
  <si>
    <t>Row Labels</t>
  </si>
  <si>
    <t>Grand Total</t>
  </si>
  <si>
    <t>Sum of No. of Units2</t>
  </si>
  <si>
    <t>Sum of No. of Units3</t>
  </si>
  <si>
    <t>Sum of Total Issue Requirement</t>
  </si>
  <si>
    <t>Excess/ Deficient Purchases</t>
  </si>
  <si>
    <t>Sum of No. of Units</t>
  </si>
  <si>
    <t>Issue</t>
  </si>
  <si>
    <t>Purchases</t>
  </si>
  <si>
    <t>Opening</t>
  </si>
  <si>
    <t>Current year purchase Requirement
(Closing Stock + Sales-Opening Stock)</t>
  </si>
  <si>
    <t>Process-2'!A1</t>
  </si>
  <si>
    <t>Excess Short Procurement / excess procurement</t>
  </si>
  <si>
    <t>Process-5'!A1</t>
  </si>
  <si>
    <t>Process-3'!A1</t>
  </si>
  <si>
    <t>Process-4'!A1</t>
  </si>
  <si>
    <t>Total Cost</t>
  </si>
  <si>
    <t>Selling Price</t>
  </si>
  <si>
    <t>Gross Profit(in amount)</t>
  </si>
  <si>
    <t>Gross Margin Calculation</t>
  </si>
  <si>
    <t>1.Which vendor-supplied books generate best margins.
2.Which categories are most profitable (Literature, Self-help, Finance, etc.).
3.Calculate the Gross Margin of the each SKUs and highligt if there any -ve margin SKUs &amp; also check which Top 5 products having highest gross margin</t>
  </si>
  <si>
    <t>Inventory Ageing Analysos</t>
  </si>
  <si>
    <t>Carrying Cost of Obselete Products</t>
  </si>
  <si>
    <t>Carrying Cost Incurred for each product on the Obselete products &amp; highlight if the Gross Margin is less than Carrying Cost</t>
  </si>
  <si>
    <t>Gross Margin</t>
  </si>
  <si>
    <t>Redflag Indication</t>
  </si>
  <si>
    <t>1.Invoice Register</t>
  </si>
  <si>
    <t>Opening No. of Units</t>
  </si>
  <si>
    <t>Opening Stock Rate per Unit</t>
  </si>
  <si>
    <t>Total Opening Stock amount</t>
  </si>
  <si>
    <t>Purchased No. of Units</t>
  </si>
  <si>
    <t>Purchase Rate per unit</t>
  </si>
  <si>
    <t>Total Purchase amount</t>
  </si>
  <si>
    <t>Closing Stock No. of Units</t>
  </si>
  <si>
    <t>Closing Stock Rate per Unit</t>
  </si>
  <si>
    <t>Closing Stock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</si>
</sst>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2" quotePrefix="1" applyBorder="1"/>
    <xf numFmtId="0" fontId="4" fillId="0" borderId="1" xfId="0" applyFont="1" applyBorder="1" applyAlignment="1">
      <alignment wrapText="1"/>
    </xf>
    <xf numFmtId="15" fontId="6" fillId="0" borderId="0" xfId="3" applyNumberFormat="1" applyFont="1"/>
    <xf numFmtId="0" fontId="6" fillId="0" borderId="0" xfId="3" applyFont="1"/>
    <xf numFmtId="1" fontId="6" fillId="0" borderId="0" xfId="3" applyNumberFormat="1" applyFont="1"/>
    <xf numFmtId="43" fontId="6" fillId="0" borderId="0" xfId="4" applyFont="1"/>
    <xf numFmtId="43" fontId="7" fillId="0" borderId="0" xfId="4" applyFont="1" applyBorder="1" applyAlignment="1">
      <alignment horizontal="center" vertical="top" wrapText="1"/>
    </xf>
    <xf numFmtId="15" fontId="7" fillId="0" borderId="1" xfId="3" applyNumberFormat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Border="1" applyAlignment="1">
      <alignment horizontal="center" vertical="center" wrapText="1"/>
    </xf>
    <xf numFmtId="164" fontId="7" fillId="0" borderId="1" xfId="4" applyNumberFormat="1" applyFont="1" applyBorder="1" applyAlignment="1">
      <alignment horizontal="center" vertical="center" wrapText="1"/>
    </xf>
    <xf numFmtId="43" fontId="7" fillId="0" borderId="1" xfId="4" applyFont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5" fontId="8" fillId="0" borderId="1" xfId="5" applyNumberFormat="1" applyBorder="1"/>
    <xf numFmtId="0" fontId="6" fillId="0" borderId="1" xfId="3" applyFont="1" applyBorder="1" applyAlignment="1">
      <alignment vertical="center"/>
    </xf>
    <xf numFmtId="0" fontId="5" fillId="0" borderId="1" xfId="3" applyBorder="1" applyAlignment="1">
      <alignment vertical="center" wrapText="1"/>
    </xf>
    <xf numFmtId="1" fontId="6" fillId="0" borderId="1" xfId="4" applyNumberFormat="1" applyFont="1" applyBorder="1"/>
    <xf numFmtId="0" fontId="5" fillId="0" borderId="1" xfId="3" applyBorder="1"/>
    <xf numFmtId="0" fontId="6" fillId="0" borderId="1" xfId="3" applyFont="1" applyBorder="1"/>
    <xf numFmtId="0" fontId="8" fillId="0" borderId="1" xfId="5" applyBorder="1"/>
    <xf numFmtId="164" fontId="6" fillId="0" borderId="1" xfId="4" applyNumberFormat="1" applyFont="1" applyBorder="1"/>
    <xf numFmtId="164" fontId="0" fillId="0" borderId="1" xfId="4" applyNumberFormat="1" applyFont="1" applyBorder="1"/>
    <xf numFmtId="43" fontId="6" fillId="0" borderId="1" xfId="4" applyFont="1" applyBorder="1"/>
    <xf numFmtId="15" fontId="6" fillId="0" borderId="1" xfId="3" applyNumberFormat="1" applyFont="1" applyBorder="1"/>
    <xf numFmtId="1" fontId="6" fillId="0" borderId="1" xfId="3" applyNumberFormat="1" applyFont="1" applyBorder="1"/>
    <xf numFmtId="164" fontId="6" fillId="0" borderId="0" xfId="4" applyNumberFormat="1" applyFont="1"/>
    <xf numFmtId="0" fontId="5" fillId="0" borderId="0" xfId="3"/>
    <xf numFmtId="43" fontId="0" fillId="0" borderId="0" xfId="4" applyFont="1"/>
    <xf numFmtId="164" fontId="7" fillId="0" borderId="0" xfId="4" applyNumberFormat="1" applyFont="1" applyBorder="1" applyAlignment="1">
      <alignment horizontal="center" vertical="top" wrapText="1"/>
    </xf>
    <xf numFmtId="15" fontId="7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3" fontId="0" fillId="2" borderId="0" xfId="0" applyNumberFormat="1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0" borderId="1" xfId="0" applyNumberFormat="1" applyBorder="1"/>
    <xf numFmtId="43" fontId="0" fillId="0" borderId="1" xfId="1" applyFont="1" applyBorder="1"/>
    <xf numFmtId="43" fontId="3" fillId="0" borderId="1" xfId="2" quotePrefix="1" applyNumberFormat="1" applyBorder="1"/>
    <xf numFmtId="15" fontId="7" fillId="0" borderId="0" xfId="4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15" fontId="6" fillId="0" borderId="0" xfId="5" applyNumberFormat="1" applyFont="1"/>
    <xf numFmtId="0" fontId="6" fillId="0" borderId="0" xfId="5" applyFont="1"/>
    <xf numFmtId="1" fontId="6" fillId="0" borderId="0" xfId="5" applyNumberFormat="1" applyFont="1"/>
    <xf numFmtId="15" fontId="7" fillId="0" borderId="1" xfId="5" applyNumberFormat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1" fontId="7" fillId="0" borderId="1" xfId="5" applyNumberFormat="1" applyFont="1" applyBorder="1" applyAlignment="1">
      <alignment horizontal="center" vertical="center" wrapText="1"/>
    </xf>
    <xf numFmtId="0" fontId="6" fillId="0" borderId="1" xfId="5" applyFont="1" applyBorder="1" applyAlignment="1">
      <alignment vertical="center"/>
    </xf>
    <xf numFmtId="0" fontId="8" fillId="0" borderId="1" xfId="5" applyBorder="1" applyAlignment="1">
      <alignment vertical="center" wrapText="1"/>
    </xf>
    <xf numFmtId="0" fontId="6" fillId="0" borderId="1" xfId="5" applyFont="1" applyBorder="1"/>
    <xf numFmtId="1" fontId="6" fillId="0" borderId="1" xfId="5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9" fontId="0" fillId="2" borderId="0" xfId="6" applyFont="1" applyFill="1"/>
    <xf numFmtId="0" fontId="6" fillId="2" borderId="0" xfId="3" applyFont="1" applyFill="1"/>
    <xf numFmtId="0" fontId="7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/>
    <xf numFmtId="0" fontId="6" fillId="3" borderId="1" xfId="3" applyFont="1" applyFill="1" applyBorder="1"/>
    <xf numFmtId="15" fontId="6" fillId="2" borderId="1" xfId="3" applyNumberFormat="1" applyFont="1" applyFill="1" applyBorder="1"/>
    <xf numFmtId="43" fontId="0" fillId="2" borderId="1" xfId="0" applyNumberFormat="1" applyFill="1" applyBorder="1"/>
    <xf numFmtId="0" fontId="1" fillId="2" borderId="0" xfId="0" applyFont="1" applyFill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15" fontId="6" fillId="0" borderId="1" xfId="5" applyNumberFormat="1" applyFont="1" applyBorder="1"/>
    <xf numFmtId="164" fontId="7" fillId="0" borderId="2" xfId="4" applyNumberFormat="1" applyFont="1" applyBorder="1" applyAlignment="1">
      <alignment horizontal="center"/>
    </xf>
    <xf numFmtId="164" fontId="7" fillId="0" borderId="3" xfId="4" applyNumberFormat="1" applyFont="1" applyBorder="1" applyAlignment="1">
      <alignment horizontal="center"/>
    </xf>
    <xf numFmtId="164" fontId="7" fillId="0" borderId="4" xfId="4" applyNumberFormat="1" applyFont="1" applyBorder="1" applyAlignment="1">
      <alignment horizontal="center"/>
    </xf>
    <xf numFmtId="164" fontId="7" fillId="0" borderId="5" xfId="4" applyNumberFormat="1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7" fillId="0" borderId="1" xfId="4" applyNumberFormat="1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43" fontId="7" fillId="0" borderId="1" xfId="4" applyFont="1" applyBorder="1" applyAlignment="1">
      <alignment horizontal="center"/>
    </xf>
    <xf numFmtId="15" fontId="7" fillId="2" borderId="2" xfId="3" applyNumberFormat="1" applyFont="1" applyFill="1" applyBorder="1" applyAlignment="1">
      <alignment horizontal="center" vertical="center" wrapText="1"/>
    </xf>
    <xf numFmtId="15" fontId="7" fillId="2" borderId="3" xfId="3" applyNumberFormat="1" applyFont="1" applyFill="1" applyBorder="1" applyAlignment="1">
      <alignment horizontal="center" vertical="center" wrapText="1"/>
    </xf>
    <xf numFmtId="15" fontId="7" fillId="2" borderId="4" xfId="3" applyNumberFormat="1" applyFont="1" applyFill="1" applyBorder="1" applyAlignment="1">
      <alignment horizontal="center" vertical="center" wrapText="1"/>
    </xf>
  </cellXfs>
  <cellStyles count="7">
    <cellStyle name="Comma" xfId="1" builtinId="3"/>
    <cellStyle name="Comma 2" xfId="4" xr:uid="{667BE9E8-796F-4B57-B7A9-2134383F1F88}"/>
    <cellStyle name="Hyperlink" xfId="2" builtinId="8"/>
    <cellStyle name="Normal" xfId="0" builtinId="0"/>
    <cellStyle name="Normal 2" xfId="3" xr:uid="{7636A3A0-F07C-4BDD-BCD2-96E1FDBF76B5}"/>
    <cellStyle name="Normal 2 2" xfId="5" xr:uid="{E1E6779C-3CCE-4F2C-BD3D-83415FBED5ED}"/>
    <cellStyle name="Percent" xfId="6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th" refreshedDate="45931.998998842595" createdVersion="8" refreshedVersion="8" minRefreshableVersion="3" recordCount="36" xr:uid="{948C6A70-A5ED-47E6-A622-C228BDF1E404}">
  <cacheSource type="worksheet">
    <worksheetSource ref="A2:AK38" sheet="Input File Inventory Register"/>
  </cacheSource>
  <cacheFields count="37">
    <cacheField name="PO Date" numFmtId="15">
      <sharedItems containsSemiMixedTypes="0" containsNonDate="0" containsDate="1" containsString="0" minDate="2024-03-31T00:00:00" maxDate="2024-09-12T00:00:00"/>
    </cacheField>
    <cacheField name="GRN Date" numFmtId="15">
      <sharedItems containsSemiMixedTypes="0" containsNonDate="0" containsDate="1" containsString="0" minDate="2024-03-31T00:00:00" maxDate="2024-10-18T00:00:00"/>
    </cacheField>
    <cacheField name="Purchase Invoice Date" numFmtId="15">
      <sharedItems containsSemiMixedTypes="0" containsNonDate="0" containsDate="1" containsString="0" minDate="2024-03-31T00:00:00" maxDate="2024-10-18T00:00:00"/>
    </cacheField>
    <cacheField name="Date of Sales Invoice" numFmtId="15">
      <sharedItems containsSemiMixedTypes="0" containsNonDate="0" containsDate="1" containsString="0" minDate="2024-04-17T00:00:00" maxDate="2024-09-25T00:00:00"/>
    </cacheField>
    <cacheField name="Author" numFmtId="0">
      <sharedItems/>
    </cacheField>
    <cacheField name="Publisher" numFmtId="0">
      <sharedItems/>
    </cacheField>
    <cacheField name="ISBN" numFmtId="1">
      <sharedItems containsSemiMixedTypes="0" containsString="0" containsNumber="1" containsInteger="1" minValue="9780000000001" maxValue="9789382951711"/>
    </cacheField>
    <cacheField name="Book Title" numFmtId="0">
      <sharedItems count="36">
        <s v="The Alchemist by Paulo Coelho"/>
        <s v="Atomic Habits by James Clear"/>
        <s v="Rich Dad Poor Dad by Robert Kiyosaki"/>
        <s v="Premium Notebook Set (5 pcs)"/>
        <s v="The Power of Your Subconscious Mind"/>
        <s v="Think and Grow Rich by Napoleon Hill"/>
        <s v="Ikigai: The Japanese Secret"/>
        <s v="Art Supplies Bundle"/>
        <s v="Sapiens by Yuval Noah Harari"/>
        <s v="The Monk Who Sold His Ferrari"/>
        <s v="Wings of Fire by APJ Abdul Kalam"/>
        <s v="You Can Win by Shiv Khera"/>
        <s v="The 7 Habits of Highly Effective People"/>
        <s v="To Kill a Mockingbird by Harper Lee"/>
        <s v="Executive Pen Collection"/>
        <s v="1984 by George Orwell"/>
        <s v="The Psychology of Money"/>
        <s v="Educated by Tara Westover"/>
        <s v="Man's Search for Meaning"/>
        <s v="Study Desk Organizer"/>
        <s v="Calculator &amp; Geometry Box Set"/>
        <s v="The Subtle Art of Not Giving a F*ck"/>
        <s v="Becoming by Michelle Obama"/>
        <s v="The Immortals of Meluha by Amish"/>
        <s v="Half Girlfriend by Chetan Bhagat"/>
        <s v="The Great Gatsby by F. Scott Fitzgerald"/>
        <s v="Animal Farm by George Orwell"/>
        <s v="The Kite Runner by Khaled Hosseini"/>
        <s v="Pride and Prejudice by Jane Austen"/>
        <s v="The Catcher in the Rye"/>
        <s v="The White Tiger by Aravind Adiga"/>
        <s v="Shoe Dog by Phil Knight"/>
        <s v="Designer Diary Set"/>
        <s v="The God of Small Things by Arundhati Roy"/>
        <s v="The Palace of Illusions by Chitra Banerjee"/>
        <s v="A Suitable Boy by Vikram Seth"/>
      </sharedItems>
    </cacheField>
    <cacheField name="Category" numFmtId="0">
      <sharedItems/>
    </cacheField>
    <cacheField name="Edition" numFmtId="0">
      <sharedItems/>
    </cacheField>
    <cacheField name="Language" numFmtId="0">
      <sharedItems/>
    </cacheField>
    <cacheField name="Store Incharge" numFmtId="0">
      <sharedItems/>
    </cacheField>
    <cacheField name="Store Location" numFmtId="0">
      <sharedItems/>
    </cacheField>
    <cacheField name="Store Code" numFmtId="0">
      <sharedItems/>
    </cacheField>
    <cacheField name="GRN Code" numFmtId="0">
      <sharedItems/>
    </cacheField>
    <cacheField name="Purchase Order No." numFmtId="0">
      <sharedItems/>
    </cacheField>
    <cacheField name="Purchase Invoice No." numFmtId="0">
      <sharedItems/>
    </cacheField>
    <cacheField name="Sales Inv No." numFmtId="0">
      <sharedItems/>
    </cacheField>
    <cacheField name="Customer Name" numFmtId="0">
      <sharedItems/>
    </cacheField>
    <cacheField name="Supplier Name" numFmtId="0">
      <sharedItems/>
    </cacheField>
    <cacheField name="No. of Units" numFmtId="164">
      <sharedItems containsSemiMixedTypes="0" containsString="0" containsNumber="1" containsInteger="1" minValue="0" maxValue="20"/>
    </cacheField>
    <cacheField name="Rate per Unit" numFmtId="164">
      <sharedItems containsSemiMixedTypes="0" containsString="0" containsNumber="1" minValue="1004" maxValue="1490"/>
    </cacheField>
    <cacheField name="Total amount" numFmtId="164">
      <sharedItems containsSemiMixedTypes="0" containsString="0" containsNumber="1" minValue="0" maxValue="27930"/>
    </cacheField>
    <cacheField name="No. of Units2" numFmtId="164">
      <sharedItems containsSemiMixedTypes="0" containsString="0" containsNumber="1" containsInteger="1" minValue="20" maxValue="46"/>
    </cacheField>
    <cacheField name="Rate per Unit2" numFmtId="164">
      <sharedItems containsSemiMixedTypes="0" containsString="0" containsNumber="1" containsInteger="1" minValue="1004" maxValue="1500"/>
    </cacheField>
    <cacheField name="Total amount2" numFmtId="164">
      <sharedItems containsSemiMixedTypes="0" containsString="0" containsNumber="1" containsInteger="1" minValue="20580" maxValue="59600"/>
    </cacheField>
    <cacheField name="Total Issue Requirement" numFmtId="0">
      <sharedItems containsSemiMixedTypes="0" containsString="0" containsNumber="1" containsInteger="1" minValue="1" maxValue="38"/>
    </cacheField>
    <cacheField name="Issued from the Opening Stock" numFmtId="43">
      <sharedItems containsSemiMixedTypes="0" containsString="0" containsNumber="1" containsInteger="1" minValue="0" maxValue="19"/>
    </cacheField>
    <cacheField name="Issued from the Curren t year" numFmtId="43">
      <sharedItems containsSemiMixedTypes="0" containsString="0" containsNumber="1" containsInteger="1" minValue="0" maxValue="26"/>
    </cacheField>
    <cacheField name="Rate per Unit3" numFmtId="43">
      <sharedItems containsSemiMixedTypes="0" containsString="0" containsNumber="1" containsInteger="1" minValue="2054" maxValue="3481"/>
    </cacheField>
    <cacheField name="Total amount3" numFmtId="43">
      <sharedItems containsSemiMixedTypes="0" containsString="0" containsNumber="1" containsInteger="1" minValue="2184" maxValue="125652"/>
    </cacheField>
    <cacheField name="No. of Units3" numFmtId="43">
      <sharedItems containsSemiMixedTypes="0" containsString="0" containsNumber="1" containsInteger="1" minValue="3" maxValue="59"/>
    </cacheField>
    <cacheField name="Rate per Unit4" numFmtId="43">
      <sharedItems containsSemiMixedTypes="0" containsString="0" containsNumber="1" containsInteger="1" minValue="1004" maxValue="1500"/>
    </cacheField>
    <cacheField name="Total amount4" numFmtId="43">
      <sharedItems containsSemiMixedTypes="0" containsString="0" containsNumber="1" containsInteger="1" minValue="3519" maxValue="68794"/>
    </cacheField>
    <cacheField name="Carrying Cost per Unit" numFmtId="0">
      <sharedItems containsSemiMixedTypes="0" containsString="0" containsNumber="1" containsInteger="1" minValue="80" maxValue="95"/>
    </cacheField>
    <cacheField name="Average Shelf life of the Books(in days)" numFmtId="164">
      <sharedItems containsSemiMixedTypes="0" containsString="0" containsNumber="1" containsInteger="1" minValue="7" maxValue="2920"/>
    </cacheField>
    <cacheField name="Expected Date of Removal" numFmtId="15">
      <sharedItems containsSemiMixedTypes="0" containsNonDate="0" containsDate="1" containsString="0" minDate="2024-04-16T00:00:00" maxDate="2032-08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d v="2024-04-27T00:00:00"/>
    <d v="2024-04-27T00:00:00"/>
    <d v="2024-04-27T00:00:00"/>
    <d v="2024-05-10T00:00:00"/>
    <s v="Paulo Coelho"/>
    <s v="HarperCollins"/>
    <n v="9780061122415"/>
    <x v="0"/>
    <s v="Literature – Inspirational"/>
    <s v="Paperback"/>
    <s v="English"/>
    <s v="Mr. Ramesh"/>
    <s v="Bangalore – Residency Rd"/>
    <s v="BK-1001"/>
    <s v="GRN-2024-001"/>
    <s v="PO-PRH-202509-001"/>
    <s v="PI-RUP-2000"/>
    <s v="INV-202510-003"/>
    <s v="Macmillan Publishers India"/>
    <s v="Rupa Publications India"/>
    <n v="19"/>
    <n v="1360.24"/>
    <n v="25844.560000000001"/>
    <n v="40"/>
    <n v="1388"/>
    <n v="55520"/>
    <n v="25"/>
    <n v="19"/>
    <n v="6"/>
    <n v="2271"/>
    <n v="56775"/>
    <n v="34"/>
    <n v="1388"/>
    <n v="47192"/>
    <n v="85"/>
    <n v="23"/>
    <d v="2024-05-20T00:00:00"/>
  </r>
  <r>
    <d v="2024-04-27T00:00:00"/>
    <d v="2024-04-27T00:00:00"/>
    <d v="2024-04-27T00:00:00"/>
    <d v="2024-05-10T00:00:00"/>
    <s v="James Clear"/>
    <s v="Penguin Random House"/>
    <n v="9781847941831"/>
    <x v="1"/>
    <s v="Self-help / Productivity"/>
    <s v="1st Edition"/>
    <s v="English"/>
    <s v="Ms. Kavita"/>
    <s v="Bangalore – Jayanagar"/>
    <s v="BK-1002"/>
    <s v="GRN-2024-001"/>
    <s v="PO-UP-202509-002"/>
    <s v="PI-HAC-2001"/>
    <s v="INV-202510-004"/>
    <s v="Sage Publications India"/>
    <s v="Hachette Book Group India"/>
    <n v="14"/>
    <n v="1171.0999999999999"/>
    <n v="16395.399999999998"/>
    <n v="24"/>
    <n v="1195"/>
    <n v="28680"/>
    <n v="27"/>
    <n v="14"/>
    <n v="13"/>
    <n v="2054"/>
    <n v="55458"/>
    <n v="11"/>
    <n v="1195"/>
    <n v="13145"/>
    <n v="86"/>
    <n v="1460"/>
    <d v="2028-04-26T00:00:00"/>
  </r>
  <r>
    <d v="2024-04-04T00:00:00"/>
    <d v="2024-04-04T00:00:00"/>
    <d v="2024-04-04T00:00:00"/>
    <d v="2024-05-10T00:00:00"/>
    <s v="Robert Kiyosaki"/>
    <s v="Plata Publishing"/>
    <n v="9781612680194"/>
    <x v="2"/>
    <s v="Finance"/>
    <s v="Revised Edition"/>
    <s v="English"/>
    <s v="Mr. Sunil"/>
    <s v="Bangalore – Malleshwaram"/>
    <s v="BK-1003"/>
    <s v="GRN-2024-002"/>
    <s v="PO-TBD-202509-003"/>
    <s v="PI-SCH-2002"/>
    <s v="INV-202510-003"/>
    <s v="Oxford University Press India"/>
    <s v="Scholastic India"/>
    <n v="0"/>
    <n v="1280"/>
    <n v="0"/>
    <n v="43"/>
    <n v="1280"/>
    <n v="55040"/>
    <n v="3"/>
    <n v="0"/>
    <n v="3"/>
    <n v="2094"/>
    <n v="6282"/>
    <n v="40"/>
    <n v="1280"/>
    <n v="51200"/>
    <n v="88"/>
    <n v="1095"/>
    <d v="2027-04-04T00:00:00"/>
  </r>
  <r>
    <d v="2024-04-04T00:00:00"/>
    <d v="2024-04-04T00:00:00"/>
    <d v="2024-04-04T00:00:00"/>
    <d v="2024-04-17T00:00:00"/>
    <s v="–"/>
    <s v="Generic Stationery"/>
    <n v="9780000000001"/>
    <x v="3"/>
    <s v="Stationery – Notebooks"/>
    <s v="Standard"/>
    <s v="English"/>
    <s v="Mr. Ramesh"/>
    <s v="Bangalore – Residency Rd"/>
    <s v="ST-2001"/>
    <s v="GRN-2024-002"/>
    <s v="PO-H-202509-004"/>
    <s v="PI-OFF-2003"/>
    <s v="INV-202510-009"/>
    <s v="Cambridge University Press India"/>
    <s v="Office Mart Supplies"/>
    <n v="15"/>
    <n v="1461"/>
    <n v="21915"/>
    <n v="36"/>
    <n v="1461"/>
    <n v="52596"/>
    <n v="11"/>
    <n v="11"/>
    <n v="0"/>
    <n v="2551"/>
    <n v="28061"/>
    <n v="40"/>
    <n v="1461"/>
    <n v="58440"/>
    <n v="87"/>
    <n v="103"/>
    <d v="2024-07-16T00:00:00"/>
  </r>
  <r>
    <d v="2024-04-09T00:00:00"/>
    <d v="2024-04-09T00:00:00"/>
    <d v="2024-04-09T00:00:00"/>
    <d v="2024-04-22T00:00:00"/>
    <s v="Joseph Murphy"/>
    <s v="Penguin Random House"/>
    <n v="9788194790891"/>
    <x v="4"/>
    <s v="Self-help / Psychology"/>
    <s v="Paperback"/>
    <s v="English"/>
    <s v="Ms. Kavita"/>
    <s v="Bangalore – Jayanagar"/>
    <s v="BK-1004"/>
    <s v="GRN-2024-003"/>
    <s v="PO-RP-202509-005"/>
    <s v="PI-HAR-2023"/>
    <s v="INV-202510-007"/>
    <s v="Pearson Education India"/>
    <s v="Bloomsbury Publishing India"/>
    <n v="19"/>
    <n v="1158"/>
    <n v="22002"/>
    <n v="37"/>
    <n v="1158"/>
    <n v="42846"/>
    <n v="10"/>
    <n v="10"/>
    <n v="0"/>
    <n v="2836"/>
    <n v="28360"/>
    <n v="46"/>
    <n v="1158"/>
    <n v="53268"/>
    <n v="81"/>
    <n v="1460"/>
    <d v="2028-04-08T00:00:00"/>
  </r>
  <r>
    <d v="2024-04-17T00:00:00"/>
    <d v="2024-04-17T00:00:00"/>
    <d v="2024-04-17T00:00:00"/>
    <d v="2024-05-10T00:00:00"/>
    <s v="Napoleon Hill"/>
    <s v="Random House"/>
    <n v="9780449214923"/>
    <x v="5"/>
    <s v="Self-help / Productivity"/>
    <s v="Revised Edition"/>
    <s v="English"/>
    <s v="Mr. Sunil"/>
    <s v="Bangalore – Malleshwaram"/>
    <s v="BK-1005"/>
    <s v="GRN-2024-004"/>
    <s v="PO-BI-202509-006"/>
    <s v="PI-RUP-2005"/>
    <s v="INV-202510-003"/>
    <s v="McGraw Hill India"/>
    <s v="Rupa Publications India"/>
    <n v="12"/>
    <n v="1429"/>
    <n v="17148"/>
    <n v="34"/>
    <n v="1429"/>
    <n v="48586"/>
    <n v="13"/>
    <n v="12"/>
    <n v="1"/>
    <n v="2416"/>
    <n v="31408"/>
    <n v="33"/>
    <n v="1429"/>
    <n v="47157"/>
    <n v="89"/>
    <n v="1460"/>
    <d v="2028-04-16T00:00:00"/>
  </r>
  <r>
    <d v="2024-03-31T00:00:00"/>
    <d v="2024-04-09T00:00:00"/>
    <d v="2024-04-09T00:00:00"/>
    <d v="2024-04-17T00:00:00"/>
    <s v="Héctor García &amp; Francesc Miralles"/>
    <s v="Penguin Random House"/>
    <n v="9781786330895"/>
    <x v="6"/>
    <s v="Lifestyle / Philosophy"/>
    <s v="Paperback"/>
    <s v="English"/>
    <s v="Mr. Ramesh"/>
    <s v="Bangalore – Residency Rd"/>
    <s v="BK-1006"/>
    <s v="GRN-2024-004"/>
    <s v="PO-SAS-202509-007"/>
    <s v="PI-HAR-2023"/>
    <s v="INV-202510-009"/>
    <s v="Elsevier India"/>
    <s v="Orient BlackSwan"/>
    <n v="18"/>
    <n v="1357"/>
    <n v="24426"/>
    <n v="40"/>
    <n v="1357"/>
    <n v="54280"/>
    <n v="17"/>
    <n v="17"/>
    <n v="0"/>
    <n v="2793"/>
    <n v="47481"/>
    <n v="41"/>
    <n v="1357"/>
    <n v="55637"/>
    <n v="92"/>
    <n v="1825"/>
    <d v="2029-04-08T00:00:00"/>
  </r>
  <r>
    <d v="2024-04-17T00:00:00"/>
    <d v="2024-04-17T00:00:00"/>
    <d v="2024-04-17T00:00:00"/>
    <d v="2024-04-30T00:00:00"/>
    <s v="–"/>
    <s v="Generic Stationery"/>
    <n v="9780000000002"/>
    <x v="7"/>
    <s v="Stationery – Art Supplies"/>
    <s v="Standard"/>
    <s v="Multi-language"/>
    <s v="Ms. Kavita"/>
    <s v="Bangalore – Jayanagar"/>
    <s v="ST-2002"/>
    <s v="GRN-2024-004"/>
    <s v="PO-S-202509-008"/>
    <s v="PI-OFF-2007"/>
    <s v="INV-202510-010"/>
    <s v="Springer Nature India"/>
    <s v="Office Mart Supplies"/>
    <n v="12"/>
    <n v="1173"/>
    <n v="14076"/>
    <n v="21"/>
    <n v="1173"/>
    <n v="24633"/>
    <n v="30"/>
    <n v="12"/>
    <n v="18"/>
    <n v="2752"/>
    <n v="82560"/>
    <n v="3"/>
    <n v="1173"/>
    <n v="3519"/>
    <n v="88"/>
    <n v="7"/>
    <d v="2024-04-24T00:00:00"/>
  </r>
  <r>
    <d v="2024-04-24T00:00:00"/>
    <d v="2024-04-24T00:00:00"/>
    <d v="2024-04-24T00:00:00"/>
    <d v="2024-05-10T00:00:00"/>
    <s v="Yuval Noah Harari"/>
    <s v="HarperCollins"/>
    <n v="9780099590088"/>
    <x v="8"/>
    <s v="History / Anthropology"/>
    <s v="Paperback"/>
    <s v="English"/>
    <s v="Mr. Sunil"/>
    <s v="Bangalore – Malleshwaram"/>
    <s v="BK-1007"/>
    <s v="GRN-2024-005"/>
    <s v="PO-VI-202509-009"/>
    <s v="PI-ORI-2008"/>
    <s v="INV-202510-003"/>
    <s v="Wiley India Pvt Ltd"/>
    <s v="Orient BlackSwan"/>
    <n v="18"/>
    <n v="1004"/>
    <n v="18072"/>
    <n v="37"/>
    <n v="1004"/>
    <n v="37148"/>
    <n v="12"/>
    <n v="12"/>
    <n v="0"/>
    <n v="3367"/>
    <n v="40404"/>
    <n v="43"/>
    <n v="1004"/>
    <n v="43172"/>
    <n v="92"/>
    <n v="2190"/>
    <d v="2030-04-23T00:00:00"/>
  </r>
  <r>
    <d v="2024-03-31T00:00:00"/>
    <d v="2024-04-09T00:00:00"/>
    <d v="2024-04-09T00:00:00"/>
    <d v="2024-04-17T00:00:00"/>
    <s v="Robin Sharma"/>
    <s v="HarperCollins"/>
    <n v="9788179921623"/>
    <x v="9"/>
    <s v="Self-help / Motivation"/>
    <s v="Paperback"/>
    <s v="English"/>
    <s v="Mr. Ramesh"/>
    <s v="Bangalore – Residency Rd"/>
    <s v="BK-1008"/>
    <s v="GRN-2024-006"/>
    <s v="PO-SAS-202509-007"/>
    <s v="PI-HAR-2023"/>
    <s v="INV-202510-009"/>
    <s v="Thomson Press India"/>
    <s v="Orient BlackSwan"/>
    <n v="12"/>
    <n v="1039"/>
    <n v="12468"/>
    <n v="25"/>
    <n v="1039"/>
    <n v="25975"/>
    <n v="19"/>
    <n v="12"/>
    <n v="7"/>
    <n v="2764"/>
    <n v="52516"/>
    <n v="18"/>
    <n v="1039"/>
    <n v="18702"/>
    <n v="87"/>
    <n v="1460"/>
    <d v="2028-04-08T00:00:00"/>
  </r>
  <r>
    <d v="2024-05-01T00:00:00"/>
    <d v="2024-05-01T00:00:00"/>
    <d v="2024-05-01T00:00:00"/>
    <d v="2024-05-14T00:00:00"/>
    <s v="A.P.J. Abdul Kalam"/>
    <s v="Universities Press"/>
    <n v="9788173711466"/>
    <x v="10"/>
    <s v="Autobiography"/>
    <s v="Paperback"/>
    <s v="English"/>
    <s v="Ms. Kavita"/>
    <s v="Bangalore – Jayanagar"/>
    <s v="BK-1009"/>
    <s v="GRN-2024-006"/>
    <s v="PO-CP-202509-011"/>
    <s v="PI-ORI-2010"/>
    <s v="INV-202510-013"/>
    <s v="Navneet Education Ltd"/>
    <s v="Orient BlackSwan"/>
    <n v="12"/>
    <n v="1263"/>
    <n v="15156"/>
    <n v="36"/>
    <n v="1263"/>
    <n v="45468"/>
    <n v="11"/>
    <n v="11"/>
    <n v="0"/>
    <n v="3243"/>
    <n v="35673"/>
    <n v="37"/>
    <n v="1263"/>
    <n v="46731"/>
    <n v="92"/>
    <n v="1460"/>
    <d v="2028-04-30T00:00:00"/>
  </r>
  <r>
    <d v="2024-05-07T00:00:00"/>
    <d v="2024-05-07T00:00:00"/>
    <d v="2024-05-07T00:00:00"/>
    <d v="2024-05-10T00:00:00"/>
    <s v="Shiv Khera"/>
    <s v="Bloomsbury"/>
    <n v="9789382951711"/>
    <x v="11"/>
    <s v="Self-help / Motivation"/>
    <s v="Paperback"/>
    <s v="English"/>
    <s v="Mr. Sunil"/>
    <s v="Bangalore – Malleshwaram"/>
    <s v="BK-1010"/>
    <s v="GRN-2024-007"/>
    <s v="PO-PP-202509-012"/>
    <s v="PI-RUP-2011"/>
    <s v="INV-202510-003"/>
    <s v="S. Chand Publishing"/>
    <s v="Rupa Publications India"/>
    <n v="14"/>
    <n v="1289"/>
    <n v="18046"/>
    <n v="38"/>
    <n v="1289"/>
    <n v="48982"/>
    <n v="23"/>
    <n v="14"/>
    <n v="9"/>
    <n v="3057"/>
    <n v="70311"/>
    <n v="29"/>
    <n v="1289"/>
    <n v="37381"/>
    <n v="90"/>
    <n v="1460"/>
    <d v="2028-05-06T00:00:00"/>
  </r>
  <r>
    <d v="2024-04-14T00:00:00"/>
    <d v="2024-04-17T00:00:00"/>
    <d v="2024-04-17T00:00:00"/>
    <d v="2024-05-27T00:00:00"/>
    <s v="Stephen R. Covey"/>
    <s v="Simon &amp; Schuster"/>
    <n v="9781471131820"/>
    <x v="12"/>
    <s v="Self-help / Productivity"/>
    <s v="Revised Edition"/>
    <s v="English"/>
    <s v="Mr. Ramesh"/>
    <s v="Bangalore – Residency Rd"/>
    <s v="BK-1011"/>
    <s v="GRN-2024-008"/>
    <s v="PO-WP-202509-013"/>
    <s v="PI-OFF-2007"/>
    <s v="INV-202510-015"/>
    <s v="Vikas Publishing House"/>
    <s v="Westland Publications"/>
    <n v="14"/>
    <n v="1449"/>
    <n v="20286"/>
    <n v="33"/>
    <n v="1449"/>
    <n v="47817"/>
    <n v="19"/>
    <n v="14"/>
    <n v="5"/>
    <n v="2821"/>
    <n v="53599"/>
    <n v="28"/>
    <n v="1449"/>
    <n v="40572"/>
    <n v="89"/>
    <n v="1460"/>
    <d v="2028-04-16T00:00:00"/>
  </r>
  <r>
    <d v="2024-04-01T00:00:00"/>
    <d v="2024-04-09T00:00:00"/>
    <d v="2024-04-09T00:00:00"/>
    <d v="2024-04-17T00:00:00"/>
    <s v="Harper Lee"/>
    <s v="Vintage / Penguin"/>
    <n v="9780099549482"/>
    <x v="13"/>
    <s v="Literature – Classic"/>
    <s v="Paperback"/>
    <s v="English"/>
    <s v="Ms. Kavita"/>
    <s v="Bangalore – Jayanagar"/>
    <s v="BK-1012"/>
    <s v="GRN-2024-009"/>
    <s v="PO-PI-202509-014"/>
    <s v="PI-HAR-2023"/>
    <s v="INV-202510-009"/>
    <s v="Laxmi Publications"/>
    <s v="Scholastic India"/>
    <n v="15"/>
    <n v="1288"/>
    <n v="19320"/>
    <n v="21"/>
    <n v="1288"/>
    <n v="27048"/>
    <n v="14"/>
    <n v="14"/>
    <n v="0"/>
    <n v="3236"/>
    <n v="45304"/>
    <n v="22"/>
    <n v="1288"/>
    <n v="28336"/>
    <n v="86"/>
    <n v="2920"/>
    <d v="2032-04-07T00:00:00"/>
  </r>
  <r>
    <d v="2024-04-24T00:00:00"/>
    <d v="2024-04-24T00:00:00"/>
    <d v="2024-04-24T00:00:00"/>
    <d v="2024-06-06T00:00:00"/>
    <s v="–"/>
    <s v="Parker / Stationery Supplier"/>
    <n v="9780000000003"/>
    <x v="14"/>
    <s v="Stationery – Pens"/>
    <s v="Standard"/>
    <s v="English"/>
    <s v="Mr. Sunil"/>
    <s v="Bangalore – Malleshwaram"/>
    <s v="ST-2003"/>
    <s v="GRN-2024-009"/>
    <s v="PO-I-202509-015"/>
    <s v="PI-ORI-2008"/>
    <s v="INV-202510-017"/>
    <s v="Ratna Sagar Pvt Ltd"/>
    <s v="Office Mart Supplies"/>
    <n v="0"/>
    <n v="1038"/>
    <n v="0"/>
    <n v="33"/>
    <n v="1038"/>
    <n v="34254"/>
    <n v="16"/>
    <n v="0"/>
    <n v="16"/>
    <n v="3412"/>
    <n v="54592"/>
    <n v="17"/>
    <n v="1038"/>
    <n v="17646"/>
    <n v="89"/>
    <n v="7"/>
    <d v="2024-05-01T00:00:00"/>
  </r>
  <r>
    <d v="2024-05-31T00:00:00"/>
    <d v="2024-05-31T00:00:00"/>
    <d v="2024-05-31T00:00:00"/>
    <d v="2024-06-13T00:00:00"/>
    <s v="George Orwell"/>
    <s v="Penguin Books"/>
    <n v="9780141036144"/>
    <x v="15"/>
    <s v="Literature – Classic"/>
    <s v="Paperback"/>
    <s v="English"/>
    <s v="Mr. Ramesh"/>
    <s v="Bangalore – Residency Rd"/>
    <s v="BK-1013"/>
    <s v="GRN-2024-010"/>
    <s v="PO-PC-202509-016"/>
    <s v="PI-BLO-2015"/>
    <s v="INV-202510-018"/>
    <s v="Arihant Publications"/>
    <s v="Bloomsbury Publishing India"/>
    <n v="15"/>
    <n v="1077"/>
    <n v="16155"/>
    <n v="35"/>
    <n v="1077"/>
    <n v="37695"/>
    <n v="30"/>
    <n v="15"/>
    <n v="15"/>
    <n v="2984"/>
    <n v="89520"/>
    <n v="20"/>
    <n v="1077"/>
    <n v="21540"/>
    <n v="81"/>
    <n v="2920"/>
    <d v="2032-05-29T00:00:00"/>
  </r>
  <r>
    <d v="2024-06-07T00:00:00"/>
    <d v="2024-06-07T00:00:00"/>
    <d v="2024-06-07T00:00:00"/>
    <d v="2024-06-20T00:00:00"/>
    <s v="Morgan Housel"/>
    <s v="Harriman House"/>
    <n v="9780857197689"/>
    <x v="16"/>
    <s v="Finance"/>
    <s v="1st Edition"/>
    <s v="English"/>
    <s v="Ms. Kavita"/>
    <s v="Bangalore – Jayanagar"/>
    <s v="BK-1014"/>
    <s v="GRN-2024-011"/>
    <s v="PO-LBC-202509-017"/>
    <s v="PI-RUP-2016"/>
    <s v="INV-202510-019"/>
    <s v="Himalaya Publishing House"/>
    <s v="Rupa Publications India"/>
    <n v="12"/>
    <n v="1383"/>
    <n v="16596"/>
    <n v="26"/>
    <n v="1383"/>
    <n v="35958"/>
    <n v="7"/>
    <n v="7"/>
    <n v="0"/>
    <n v="2833"/>
    <n v="19831"/>
    <n v="31"/>
    <n v="1383"/>
    <n v="42873"/>
    <n v="88"/>
    <n v="1095"/>
    <d v="2027-06-07T00:00:00"/>
  </r>
  <r>
    <d v="2024-03-31T00:00:00"/>
    <d v="2024-04-17T00:00:00"/>
    <d v="2024-04-17T00:00:00"/>
    <d v="2024-06-20T00:00:00"/>
    <s v="Tara Westover"/>
    <s v="Random House"/>
    <n v="9780399590504"/>
    <x v="17"/>
    <s v="Autobiography"/>
    <s v="Hardcover"/>
    <s v="English"/>
    <s v="Mr. Sunil"/>
    <s v="Bangalore – Malleshwaram"/>
    <s v="BK-1015"/>
    <s v="GRN-2024-011"/>
    <s v="PO-SAS-202509-007"/>
    <s v="PI-OFF-2007"/>
    <s v="INV-202510-020"/>
    <s v="Jaico Publishing House"/>
    <s v="Orient BlackSwan"/>
    <n v="14"/>
    <n v="1490"/>
    <n v="20860"/>
    <n v="40"/>
    <n v="1490"/>
    <n v="59600"/>
    <n v="27"/>
    <n v="14"/>
    <n v="13"/>
    <n v="2230"/>
    <n v="60210"/>
    <n v="27"/>
    <n v="1490"/>
    <n v="40230"/>
    <n v="86"/>
    <n v="1460"/>
    <d v="2028-04-16T00:00:00"/>
  </r>
  <r>
    <d v="2024-04-27T00:00:00"/>
    <d v="2024-06-19T00:00:00"/>
    <d v="2024-06-19T00:00:00"/>
    <d v="2024-07-02T00:00:00"/>
    <s v="Viktor E. Frankl"/>
    <s v="Beacon Press"/>
    <n v="9780807014295"/>
    <x v="18"/>
    <s v="Philosophy / Psychology"/>
    <s v="Paperback"/>
    <s v="English"/>
    <s v="Mr. Ramesh"/>
    <s v="Bangalore – Residency Rd"/>
    <s v="BK-1016"/>
    <s v="GRN-2024-012"/>
    <s v="PO-PRH-202509-001"/>
    <s v="PI-SCH-2018"/>
    <s v="INV-202510-021"/>
    <s v="Motilal Banarsidass Publishers"/>
    <s v="Rupa Publications India"/>
    <n v="13"/>
    <n v="1290"/>
    <n v="16770"/>
    <n v="27"/>
    <n v="1290"/>
    <n v="34830"/>
    <n v="5"/>
    <n v="5"/>
    <n v="0"/>
    <n v="2709"/>
    <n v="13545"/>
    <n v="35"/>
    <n v="1290"/>
    <n v="45150"/>
    <n v="91"/>
    <n v="2190"/>
    <d v="2030-06-18T00:00:00"/>
  </r>
  <r>
    <d v="2024-06-27T00:00:00"/>
    <d v="2024-07-24T00:00:00"/>
    <d v="2024-07-24T00:00:00"/>
    <d v="2024-07-10T00:00:00"/>
    <s v="–"/>
    <s v="Generic Stationery"/>
    <n v="9780000000004"/>
    <x v="19"/>
    <s v="Stationery – Desk Accessories"/>
    <s v="Standard"/>
    <s v="English"/>
    <s v="Ms. Kavita"/>
    <s v="Bangalore – Jayanagar"/>
    <s v="ST-2004"/>
    <s v="GRN-2024-013"/>
    <s v="PO-CS-202509-020"/>
    <s v="PI-ORI-2008"/>
    <s v="INV-202510-022"/>
    <s v="Prentice Hall India"/>
    <s v="Office Mart Supplies"/>
    <n v="19"/>
    <n v="1470"/>
    <n v="27930"/>
    <n v="33"/>
    <n v="1500"/>
    <n v="49500"/>
    <n v="23"/>
    <n v="19"/>
    <n v="4"/>
    <n v="3300"/>
    <n v="75900"/>
    <n v="29"/>
    <n v="1500"/>
    <n v="43500"/>
    <n v="88"/>
    <n v="730"/>
    <d v="2026-07-24T00:00:00"/>
  </r>
  <r>
    <d v="2024-03-31T00:00:00"/>
    <d v="2024-04-09T00:00:00"/>
    <d v="2024-04-09T00:00:00"/>
    <d v="2024-07-10T00:00:00"/>
    <s v="–"/>
    <s v="Camlin / Stationery Supplier"/>
    <n v="9780000000005"/>
    <x v="20"/>
    <s v="Stationery – Academic Tools"/>
    <s v="Standard"/>
    <s v="English"/>
    <s v="Mr. Sunil"/>
    <s v="Bangalore – Malleshwaram"/>
    <s v="ST-2005"/>
    <s v="GRN-2024-013"/>
    <s v="PO-SAS-202509-007"/>
    <s v="PI-HAR-2023"/>
    <s v="INV-202510-023"/>
    <s v="FabriKart Stationery Supplies"/>
    <s v="Orient BlackSwan"/>
    <n v="14"/>
    <n v="1280"/>
    <n v="17920"/>
    <n v="40"/>
    <n v="1280"/>
    <n v="51200"/>
    <n v="24"/>
    <n v="14"/>
    <n v="10"/>
    <n v="3481"/>
    <n v="83544"/>
    <n v="30"/>
    <n v="1280"/>
    <n v="38400"/>
    <n v="85"/>
    <n v="7"/>
    <d v="2024-04-16T00:00:00"/>
  </r>
  <r>
    <d v="2024-07-04T00:00:00"/>
    <d v="2024-07-04T00:00:00"/>
    <d v="2024-07-04T00:00:00"/>
    <d v="2024-07-17T00:00:00"/>
    <s v="Mark Manson"/>
    <s v="HarperOne"/>
    <n v="9780062457714"/>
    <x v="21"/>
    <s v="Self-help / Motivation"/>
    <s v="Paperback"/>
    <s v="English"/>
    <s v="Mr. Ramesh"/>
    <s v="Bangalore – Residency Rd"/>
    <s v="BK-1017"/>
    <s v="GRN-2024-014"/>
    <s v="PO-GSS-202509-022"/>
    <s v="PI-BLO-2021"/>
    <s v="INV-202510-024"/>
    <s v="Printo Document Solutions"/>
    <s v="Bloomsbury Publishing India"/>
    <n v="20"/>
    <n v="1166"/>
    <n v="23320"/>
    <n v="46"/>
    <n v="1166"/>
    <n v="53636"/>
    <n v="7"/>
    <n v="7"/>
    <n v="0"/>
    <n v="2835"/>
    <n v="19845"/>
    <n v="59"/>
    <n v="1166"/>
    <n v="68794"/>
    <n v="85"/>
    <n v="1460"/>
    <d v="2028-07-03T00:00:00"/>
  </r>
  <r>
    <d v="2024-03-31T00:00:00"/>
    <d v="2024-04-24T00:00:00"/>
    <d v="2024-04-24T00:00:00"/>
    <d v="2024-07-24T00:00:00"/>
    <s v="Michelle Obama"/>
    <s v="Crown Publishing"/>
    <n v="9781524763138"/>
    <x v="22"/>
    <s v="Autobiography"/>
    <s v="Hardcover"/>
    <s v="English"/>
    <s v="Ms. Kavita"/>
    <s v="Bangalore – Jayanagar"/>
    <s v="BK-1018"/>
    <s v="GRN-2024-015"/>
    <s v="PO-SAS-202509-007"/>
    <s v="PI-ORI-2008"/>
    <s v="INV-202510-025"/>
    <s v="Office Depot India Pvt Ltd"/>
    <s v="Orient BlackSwan"/>
    <n v="19"/>
    <n v="1217"/>
    <n v="23123"/>
    <n v="31"/>
    <n v="1217"/>
    <n v="37727"/>
    <n v="8"/>
    <n v="8"/>
    <n v="0"/>
    <n v="2337"/>
    <n v="18696"/>
    <n v="42"/>
    <n v="1217"/>
    <n v="51114"/>
    <n v="91"/>
    <n v="1460"/>
    <d v="2028-04-23T00:00:00"/>
  </r>
  <r>
    <d v="2024-07-11T00:00:00"/>
    <d v="2024-07-11T00:00:00"/>
    <d v="2024-07-11T00:00:00"/>
    <d v="2024-07-24T00:00:00"/>
    <s v="Amish Tripathi"/>
    <s v="Westland Publications"/>
    <n v="9789380658742"/>
    <x v="23"/>
    <s v="Literature – Mythological"/>
    <s v="Paperback"/>
    <s v="English"/>
    <s v="Mr. Sunil"/>
    <s v="Bangalore – Malleshwaram"/>
    <s v="BK-1019"/>
    <s v="GRN-2024-015"/>
    <s v="PO-OB-202509-024"/>
    <s v="PI-SCH-2018"/>
    <s v="INV-202510-026"/>
    <s v="Global Stationers &amp; Printers"/>
    <s v="HarperCollins Publishers India"/>
    <n v="0"/>
    <n v="1196"/>
    <n v="0"/>
    <n v="44"/>
    <n v="1196"/>
    <n v="52624"/>
    <n v="1"/>
    <n v="0"/>
    <n v="1"/>
    <n v="2184"/>
    <n v="2184"/>
    <n v="43"/>
    <n v="1196"/>
    <n v="51428"/>
    <n v="87"/>
    <n v="1825"/>
    <d v="2029-07-10T00:00:00"/>
  </r>
  <r>
    <d v="2024-04-27T00:00:00"/>
    <d v="2024-05-24T00:00:00"/>
    <d v="2024-05-24T00:00:00"/>
    <d v="2024-04-17T00:00:00"/>
    <s v="Chetan Bhagat"/>
    <s v="Rupa Publications"/>
    <n v="9788129135728"/>
    <x v="24"/>
    <s v="Literature – Contemporary"/>
    <s v="Paperback"/>
    <s v="English"/>
    <s v="Mr. Ramesh"/>
    <s v="Bangalore – Residency Rd"/>
    <s v="BK-1020"/>
    <s v="GRN-2024-016"/>
    <s v="PO-PRH-202509-001"/>
    <s v="PI-ORI-2008"/>
    <s v="INV-202510-009"/>
    <s v="Premium Stationery Mart"/>
    <s v="Rupa Publications India"/>
    <n v="15"/>
    <n v="1404"/>
    <n v="21060"/>
    <n v="27"/>
    <n v="1404"/>
    <n v="37908"/>
    <n v="37"/>
    <n v="15"/>
    <n v="22"/>
    <n v="3396"/>
    <n v="125652"/>
    <n v="5"/>
    <n v="1404"/>
    <n v="7020"/>
    <n v="89"/>
    <n v="1460"/>
    <d v="2028-05-23T00:00:00"/>
  </r>
  <r>
    <d v="2024-03-31T00:00:00"/>
    <d v="2024-08-02T00:00:00"/>
    <d v="2024-08-02T00:00:00"/>
    <d v="2024-08-15T00:00:00"/>
    <s v="F. Scott Fitzgerald"/>
    <s v="Scribner / Penguin"/>
    <n v="9780743273565"/>
    <x v="25"/>
    <s v="Literature – Classic"/>
    <s v="Paperback"/>
    <s v="English"/>
    <s v="Ms. Kavita"/>
    <s v="Bangalore – Jayanagar"/>
    <s v="BK-1021"/>
    <s v="GRN-2024-017"/>
    <s v="PO-SAS-202509-007"/>
    <s v="PI-WES-2025"/>
    <s v="INV-202510-028"/>
    <s v="ProOffice Supplies"/>
    <s v="Orient BlackSwan"/>
    <n v="20"/>
    <n v="1146"/>
    <n v="22920"/>
    <n v="33"/>
    <n v="1146"/>
    <n v="37818"/>
    <n v="16"/>
    <n v="16"/>
    <n v="0"/>
    <n v="2475"/>
    <n v="39600"/>
    <n v="37"/>
    <n v="1146"/>
    <n v="42402"/>
    <n v="86"/>
    <n v="2920"/>
    <d v="2032-07-31T00:00:00"/>
  </r>
  <r>
    <d v="2024-08-02T00:00:00"/>
    <d v="2024-08-02T00:00:00"/>
    <d v="2024-08-02T00:00:00"/>
    <d v="2024-08-15T00:00:00"/>
    <s v="George Orwell"/>
    <s v="Penguin Books"/>
    <n v="9780141036137"/>
    <x v="26"/>
    <s v="Literature – Classic"/>
    <s v="Paperback"/>
    <s v="English"/>
    <s v="Mr. Sunil"/>
    <s v="Bangalore – Malleshwaram"/>
    <s v="BK-1022"/>
    <s v="GRN-2024-017"/>
    <s v="PO-ABC-202509-027"/>
    <s v="PI-WES-2026"/>
    <s v="INV-202510-029"/>
    <s v="Infinity Office Essentials"/>
    <s v="Westland Publications"/>
    <n v="17"/>
    <n v="1124"/>
    <n v="19108"/>
    <n v="44"/>
    <n v="1124"/>
    <n v="49456"/>
    <n v="15"/>
    <n v="15"/>
    <n v="0"/>
    <n v="2379"/>
    <n v="35685"/>
    <n v="46"/>
    <n v="1124"/>
    <n v="51704"/>
    <n v="86"/>
    <n v="8"/>
    <d v="2024-08-10T00:00:00"/>
  </r>
  <r>
    <d v="2024-04-27T00:00:00"/>
    <d v="2024-05-17T00:00:00"/>
    <d v="2024-05-17T00:00:00"/>
    <d v="2024-08-22T00:00:00"/>
    <s v="Khaled Hosseini"/>
    <s v="Bloomsbury"/>
    <n v="9781408850251"/>
    <x v="27"/>
    <s v="Literature – Contemporary"/>
    <s v="Paperback"/>
    <s v="English"/>
    <s v="Mr. Ramesh"/>
    <s v="Bangalore – Residency Rd"/>
    <s v="BK-1023"/>
    <s v="GRN-2024-018"/>
    <s v="PO-PRH-202509-001"/>
    <s v="PI-OFF-2007"/>
    <s v="INV-202510-030"/>
    <s v="Urban Stationery Solutions"/>
    <s v="Rupa Publications India"/>
    <n v="12"/>
    <n v="1040"/>
    <n v="12480"/>
    <n v="44"/>
    <n v="1040"/>
    <n v="45760"/>
    <n v="9"/>
    <n v="9"/>
    <n v="0"/>
    <n v="2784"/>
    <n v="25056"/>
    <n v="47"/>
    <n v="1040"/>
    <n v="48880"/>
    <n v="88"/>
    <n v="1460"/>
    <d v="2028-05-16T00:00:00"/>
  </r>
  <r>
    <d v="2024-08-17T00:00:00"/>
    <d v="2024-08-17T00:00:00"/>
    <d v="2024-08-17T00:00:00"/>
    <d v="2024-08-30T00:00:00"/>
    <s v="Jane Austen"/>
    <s v="Penguin Classics"/>
    <n v="9780141439518"/>
    <x v="28"/>
    <s v="Literature – Classic"/>
    <s v="Paperback"/>
    <s v="English"/>
    <s v="Ms. Kavita"/>
    <s v="Bangalore – Jayanagar"/>
    <s v="BK-1024"/>
    <s v="GRN-2024-019"/>
    <s v="PO-SI-202509-029"/>
    <s v="PI-PEN-2028"/>
    <s v="INV-202510-031"/>
    <s v="DeskMate Office Products"/>
    <s v="Penguin Random House India"/>
    <n v="13"/>
    <n v="1057"/>
    <n v="13741"/>
    <n v="35"/>
    <n v="1057"/>
    <n v="36995"/>
    <n v="25"/>
    <n v="13"/>
    <n v="12"/>
    <n v="3086"/>
    <n v="77150"/>
    <n v="23"/>
    <n v="1057"/>
    <n v="24311"/>
    <n v="84"/>
    <n v="2920"/>
    <d v="2032-08-15T00:00:00"/>
  </r>
  <r>
    <d v="2024-08-17T00:00:00"/>
    <d v="2024-08-17T00:00:00"/>
    <d v="2024-08-17T00:00:00"/>
    <d v="2024-08-30T00:00:00"/>
    <s v="J.D. Salinger"/>
    <s v="Little, Brown and Company"/>
    <n v="9780316769488"/>
    <x v="29"/>
    <s v="Literature – Classic"/>
    <s v="Paperback"/>
    <s v="English"/>
    <s v="Mr. Sunil"/>
    <s v="Bangalore – Malleshwaram"/>
    <s v="BK-1025"/>
    <s v="GRN-2024-019"/>
    <s v="PO-DB-202509-030"/>
    <s v="PI-SCH-2029"/>
    <s v="INV-202510-032"/>
    <s v="Supreme Paper &amp; Stationers"/>
    <s v="Scholastic India"/>
    <n v="12"/>
    <n v="1382"/>
    <n v="16584"/>
    <n v="22"/>
    <n v="1382"/>
    <n v="30404"/>
    <n v="30"/>
    <n v="12"/>
    <n v="18"/>
    <n v="2297"/>
    <n v="68910"/>
    <n v="4"/>
    <n v="1382"/>
    <n v="5528"/>
    <n v="93"/>
    <n v="2920"/>
    <d v="2032-08-15T00:00:00"/>
  </r>
  <r>
    <d v="2024-08-27T00:00:00"/>
    <d v="2024-08-27T00:00:00"/>
    <d v="2024-08-27T00:00:00"/>
    <d v="2024-09-09T00:00:00"/>
    <s v="Aravind Adiga"/>
    <s v="HarperCollins"/>
    <n v="9781416562597"/>
    <x v="30"/>
    <s v="Literature – Contemporary"/>
    <s v="Paperback"/>
    <s v="English"/>
    <s v="Mr. Ramesh"/>
    <s v="Bangalore – Residency Rd"/>
    <s v="BK-1026"/>
    <s v="GRN-2024-020"/>
    <s v="PO-JPH-202509-031"/>
    <s v="PI-HAC-2030"/>
    <s v="INV-202510-033"/>
    <s v="Classic Books Distributors"/>
    <s v="Hachette Book Group India"/>
    <n v="19"/>
    <n v="1251"/>
    <n v="23769"/>
    <n v="38"/>
    <n v="1251"/>
    <n v="47538"/>
    <n v="26"/>
    <n v="19"/>
    <n v="7"/>
    <n v="3076"/>
    <n v="79976"/>
    <n v="31"/>
    <n v="1251"/>
    <n v="38781"/>
    <n v="95"/>
    <n v="8"/>
    <d v="2024-09-04T00:00:00"/>
  </r>
  <r>
    <d v="2024-09-04T00:00:00"/>
    <d v="2024-09-17T00:00:00"/>
    <d v="2024-09-17T00:00:00"/>
    <d v="2024-09-17T00:00:00"/>
    <s v="Phil Knight"/>
    <s v="Scribner"/>
    <n v="9781501135910"/>
    <x v="31"/>
    <s v="Autobiography"/>
    <s v="Paperback"/>
    <s v="English"/>
    <s v="Ms. Kavita"/>
    <s v="Bangalore – Jayanagar"/>
    <s v="BK-1027"/>
    <s v="GRN-2024-021"/>
    <s v="PO-MPH-202509-032"/>
    <s v="PI-OFF-2007"/>
    <s v="INV-202510-034"/>
    <s v="India Book House Pvt Ltd"/>
    <s v="Rupa Publications India"/>
    <n v="18"/>
    <n v="1280"/>
    <n v="23040"/>
    <n v="35"/>
    <n v="1280"/>
    <n v="44800"/>
    <n v="1"/>
    <n v="1"/>
    <n v="0"/>
    <n v="3012"/>
    <n v="3012"/>
    <n v="52"/>
    <n v="1280"/>
    <n v="66560"/>
    <n v="92"/>
    <n v="1460"/>
    <d v="2028-09-16T00:00:00"/>
  </r>
  <r>
    <d v="2024-09-04T00:00:00"/>
    <d v="2024-09-04T00:00:00"/>
    <d v="2024-09-04T00:00:00"/>
    <d v="2024-09-17T00:00:00"/>
    <s v="–"/>
    <s v="Generic Stationery"/>
    <n v="9780000000006"/>
    <x v="32"/>
    <s v="Stationery – Diaries"/>
    <s v="Standard"/>
    <s v="English"/>
    <s v="Mr. Sunil"/>
    <s v="Bangalore – Malleshwaram"/>
    <s v="ST-2006"/>
    <s v="GRN-2024-021"/>
    <s v="PO-NE-202509-033"/>
    <s v="PI-STA-2032"/>
    <s v="INV-202510-035"/>
    <s v="Bookline Distributors"/>
    <s v="Stationery World Pvt Ltd"/>
    <n v="12"/>
    <n v="1222"/>
    <n v="14664"/>
    <n v="29"/>
    <n v="1222"/>
    <n v="35438"/>
    <n v="38"/>
    <n v="12"/>
    <n v="26"/>
    <n v="2728"/>
    <n v="103664"/>
    <n v="3"/>
    <n v="1222"/>
    <n v="3666"/>
    <n v="88"/>
    <n v="365"/>
    <d v="2025-09-04T00:00:00"/>
  </r>
  <r>
    <d v="2024-09-11T00:00:00"/>
    <d v="2024-10-17T00:00:00"/>
    <d v="2024-10-17T00:00:00"/>
    <d v="2024-09-24T00:00:00"/>
    <s v="Arundhati Roy"/>
    <s v="IndiaInk"/>
    <n v="9780670088872"/>
    <x v="33"/>
    <s v="Literature – Contemporary"/>
    <s v="Paperback"/>
    <s v="English"/>
    <s v="Mr. Ramesh"/>
    <s v="Bangalore – Residency Rd"/>
    <s v="BK-1028"/>
    <s v="GRN-2024-022"/>
    <s v="PO-RS-202509-034"/>
    <s v="PI-OFF-2007"/>
    <s v="INV-202510-036"/>
    <s v="Sterling Book House"/>
    <s v="Scholastic India"/>
    <n v="14"/>
    <n v="1103"/>
    <n v="15442"/>
    <n v="29"/>
    <n v="1103"/>
    <n v="31987"/>
    <n v="3"/>
    <n v="3"/>
    <n v="0"/>
    <n v="2534"/>
    <n v="7602"/>
    <n v="40"/>
    <n v="1103"/>
    <n v="44120"/>
    <n v="84"/>
    <n v="8"/>
    <d v="2024-10-25T00:00:00"/>
  </r>
  <r>
    <d v="2024-03-31T00:00:00"/>
    <d v="2024-03-31T00:00:00"/>
    <d v="2024-03-31T00:00:00"/>
    <d v="2024-04-17T00:00:00"/>
    <s v="Chitra Banerjee Divakaruni"/>
    <s v="Picador"/>
    <n v="9781402210853"/>
    <x v="34"/>
    <s v="Literature – Mythological"/>
    <s v="Paperback"/>
    <s v="English"/>
    <s v="Ms. Kavita"/>
    <s v="Bangalore – Jayanagar"/>
    <s v="BK-1029"/>
    <s v="GRN-2024-023"/>
    <s v="PO-PE-202509-035"/>
    <s v="PI-RUP-2034"/>
    <s v="INV-202510-009"/>
    <s v="Universal Book Suppliers"/>
    <s v="Rupa Publications India"/>
    <n v="15"/>
    <n v="1067"/>
    <n v="16005"/>
    <n v="28"/>
    <n v="1067"/>
    <n v="29876"/>
    <n v="3"/>
    <n v="3"/>
    <n v="0"/>
    <n v="3130"/>
    <n v="9390"/>
    <n v="40"/>
    <n v="1067"/>
    <n v="42680"/>
    <n v="80"/>
    <n v="1460"/>
    <d v="2028-03-30T00:00:00"/>
  </r>
  <r>
    <d v="2024-04-07T00:00:00"/>
    <d v="2024-04-07T00:00:00"/>
    <d v="2024-04-07T00:00:00"/>
    <d v="2024-04-17T00:00:00"/>
    <s v="Vikram Seth"/>
    <s v="HarperCollins"/>
    <n v="9780060786526"/>
    <x v="35"/>
    <s v="Literature – Contemporary"/>
    <s v="Hardcover"/>
    <s v="English"/>
    <s v="Mr. Sunil"/>
    <s v="Bangalore – Malleshwaram"/>
    <s v="BK-1030"/>
    <s v="GRN-2024-024"/>
    <s v="PO-VP-202509-036"/>
    <s v="PI-ORI-2035"/>
    <s v="INV-202510-009"/>
    <s v="Knowledge Hub Distributors"/>
    <s v="Orient BlackSwan"/>
    <n v="15"/>
    <n v="1029"/>
    <n v="15435"/>
    <n v="20"/>
    <n v="1029"/>
    <n v="20580"/>
    <n v="24"/>
    <n v="15"/>
    <n v="9"/>
    <n v="2172"/>
    <n v="52128"/>
    <n v="11"/>
    <n v="1029"/>
    <n v="11319"/>
    <n v="80"/>
    <n v="365"/>
    <d v="2025-04-0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DE25F-7EFA-4700-9740-A638A8A26E1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0" firstHeaderRow="0" firstDataRow="1" firstDataCol="1"/>
  <pivotFields count="37">
    <pivotField numFmtId="15" showAll="0"/>
    <pivotField numFmtId="15" showAll="0"/>
    <pivotField numFmtId="15" showAll="0"/>
    <pivotField numFmtId="15" showAll="0"/>
    <pivotField showAll="0"/>
    <pivotField showAll="0"/>
    <pivotField numFmtId="1" showAll="0"/>
    <pivotField axis="axisRow" showAll="0">
      <items count="37">
        <item x="15"/>
        <item x="35"/>
        <item x="26"/>
        <item x="7"/>
        <item x="1"/>
        <item x="22"/>
        <item x="20"/>
        <item x="32"/>
        <item x="17"/>
        <item x="14"/>
        <item x="24"/>
        <item x="6"/>
        <item x="18"/>
        <item x="3"/>
        <item x="28"/>
        <item x="2"/>
        <item x="8"/>
        <item x="31"/>
        <item x="19"/>
        <item x="12"/>
        <item x="0"/>
        <item x="29"/>
        <item x="33"/>
        <item x="25"/>
        <item x="23"/>
        <item x="27"/>
        <item x="9"/>
        <item x="34"/>
        <item x="4"/>
        <item x="16"/>
        <item x="21"/>
        <item x="30"/>
        <item x="5"/>
        <item x="13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dataField="1" showAll="0"/>
    <pivotField numFmtId="43"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showAll="0"/>
    <pivotField numFmtId="164" showAll="0"/>
    <pivotField numFmtId="15" showAll="0"/>
  </pivotFields>
  <rowFields count="1">
    <field x="7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o. of Units" fld="20" baseField="0" baseItem="0" numFmtId="164"/>
    <dataField name="Sum of No. of Units2" fld="23" baseField="0" baseItem="0" numFmtId="164"/>
    <dataField name="Sum of Total Issue Requirement" fld="26" baseField="0" baseItem="0"/>
    <dataField name="Sum of No. of Units3" fld="31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3FD-352E-4A36-80F6-B988CC8B488C}">
  <sheetPr>
    <tabColor rgb="FF00B050"/>
  </sheetPr>
  <dimension ref="A1:AK44"/>
  <sheetViews>
    <sheetView showGridLines="0" zoomScale="115" zoomScaleNormal="115" workbookViewId="0">
      <selection sqref="A1:AK37"/>
    </sheetView>
  </sheetViews>
  <sheetFormatPr defaultRowHeight="14.4" x14ac:dyDescent="0.3"/>
  <cols>
    <col min="1" max="2" width="10.3984375" style="7" customWidth="1"/>
    <col min="3" max="3" width="12.59765625" style="7" customWidth="1"/>
    <col min="4" max="4" width="14.69921875" style="7" customWidth="1"/>
    <col min="5" max="5" width="29.59765625" style="8" bestFit="1" customWidth="1"/>
    <col min="6" max="6" width="23.09765625" style="8" bestFit="1" customWidth="1"/>
    <col min="7" max="7" width="17.8984375" style="9" bestFit="1" customWidth="1"/>
    <col min="8" max="8" width="31.3984375" style="8" bestFit="1" customWidth="1"/>
    <col min="9" max="9" width="32.19921875" style="8" bestFit="1" customWidth="1"/>
    <col min="10" max="10" width="14.09765625" style="8" bestFit="1" customWidth="1"/>
    <col min="11" max="11" width="13.5" style="8" bestFit="1" customWidth="1"/>
    <col min="12" max="12" width="8.796875" style="8"/>
    <col min="13" max="13" width="23.8984375" style="8" bestFit="1" customWidth="1"/>
    <col min="14" max="14" width="10.3984375" style="8" bestFit="1" customWidth="1"/>
    <col min="15" max="15" width="22" style="8" customWidth="1"/>
    <col min="16" max="16" width="18.19921875" style="8" bestFit="1" customWidth="1"/>
    <col min="17" max="17" width="11.09765625" style="8" customWidth="1"/>
    <col min="18" max="18" width="14.3984375" style="8" bestFit="1" customWidth="1"/>
    <col min="19" max="19" width="28.796875" style="8" bestFit="1" customWidth="1"/>
    <col min="20" max="20" width="26.8984375" style="8" bestFit="1" customWidth="1"/>
    <col min="21" max="21" width="6.3984375" style="30" bestFit="1" customWidth="1"/>
    <col min="22" max="22" width="8.296875" style="30" bestFit="1" customWidth="1"/>
    <col min="23" max="23" width="9.69921875" style="30" bestFit="1" customWidth="1"/>
    <col min="24" max="24" width="8.09765625" style="30" bestFit="1" customWidth="1"/>
    <col min="25" max="25" width="8.296875" style="30" bestFit="1" customWidth="1"/>
    <col min="26" max="26" width="9.69921875" style="30" bestFit="1" customWidth="1"/>
    <col min="27" max="27" width="13.09765625" style="31" customWidth="1"/>
    <col min="28" max="28" width="14.59765625" style="31" customWidth="1"/>
    <col min="29" max="29" width="15" style="31" customWidth="1"/>
    <col min="30" max="30" width="12.19921875" style="31" bestFit="1" customWidth="1"/>
    <col min="31" max="31" width="11.296875" style="31" bestFit="1" customWidth="1"/>
    <col min="32" max="34" width="9.69921875" style="10" customWidth="1"/>
    <col min="35" max="35" width="15.5" style="8" customWidth="1"/>
    <col min="36" max="36" width="18.3984375" style="30" bestFit="1" customWidth="1"/>
    <col min="37" max="37" width="15.59765625" style="7" bestFit="1" customWidth="1"/>
    <col min="38" max="16384" width="8.796875" style="8"/>
  </cols>
  <sheetData>
    <row r="1" spans="1:37" ht="72" x14ac:dyDescent="0.3">
      <c r="A1" s="49" t="s">
        <v>20</v>
      </c>
      <c r="B1" s="49" t="s">
        <v>21</v>
      </c>
      <c r="C1" s="34" t="s">
        <v>22</v>
      </c>
      <c r="D1" s="49" t="s">
        <v>23</v>
      </c>
      <c r="E1" s="50" t="s">
        <v>24</v>
      </c>
      <c r="F1" s="50" t="s">
        <v>25</v>
      </c>
      <c r="G1" s="51" t="s">
        <v>26</v>
      </c>
      <c r="H1" s="50" t="s">
        <v>27</v>
      </c>
      <c r="I1" s="50" t="s">
        <v>28</v>
      </c>
      <c r="J1" s="50" t="s">
        <v>29</v>
      </c>
      <c r="K1" s="50" t="s">
        <v>30</v>
      </c>
      <c r="L1" s="50" t="s">
        <v>31</v>
      </c>
      <c r="M1" s="50" t="s">
        <v>32</v>
      </c>
      <c r="N1" s="50" t="s">
        <v>33</v>
      </c>
      <c r="O1" s="50" t="s">
        <v>34</v>
      </c>
      <c r="P1" s="50" t="s">
        <v>35</v>
      </c>
      <c r="Q1" s="50" t="s">
        <v>36</v>
      </c>
      <c r="R1" s="50" t="s">
        <v>37</v>
      </c>
      <c r="S1" s="50" t="s">
        <v>38</v>
      </c>
      <c r="T1" s="50" t="s">
        <v>39</v>
      </c>
      <c r="U1" s="15" t="s">
        <v>398</v>
      </c>
      <c r="V1" s="15" t="s">
        <v>399</v>
      </c>
      <c r="W1" s="15" t="s">
        <v>400</v>
      </c>
      <c r="X1" s="15" t="s">
        <v>401</v>
      </c>
      <c r="Y1" s="15" t="s">
        <v>402</v>
      </c>
      <c r="Z1" s="15" t="s">
        <v>403</v>
      </c>
      <c r="AA1" s="50" t="s">
        <v>349</v>
      </c>
      <c r="AB1" s="50" t="s">
        <v>350</v>
      </c>
      <c r="AC1" s="50" t="s">
        <v>351</v>
      </c>
      <c r="AD1" s="50" t="s">
        <v>41</v>
      </c>
      <c r="AE1" s="50" t="s">
        <v>42</v>
      </c>
      <c r="AF1" s="16" t="s">
        <v>404</v>
      </c>
      <c r="AG1" s="16" t="s">
        <v>405</v>
      </c>
      <c r="AH1" s="16" t="s">
        <v>406</v>
      </c>
      <c r="AI1" s="50" t="s">
        <v>43</v>
      </c>
      <c r="AJ1" s="15" t="s">
        <v>44</v>
      </c>
      <c r="AK1" s="49" t="s">
        <v>45</v>
      </c>
    </row>
    <row r="2" spans="1:37" s="17" customFormat="1" ht="15.6" x14ac:dyDescent="0.3">
      <c r="A2" s="18">
        <v>45409</v>
      </c>
      <c r="B2" s="18">
        <v>45409</v>
      </c>
      <c r="C2" s="18">
        <v>45409</v>
      </c>
      <c r="D2" s="18">
        <v>45422</v>
      </c>
      <c r="E2" s="52" t="s">
        <v>46</v>
      </c>
      <c r="F2" s="53" t="s">
        <v>47</v>
      </c>
      <c r="G2" s="21">
        <v>9780061122415</v>
      </c>
      <c r="H2" s="24" t="s">
        <v>48</v>
      </c>
      <c r="I2" s="54" t="s">
        <v>49</v>
      </c>
      <c r="J2" s="52" t="s">
        <v>50</v>
      </c>
      <c r="K2" s="52" t="s">
        <v>51</v>
      </c>
      <c r="L2" s="52" t="s">
        <v>52</v>
      </c>
      <c r="M2" s="52" t="s">
        <v>53</v>
      </c>
      <c r="N2" s="24" t="s">
        <v>54</v>
      </c>
      <c r="O2" s="52" t="s">
        <v>55</v>
      </c>
      <c r="P2" s="54" t="s">
        <v>56</v>
      </c>
      <c r="Q2" s="54" t="s">
        <v>57</v>
      </c>
      <c r="R2" s="54" t="s">
        <v>58</v>
      </c>
      <c r="S2" s="54" t="s">
        <v>59</v>
      </c>
      <c r="T2" s="54" t="s">
        <v>60</v>
      </c>
      <c r="U2" s="25">
        <v>19</v>
      </c>
      <c r="V2" s="26">
        <v>1360.24</v>
      </c>
      <c r="W2" s="25">
        <f>U2*V2</f>
        <v>25844.560000000001</v>
      </c>
      <c r="X2" s="26">
        <v>40</v>
      </c>
      <c r="Y2" s="26">
        <v>1388</v>
      </c>
      <c r="Z2" s="25">
        <f>X2*Y2</f>
        <v>55520</v>
      </c>
      <c r="AA2" s="54">
        <v>25</v>
      </c>
      <c r="AB2" s="27" cm="1">
        <f t="array" ref="AB2">_xlfn.IFS(AA2&gt;U2,U2,U2=AA2,U2,AA2&lt;U2,AA2)</f>
        <v>19</v>
      </c>
      <c r="AC2" s="27">
        <f t="shared" ref="AC2:AC37" si="0">AA2-AB2</f>
        <v>6</v>
      </c>
      <c r="AD2" s="27">
        <v>2271</v>
      </c>
      <c r="AE2" s="27">
        <f>AA2*AD2</f>
        <v>56775</v>
      </c>
      <c r="AF2" s="27">
        <f t="shared" ref="AF2:AF37" si="1">U2+X2-AA2</f>
        <v>34</v>
      </c>
      <c r="AG2" s="27">
        <f>AH2/AF2</f>
        <v>1388</v>
      </c>
      <c r="AH2" s="27" cm="1">
        <f t="array" ref="AH2">_xlfn.IFS((U2-AB2)&gt;=0,V2*(U2-AB2),(U2-AB2)&lt;0,0)+_xlfn.IFS((X2-AC2)&gt;=0,(X2-AC2)*Y2,(X2-AC2)&lt;0,0)</f>
        <v>47192</v>
      </c>
      <c r="AI2" s="54">
        <v>85</v>
      </c>
      <c r="AJ2" s="25">
        <v>23</v>
      </c>
      <c r="AK2" s="71">
        <f>C2+AJ2</f>
        <v>45432</v>
      </c>
    </row>
    <row r="3" spans="1:37" ht="15.6" x14ac:dyDescent="0.3">
      <c r="A3" s="18">
        <v>45409</v>
      </c>
      <c r="B3" s="18">
        <v>45409</v>
      </c>
      <c r="C3" s="18">
        <v>45409</v>
      </c>
      <c r="D3" s="18">
        <v>45422</v>
      </c>
      <c r="E3" s="52" t="s">
        <v>61</v>
      </c>
      <c r="F3" s="53" t="s">
        <v>62</v>
      </c>
      <c r="G3" s="21">
        <v>9781847941831</v>
      </c>
      <c r="H3" s="24" t="s">
        <v>63</v>
      </c>
      <c r="I3" s="54" t="s">
        <v>64</v>
      </c>
      <c r="J3" s="52" t="s">
        <v>65</v>
      </c>
      <c r="K3" s="52" t="s">
        <v>51</v>
      </c>
      <c r="L3" s="52" t="s">
        <v>66</v>
      </c>
      <c r="M3" s="52" t="s">
        <v>67</v>
      </c>
      <c r="N3" s="24" t="s">
        <v>68</v>
      </c>
      <c r="O3" s="52" t="s">
        <v>55</v>
      </c>
      <c r="P3" s="54" t="s">
        <v>69</v>
      </c>
      <c r="Q3" s="54" t="s">
        <v>70</v>
      </c>
      <c r="R3" s="54" t="s">
        <v>71</v>
      </c>
      <c r="S3" s="54" t="s">
        <v>72</v>
      </c>
      <c r="T3" s="54" t="s">
        <v>73</v>
      </c>
      <c r="U3" s="25">
        <v>14</v>
      </c>
      <c r="V3" s="26">
        <v>1171.0999999999999</v>
      </c>
      <c r="W3" s="25">
        <f t="shared" ref="W3:W37" si="2">U3*V3</f>
        <v>16395.399999999998</v>
      </c>
      <c r="X3" s="26">
        <v>24</v>
      </c>
      <c r="Y3" s="26">
        <v>1195</v>
      </c>
      <c r="Z3" s="25">
        <f t="shared" ref="Z3:Z37" si="3">X3*Y3</f>
        <v>28680</v>
      </c>
      <c r="AA3" s="54">
        <v>27</v>
      </c>
      <c r="AB3" s="27" cm="1">
        <f t="array" ref="AB3">_xlfn.IFS(AA3&gt;U3,U3,U3=AA3,U3,AA3&lt;U3,AA3)</f>
        <v>14</v>
      </c>
      <c r="AC3" s="27">
        <f t="shared" si="0"/>
        <v>13</v>
      </c>
      <c r="AD3" s="27">
        <v>2054</v>
      </c>
      <c r="AE3" s="27">
        <f t="shared" ref="AE3:AE37" si="4">AA3*AD3</f>
        <v>55458</v>
      </c>
      <c r="AF3" s="27">
        <f t="shared" si="1"/>
        <v>11</v>
      </c>
      <c r="AG3" s="27">
        <f t="shared" ref="AG3:AG37" si="5">AH3/AF3</f>
        <v>1195</v>
      </c>
      <c r="AH3" s="27" cm="1">
        <f t="array" ref="AH3">_xlfn.IFS((U3-AB3)&gt;=0,V3*(U3-AB3),(U3-AB3)&lt;0,0)+_xlfn.IFS((X3-AC3)&gt;=0,(X3-AC3)*Y3,(X3-AC3)&lt;0,0)</f>
        <v>13145</v>
      </c>
      <c r="AI3" s="54">
        <v>86</v>
      </c>
      <c r="AJ3" s="25">
        <v>1460</v>
      </c>
      <c r="AK3" s="71">
        <f t="shared" ref="AK3:AK37" si="6">C3+AJ3</f>
        <v>46869</v>
      </c>
    </row>
    <row r="4" spans="1:37" ht="15.6" x14ac:dyDescent="0.3">
      <c r="A4" s="18">
        <v>45386</v>
      </c>
      <c r="B4" s="18">
        <v>45386</v>
      </c>
      <c r="C4" s="18">
        <v>45386</v>
      </c>
      <c r="D4" s="18">
        <v>45422</v>
      </c>
      <c r="E4" s="52" t="s">
        <v>74</v>
      </c>
      <c r="F4" s="53" t="s">
        <v>75</v>
      </c>
      <c r="G4" s="21">
        <v>9781612680194</v>
      </c>
      <c r="H4" s="24" t="s">
        <v>76</v>
      </c>
      <c r="I4" s="54" t="s">
        <v>77</v>
      </c>
      <c r="J4" s="52" t="s">
        <v>78</v>
      </c>
      <c r="K4" s="52" t="s">
        <v>51</v>
      </c>
      <c r="L4" s="52" t="s">
        <v>79</v>
      </c>
      <c r="M4" s="52" t="s">
        <v>80</v>
      </c>
      <c r="N4" s="24" t="s">
        <v>81</v>
      </c>
      <c r="O4" s="52" t="s">
        <v>82</v>
      </c>
      <c r="P4" s="54" t="s">
        <v>83</v>
      </c>
      <c r="Q4" s="54" t="s">
        <v>84</v>
      </c>
      <c r="R4" s="54" t="s">
        <v>58</v>
      </c>
      <c r="S4" s="54" t="s">
        <v>85</v>
      </c>
      <c r="T4" s="54" t="s">
        <v>86</v>
      </c>
      <c r="U4" s="25">
        <v>0</v>
      </c>
      <c r="V4" s="26">
        <v>1280</v>
      </c>
      <c r="W4" s="25">
        <f t="shared" si="2"/>
        <v>0</v>
      </c>
      <c r="X4" s="26">
        <v>43</v>
      </c>
      <c r="Y4" s="26">
        <v>1280</v>
      </c>
      <c r="Z4" s="25">
        <f t="shared" si="3"/>
        <v>55040</v>
      </c>
      <c r="AA4" s="54">
        <v>3</v>
      </c>
      <c r="AB4" s="27" cm="1">
        <f t="array" ref="AB4">_xlfn.IFS(AA4&gt;U4,U4,U4=AA4,U4,AA4&lt;U4,AA4)</f>
        <v>0</v>
      </c>
      <c r="AC4" s="27">
        <f t="shared" si="0"/>
        <v>3</v>
      </c>
      <c r="AD4" s="27">
        <v>2094</v>
      </c>
      <c r="AE4" s="27">
        <f t="shared" si="4"/>
        <v>6282</v>
      </c>
      <c r="AF4" s="27">
        <f t="shared" si="1"/>
        <v>40</v>
      </c>
      <c r="AG4" s="27">
        <f t="shared" si="5"/>
        <v>1280</v>
      </c>
      <c r="AH4" s="27" cm="1">
        <f t="array" ref="AH4">_xlfn.IFS((U4-AB4)&gt;=0,V4*(U4-AB4),(U4-AB4)&lt;0,0)+_xlfn.IFS((X4-AC4)&gt;=0,(X4-AC4)*Y4,(X4-AC4)&lt;0,0)</f>
        <v>51200</v>
      </c>
      <c r="AI4" s="54">
        <v>88</v>
      </c>
      <c r="AJ4" s="25">
        <v>1095</v>
      </c>
      <c r="AK4" s="71">
        <f t="shared" si="6"/>
        <v>46481</v>
      </c>
    </row>
    <row r="5" spans="1:37" ht="15.6" x14ac:dyDescent="0.3">
      <c r="A5" s="18">
        <v>45386</v>
      </c>
      <c r="B5" s="18">
        <v>45386</v>
      </c>
      <c r="C5" s="18">
        <v>45386</v>
      </c>
      <c r="D5" s="18">
        <v>45399</v>
      </c>
      <c r="E5" s="52" t="s">
        <v>87</v>
      </c>
      <c r="F5" s="53" t="s">
        <v>88</v>
      </c>
      <c r="G5" s="21">
        <v>9780000000001</v>
      </c>
      <c r="H5" s="24" t="s">
        <v>89</v>
      </c>
      <c r="I5" s="54" t="s">
        <v>90</v>
      </c>
      <c r="J5" s="52" t="s">
        <v>91</v>
      </c>
      <c r="K5" s="52" t="s">
        <v>51</v>
      </c>
      <c r="L5" s="52" t="s">
        <v>52</v>
      </c>
      <c r="M5" s="52" t="s">
        <v>53</v>
      </c>
      <c r="N5" s="24" t="s">
        <v>92</v>
      </c>
      <c r="O5" s="52" t="s">
        <v>82</v>
      </c>
      <c r="P5" s="54" t="s">
        <v>93</v>
      </c>
      <c r="Q5" s="54" t="s">
        <v>94</v>
      </c>
      <c r="R5" s="54" t="s">
        <v>95</v>
      </c>
      <c r="S5" s="54" t="s">
        <v>96</v>
      </c>
      <c r="T5" s="54" t="s">
        <v>97</v>
      </c>
      <c r="U5" s="25">
        <v>15</v>
      </c>
      <c r="V5" s="26">
        <v>1461</v>
      </c>
      <c r="W5" s="25">
        <f t="shared" si="2"/>
        <v>21915</v>
      </c>
      <c r="X5" s="26">
        <v>36</v>
      </c>
      <c r="Y5" s="26">
        <v>1461</v>
      </c>
      <c r="Z5" s="25">
        <f t="shared" si="3"/>
        <v>52596</v>
      </c>
      <c r="AA5" s="54">
        <v>11</v>
      </c>
      <c r="AB5" s="27" cm="1">
        <f t="array" ref="AB5">_xlfn.IFS(AA5&gt;U5,U5,U5=AA5,U5,AA5&lt;U5,AA5)</f>
        <v>11</v>
      </c>
      <c r="AC5" s="27">
        <f t="shared" si="0"/>
        <v>0</v>
      </c>
      <c r="AD5" s="27">
        <v>2551</v>
      </c>
      <c r="AE5" s="27">
        <f t="shared" si="4"/>
        <v>28061</v>
      </c>
      <c r="AF5" s="27">
        <f t="shared" si="1"/>
        <v>40</v>
      </c>
      <c r="AG5" s="27">
        <f t="shared" si="5"/>
        <v>1461</v>
      </c>
      <c r="AH5" s="27" cm="1">
        <f t="array" ref="AH5">_xlfn.IFS((U5-AB5)&gt;=0,V5*(U5-AB5),(U5-AB5)&lt;0,0)+_xlfn.IFS((X5-AC5)&gt;=0,(X5-AC5)*Y5,(X5-AC5)&lt;0,0)</f>
        <v>58440</v>
      </c>
      <c r="AI5" s="54">
        <v>87</v>
      </c>
      <c r="AJ5" s="25">
        <v>103</v>
      </c>
      <c r="AK5" s="71">
        <f t="shared" si="6"/>
        <v>45489</v>
      </c>
    </row>
    <row r="6" spans="1:37" ht="15.6" x14ac:dyDescent="0.3">
      <c r="A6" s="18">
        <v>45391</v>
      </c>
      <c r="B6" s="18">
        <v>45391</v>
      </c>
      <c r="C6" s="18">
        <v>45391</v>
      </c>
      <c r="D6" s="18">
        <v>45404</v>
      </c>
      <c r="E6" s="52" t="s">
        <v>98</v>
      </c>
      <c r="F6" s="53" t="s">
        <v>62</v>
      </c>
      <c r="G6" s="21">
        <v>9788194790891</v>
      </c>
      <c r="H6" s="24" t="s">
        <v>99</v>
      </c>
      <c r="I6" s="54" t="s">
        <v>100</v>
      </c>
      <c r="J6" s="52" t="s">
        <v>50</v>
      </c>
      <c r="K6" s="52" t="s">
        <v>51</v>
      </c>
      <c r="L6" s="52" t="s">
        <v>66</v>
      </c>
      <c r="M6" s="52" t="s">
        <v>67</v>
      </c>
      <c r="N6" s="24" t="s">
        <v>101</v>
      </c>
      <c r="O6" s="52" t="s">
        <v>102</v>
      </c>
      <c r="P6" s="54" t="s">
        <v>103</v>
      </c>
      <c r="Q6" s="54" t="s">
        <v>104</v>
      </c>
      <c r="R6" s="54" t="s">
        <v>105</v>
      </c>
      <c r="S6" s="54" t="s">
        <v>106</v>
      </c>
      <c r="T6" s="54" t="s">
        <v>107</v>
      </c>
      <c r="U6" s="25">
        <v>19</v>
      </c>
      <c r="V6" s="26">
        <v>1158</v>
      </c>
      <c r="W6" s="25">
        <f t="shared" si="2"/>
        <v>22002</v>
      </c>
      <c r="X6" s="26">
        <v>37</v>
      </c>
      <c r="Y6" s="26">
        <v>1158</v>
      </c>
      <c r="Z6" s="25">
        <f t="shared" si="3"/>
        <v>42846</v>
      </c>
      <c r="AA6" s="54">
        <v>10</v>
      </c>
      <c r="AB6" s="27" cm="1">
        <f t="array" ref="AB6">_xlfn.IFS(AA6&gt;U6,U6,U6=AA6,U6,AA6&lt;U6,AA6)</f>
        <v>10</v>
      </c>
      <c r="AC6" s="27">
        <f t="shared" si="0"/>
        <v>0</v>
      </c>
      <c r="AD6" s="27">
        <v>2836</v>
      </c>
      <c r="AE6" s="27">
        <f t="shared" si="4"/>
        <v>28360</v>
      </c>
      <c r="AF6" s="27">
        <f t="shared" si="1"/>
        <v>46</v>
      </c>
      <c r="AG6" s="27">
        <f t="shared" si="5"/>
        <v>1158</v>
      </c>
      <c r="AH6" s="27" cm="1">
        <f t="array" ref="AH6">_xlfn.IFS((U6-AB6)&gt;=0,V6*(U6-AB6),(U6-AB6)&lt;0,0)+_xlfn.IFS((X6-AC6)&gt;=0,(X6-AC6)*Y6,(X6-AC6)&lt;0,0)</f>
        <v>53268</v>
      </c>
      <c r="AI6" s="54">
        <v>81</v>
      </c>
      <c r="AJ6" s="25">
        <v>1460</v>
      </c>
      <c r="AK6" s="71">
        <f t="shared" si="6"/>
        <v>46851</v>
      </c>
    </row>
    <row r="7" spans="1:37" ht="15.6" x14ac:dyDescent="0.3">
      <c r="A7" s="18">
        <v>45399</v>
      </c>
      <c r="B7" s="18">
        <v>45399</v>
      </c>
      <c r="C7" s="18">
        <v>45399</v>
      </c>
      <c r="D7" s="18">
        <v>45422</v>
      </c>
      <c r="E7" s="52" t="s">
        <v>108</v>
      </c>
      <c r="F7" s="53" t="s">
        <v>109</v>
      </c>
      <c r="G7" s="21">
        <v>9780449214923</v>
      </c>
      <c r="H7" s="24" t="s">
        <v>110</v>
      </c>
      <c r="I7" s="54" t="s">
        <v>64</v>
      </c>
      <c r="J7" s="52" t="s">
        <v>78</v>
      </c>
      <c r="K7" s="52" t="s">
        <v>51</v>
      </c>
      <c r="L7" s="52" t="s">
        <v>79</v>
      </c>
      <c r="M7" s="52" t="s">
        <v>80</v>
      </c>
      <c r="N7" s="24" t="s">
        <v>111</v>
      </c>
      <c r="O7" s="52" t="s">
        <v>112</v>
      </c>
      <c r="P7" s="54" t="s">
        <v>113</v>
      </c>
      <c r="Q7" s="54" t="s">
        <v>114</v>
      </c>
      <c r="R7" s="54" t="s">
        <v>58</v>
      </c>
      <c r="S7" s="54" t="s">
        <v>115</v>
      </c>
      <c r="T7" s="54" t="s">
        <v>60</v>
      </c>
      <c r="U7" s="25">
        <v>12</v>
      </c>
      <c r="V7" s="26">
        <v>1429</v>
      </c>
      <c r="W7" s="25">
        <f t="shared" si="2"/>
        <v>17148</v>
      </c>
      <c r="X7" s="26">
        <v>34</v>
      </c>
      <c r="Y7" s="26">
        <v>1429</v>
      </c>
      <c r="Z7" s="25">
        <f t="shared" si="3"/>
        <v>48586</v>
      </c>
      <c r="AA7" s="54">
        <v>13</v>
      </c>
      <c r="AB7" s="27" cm="1">
        <f t="array" ref="AB7">_xlfn.IFS(AA7&gt;U7,U7,U7=AA7,U7,AA7&lt;U7,AA7)</f>
        <v>12</v>
      </c>
      <c r="AC7" s="27">
        <f t="shared" si="0"/>
        <v>1</v>
      </c>
      <c r="AD7" s="27">
        <v>2416</v>
      </c>
      <c r="AE7" s="27">
        <f t="shared" si="4"/>
        <v>31408</v>
      </c>
      <c r="AF7" s="27">
        <f t="shared" si="1"/>
        <v>33</v>
      </c>
      <c r="AG7" s="27">
        <f t="shared" si="5"/>
        <v>1429</v>
      </c>
      <c r="AH7" s="27" cm="1">
        <f t="array" ref="AH7">_xlfn.IFS((U7-AB7)&gt;=0,V7*(U7-AB7),(U7-AB7)&lt;0,0)+_xlfn.IFS((X7-AC7)&gt;=0,(X7-AC7)*Y7,(X7-AC7)&lt;0,0)</f>
        <v>47157</v>
      </c>
      <c r="AI7" s="54">
        <v>89</v>
      </c>
      <c r="AJ7" s="25">
        <v>1460</v>
      </c>
      <c r="AK7" s="71">
        <f t="shared" si="6"/>
        <v>46859</v>
      </c>
    </row>
    <row r="8" spans="1:37" ht="15.6" x14ac:dyDescent="0.3">
      <c r="A8" s="18">
        <v>45382</v>
      </c>
      <c r="B8" s="18">
        <v>45391</v>
      </c>
      <c r="C8" s="18">
        <v>45391</v>
      </c>
      <c r="D8" s="18">
        <v>45399</v>
      </c>
      <c r="E8" s="52" t="s">
        <v>116</v>
      </c>
      <c r="F8" s="53" t="s">
        <v>62</v>
      </c>
      <c r="G8" s="21">
        <v>9781786330895</v>
      </c>
      <c r="H8" s="24" t="s">
        <v>117</v>
      </c>
      <c r="I8" s="54" t="s">
        <v>118</v>
      </c>
      <c r="J8" s="52" t="s">
        <v>50</v>
      </c>
      <c r="K8" s="52" t="s">
        <v>51</v>
      </c>
      <c r="L8" s="52" t="s">
        <v>52</v>
      </c>
      <c r="M8" s="52" t="s">
        <v>53</v>
      </c>
      <c r="N8" s="24" t="s">
        <v>119</v>
      </c>
      <c r="O8" s="52" t="s">
        <v>112</v>
      </c>
      <c r="P8" s="54" t="s">
        <v>120</v>
      </c>
      <c r="Q8" s="54" t="s">
        <v>104</v>
      </c>
      <c r="R8" s="54" t="s">
        <v>95</v>
      </c>
      <c r="S8" s="54" t="s">
        <v>121</v>
      </c>
      <c r="T8" s="54" t="s">
        <v>122</v>
      </c>
      <c r="U8" s="25">
        <v>18</v>
      </c>
      <c r="V8" s="26">
        <v>1357</v>
      </c>
      <c r="W8" s="25">
        <f t="shared" si="2"/>
        <v>24426</v>
      </c>
      <c r="X8" s="26">
        <v>40</v>
      </c>
      <c r="Y8" s="26">
        <v>1357</v>
      </c>
      <c r="Z8" s="25">
        <f t="shared" si="3"/>
        <v>54280</v>
      </c>
      <c r="AA8" s="54">
        <v>17</v>
      </c>
      <c r="AB8" s="27" cm="1">
        <f t="array" ref="AB8">_xlfn.IFS(AA8&gt;U8,U8,U8=AA8,U8,AA8&lt;U8,AA8)</f>
        <v>17</v>
      </c>
      <c r="AC8" s="27">
        <f t="shared" si="0"/>
        <v>0</v>
      </c>
      <c r="AD8" s="27">
        <v>2793</v>
      </c>
      <c r="AE8" s="27">
        <f t="shared" si="4"/>
        <v>47481</v>
      </c>
      <c r="AF8" s="27">
        <f t="shared" si="1"/>
        <v>41</v>
      </c>
      <c r="AG8" s="27">
        <f t="shared" si="5"/>
        <v>1357</v>
      </c>
      <c r="AH8" s="27" cm="1">
        <f t="array" ref="AH8">_xlfn.IFS((U8-AB8)&gt;=0,V8*(U8-AB8),(U8-AB8)&lt;0,0)+_xlfn.IFS((X8-AC8)&gt;=0,(X8-AC8)*Y8,(X8-AC8)&lt;0,0)</f>
        <v>55637</v>
      </c>
      <c r="AI8" s="54">
        <v>92</v>
      </c>
      <c r="AJ8" s="25">
        <v>1825</v>
      </c>
      <c r="AK8" s="71">
        <f t="shared" si="6"/>
        <v>47216</v>
      </c>
    </row>
    <row r="9" spans="1:37" ht="15.6" x14ac:dyDescent="0.3">
      <c r="A9" s="18">
        <v>45399</v>
      </c>
      <c r="B9" s="18">
        <v>45399</v>
      </c>
      <c r="C9" s="18">
        <v>45399</v>
      </c>
      <c r="D9" s="18">
        <v>45412</v>
      </c>
      <c r="E9" s="52" t="s">
        <v>87</v>
      </c>
      <c r="F9" s="53" t="s">
        <v>88</v>
      </c>
      <c r="G9" s="21">
        <v>9780000000002</v>
      </c>
      <c r="H9" s="24" t="s">
        <v>123</v>
      </c>
      <c r="I9" s="54" t="s">
        <v>124</v>
      </c>
      <c r="J9" s="52" t="s">
        <v>91</v>
      </c>
      <c r="K9" s="52" t="s">
        <v>125</v>
      </c>
      <c r="L9" s="52" t="s">
        <v>66</v>
      </c>
      <c r="M9" s="52" t="s">
        <v>67</v>
      </c>
      <c r="N9" s="24" t="s">
        <v>126</v>
      </c>
      <c r="O9" s="52" t="s">
        <v>112</v>
      </c>
      <c r="P9" s="54" t="s">
        <v>127</v>
      </c>
      <c r="Q9" s="54" t="s">
        <v>128</v>
      </c>
      <c r="R9" s="54" t="s">
        <v>129</v>
      </c>
      <c r="S9" s="54" t="s">
        <v>130</v>
      </c>
      <c r="T9" s="54" t="s">
        <v>97</v>
      </c>
      <c r="U9" s="25">
        <v>12</v>
      </c>
      <c r="V9" s="26">
        <v>1173</v>
      </c>
      <c r="W9" s="25">
        <f t="shared" si="2"/>
        <v>14076</v>
      </c>
      <c r="X9" s="26">
        <v>21</v>
      </c>
      <c r="Y9" s="26">
        <v>1173</v>
      </c>
      <c r="Z9" s="25">
        <f t="shared" si="3"/>
        <v>24633</v>
      </c>
      <c r="AA9" s="54">
        <v>30</v>
      </c>
      <c r="AB9" s="27" cm="1">
        <f t="array" ref="AB9">_xlfn.IFS(AA9&gt;U9,U9,U9=AA9,U9,AA9&lt;U9,AA9)</f>
        <v>12</v>
      </c>
      <c r="AC9" s="27">
        <f t="shared" si="0"/>
        <v>18</v>
      </c>
      <c r="AD9" s="27">
        <v>2752</v>
      </c>
      <c r="AE9" s="27">
        <f t="shared" si="4"/>
        <v>82560</v>
      </c>
      <c r="AF9" s="27">
        <f t="shared" si="1"/>
        <v>3</v>
      </c>
      <c r="AG9" s="27">
        <f t="shared" si="5"/>
        <v>1173</v>
      </c>
      <c r="AH9" s="27" cm="1">
        <f t="array" ref="AH9">_xlfn.IFS((U9-AB9)&gt;=0,V9*(U9-AB9),(U9-AB9)&lt;0,0)+_xlfn.IFS((X9-AC9)&gt;=0,(X9-AC9)*Y9,(X9-AC9)&lt;0,0)</f>
        <v>3519</v>
      </c>
      <c r="AI9" s="54">
        <v>88</v>
      </c>
      <c r="AJ9" s="25">
        <v>7</v>
      </c>
      <c r="AK9" s="71">
        <f t="shared" si="6"/>
        <v>45406</v>
      </c>
    </row>
    <row r="10" spans="1:37" ht="15.6" x14ac:dyDescent="0.3">
      <c r="A10" s="18">
        <v>45406</v>
      </c>
      <c r="B10" s="18">
        <v>45406</v>
      </c>
      <c r="C10" s="18">
        <v>45406</v>
      </c>
      <c r="D10" s="18">
        <v>45422</v>
      </c>
      <c r="E10" s="52" t="s">
        <v>131</v>
      </c>
      <c r="F10" s="53" t="s">
        <v>47</v>
      </c>
      <c r="G10" s="21">
        <v>9780099590088</v>
      </c>
      <c r="H10" s="24" t="s">
        <v>132</v>
      </c>
      <c r="I10" s="54" t="s">
        <v>133</v>
      </c>
      <c r="J10" s="52" t="s">
        <v>50</v>
      </c>
      <c r="K10" s="52" t="s">
        <v>51</v>
      </c>
      <c r="L10" s="52" t="s">
        <v>79</v>
      </c>
      <c r="M10" s="52" t="s">
        <v>80</v>
      </c>
      <c r="N10" s="24" t="s">
        <v>134</v>
      </c>
      <c r="O10" s="52" t="s">
        <v>135</v>
      </c>
      <c r="P10" s="54" t="s">
        <v>136</v>
      </c>
      <c r="Q10" s="54" t="s">
        <v>137</v>
      </c>
      <c r="R10" s="54" t="s">
        <v>58</v>
      </c>
      <c r="S10" s="54" t="s">
        <v>138</v>
      </c>
      <c r="T10" s="54" t="s">
        <v>122</v>
      </c>
      <c r="U10" s="25">
        <v>18</v>
      </c>
      <c r="V10" s="26">
        <v>1004</v>
      </c>
      <c r="W10" s="25">
        <f t="shared" si="2"/>
        <v>18072</v>
      </c>
      <c r="X10" s="26">
        <v>37</v>
      </c>
      <c r="Y10" s="26">
        <v>1004</v>
      </c>
      <c r="Z10" s="25">
        <f t="shared" si="3"/>
        <v>37148</v>
      </c>
      <c r="AA10" s="54">
        <v>12</v>
      </c>
      <c r="AB10" s="27" cm="1">
        <f t="array" ref="AB10">_xlfn.IFS(AA10&gt;U10,U10,U10=AA10,U10,AA10&lt;U10,AA10)</f>
        <v>12</v>
      </c>
      <c r="AC10" s="27">
        <f t="shared" si="0"/>
        <v>0</v>
      </c>
      <c r="AD10" s="27">
        <v>3367</v>
      </c>
      <c r="AE10" s="27">
        <f t="shared" si="4"/>
        <v>40404</v>
      </c>
      <c r="AF10" s="27">
        <f t="shared" si="1"/>
        <v>43</v>
      </c>
      <c r="AG10" s="27">
        <f t="shared" si="5"/>
        <v>1004</v>
      </c>
      <c r="AH10" s="27" cm="1">
        <f t="array" ref="AH10">_xlfn.IFS((U10-AB10)&gt;=0,V10*(U10-AB10),(U10-AB10)&lt;0,0)+_xlfn.IFS((X10-AC10)&gt;=0,(X10-AC10)*Y10,(X10-AC10)&lt;0,0)</f>
        <v>43172</v>
      </c>
      <c r="AI10" s="54">
        <v>92</v>
      </c>
      <c r="AJ10" s="25">
        <v>2190</v>
      </c>
      <c r="AK10" s="71">
        <f t="shared" si="6"/>
        <v>47596</v>
      </c>
    </row>
    <row r="11" spans="1:37" ht="15.6" x14ac:dyDescent="0.3">
      <c r="A11" s="18">
        <v>45382</v>
      </c>
      <c r="B11" s="18">
        <v>45391</v>
      </c>
      <c r="C11" s="18">
        <v>45391</v>
      </c>
      <c r="D11" s="18">
        <v>45399</v>
      </c>
      <c r="E11" s="52" t="s">
        <v>139</v>
      </c>
      <c r="F11" s="53" t="s">
        <v>47</v>
      </c>
      <c r="G11" s="21">
        <v>9788179921623</v>
      </c>
      <c r="H11" s="24" t="s">
        <v>140</v>
      </c>
      <c r="I11" s="54" t="s">
        <v>141</v>
      </c>
      <c r="J11" s="52" t="s">
        <v>50</v>
      </c>
      <c r="K11" s="52" t="s">
        <v>51</v>
      </c>
      <c r="L11" s="52" t="s">
        <v>52</v>
      </c>
      <c r="M11" s="52" t="s">
        <v>53</v>
      </c>
      <c r="N11" s="24" t="s">
        <v>142</v>
      </c>
      <c r="O11" s="52" t="s">
        <v>143</v>
      </c>
      <c r="P11" s="54" t="s">
        <v>120</v>
      </c>
      <c r="Q11" s="54" t="s">
        <v>104</v>
      </c>
      <c r="R11" s="54" t="s">
        <v>95</v>
      </c>
      <c r="S11" s="54" t="s">
        <v>144</v>
      </c>
      <c r="T11" s="54" t="s">
        <v>122</v>
      </c>
      <c r="U11" s="25">
        <v>12</v>
      </c>
      <c r="V11" s="26">
        <v>1039</v>
      </c>
      <c r="W11" s="25">
        <f t="shared" si="2"/>
        <v>12468</v>
      </c>
      <c r="X11" s="26">
        <v>25</v>
      </c>
      <c r="Y11" s="26">
        <v>1039</v>
      </c>
      <c r="Z11" s="25">
        <f t="shared" si="3"/>
        <v>25975</v>
      </c>
      <c r="AA11" s="54">
        <v>19</v>
      </c>
      <c r="AB11" s="27" cm="1">
        <f t="array" ref="AB11">_xlfn.IFS(AA11&gt;U11,U11,U11=AA11,U11,AA11&lt;U11,AA11)</f>
        <v>12</v>
      </c>
      <c r="AC11" s="27">
        <f t="shared" si="0"/>
        <v>7</v>
      </c>
      <c r="AD11" s="27">
        <v>2764</v>
      </c>
      <c r="AE11" s="27">
        <f t="shared" si="4"/>
        <v>52516</v>
      </c>
      <c r="AF11" s="27">
        <f t="shared" si="1"/>
        <v>18</v>
      </c>
      <c r="AG11" s="27">
        <f t="shared" si="5"/>
        <v>1039</v>
      </c>
      <c r="AH11" s="27" cm="1">
        <f t="array" ref="AH11">_xlfn.IFS((U11-AB11)&gt;=0,V11*(U11-AB11),(U11-AB11)&lt;0,0)+_xlfn.IFS((X11-AC11)&gt;=0,(X11-AC11)*Y11,(X11-AC11)&lt;0,0)</f>
        <v>18702</v>
      </c>
      <c r="AI11" s="54">
        <v>87</v>
      </c>
      <c r="AJ11" s="25">
        <v>1460</v>
      </c>
      <c r="AK11" s="71">
        <f t="shared" si="6"/>
        <v>46851</v>
      </c>
    </row>
    <row r="12" spans="1:37" ht="15.6" x14ac:dyDescent="0.3">
      <c r="A12" s="18">
        <v>45413</v>
      </c>
      <c r="B12" s="18">
        <v>45413</v>
      </c>
      <c r="C12" s="18">
        <v>45413</v>
      </c>
      <c r="D12" s="18">
        <v>45426</v>
      </c>
      <c r="E12" s="52" t="s">
        <v>145</v>
      </c>
      <c r="F12" s="53" t="s">
        <v>146</v>
      </c>
      <c r="G12" s="21">
        <v>9788173711466</v>
      </c>
      <c r="H12" s="24" t="s">
        <v>147</v>
      </c>
      <c r="I12" s="54" t="s">
        <v>148</v>
      </c>
      <c r="J12" s="52" t="s">
        <v>50</v>
      </c>
      <c r="K12" s="52" t="s">
        <v>51</v>
      </c>
      <c r="L12" s="52" t="s">
        <v>66</v>
      </c>
      <c r="M12" s="52" t="s">
        <v>67</v>
      </c>
      <c r="N12" s="24" t="s">
        <v>149</v>
      </c>
      <c r="O12" s="52" t="s">
        <v>143</v>
      </c>
      <c r="P12" s="54" t="s">
        <v>150</v>
      </c>
      <c r="Q12" s="54" t="s">
        <v>151</v>
      </c>
      <c r="R12" s="54" t="s">
        <v>152</v>
      </c>
      <c r="S12" s="54" t="s">
        <v>153</v>
      </c>
      <c r="T12" s="54" t="s">
        <v>122</v>
      </c>
      <c r="U12" s="25">
        <v>12</v>
      </c>
      <c r="V12" s="26">
        <v>1263</v>
      </c>
      <c r="W12" s="25">
        <f t="shared" si="2"/>
        <v>15156</v>
      </c>
      <c r="X12" s="26">
        <v>36</v>
      </c>
      <c r="Y12" s="26">
        <v>1263</v>
      </c>
      <c r="Z12" s="25">
        <f t="shared" si="3"/>
        <v>45468</v>
      </c>
      <c r="AA12" s="54">
        <v>11</v>
      </c>
      <c r="AB12" s="27" cm="1">
        <f t="array" ref="AB12">_xlfn.IFS(AA12&gt;U12,U12,U12=AA12,U12,AA12&lt;U12,AA12)</f>
        <v>11</v>
      </c>
      <c r="AC12" s="27">
        <f t="shared" si="0"/>
        <v>0</v>
      </c>
      <c r="AD12" s="27">
        <v>3243</v>
      </c>
      <c r="AE12" s="27">
        <f t="shared" si="4"/>
        <v>35673</v>
      </c>
      <c r="AF12" s="27">
        <f t="shared" si="1"/>
        <v>37</v>
      </c>
      <c r="AG12" s="27">
        <f t="shared" si="5"/>
        <v>1263</v>
      </c>
      <c r="AH12" s="27" cm="1">
        <f t="array" ref="AH12">_xlfn.IFS((U12-AB12)&gt;=0,V12*(U12-AB12),(U12-AB12)&lt;0,0)+_xlfn.IFS((X12-AC12)&gt;=0,(X12-AC12)*Y12,(X12-AC12)&lt;0,0)</f>
        <v>46731</v>
      </c>
      <c r="AI12" s="54">
        <v>92</v>
      </c>
      <c r="AJ12" s="25">
        <v>1460</v>
      </c>
      <c r="AK12" s="71">
        <f t="shared" si="6"/>
        <v>46873</v>
      </c>
    </row>
    <row r="13" spans="1:37" ht="15.6" x14ac:dyDescent="0.3">
      <c r="A13" s="18">
        <v>45419</v>
      </c>
      <c r="B13" s="18">
        <v>45419</v>
      </c>
      <c r="C13" s="18">
        <v>45419</v>
      </c>
      <c r="D13" s="18">
        <v>45422</v>
      </c>
      <c r="E13" s="52" t="s">
        <v>154</v>
      </c>
      <c r="F13" s="53" t="s">
        <v>155</v>
      </c>
      <c r="G13" s="21">
        <v>9789382951711</v>
      </c>
      <c r="H13" s="24" t="s">
        <v>156</v>
      </c>
      <c r="I13" s="54" t="s">
        <v>141</v>
      </c>
      <c r="J13" s="52" t="s">
        <v>50</v>
      </c>
      <c r="K13" s="52" t="s">
        <v>51</v>
      </c>
      <c r="L13" s="52" t="s">
        <v>79</v>
      </c>
      <c r="M13" s="52" t="s">
        <v>80</v>
      </c>
      <c r="N13" s="24" t="s">
        <v>157</v>
      </c>
      <c r="O13" s="52" t="s">
        <v>158</v>
      </c>
      <c r="P13" s="54" t="s">
        <v>159</v>
      </c>
      <c r="Q13" s="54" t="s">
        <v>160</v>
      </c>
      <c r="R13" s="54" t="s">
        <v>58</v>
      </c>
      <c r="S13" s="54" t="s">
        <v>161</v>
      </c>
      <c r="T13" s="54" t="s">
        <v>60</v>
      </c>
      <c r="U13" s="25">
        <v>14</v>
      </c>
      <c r="V13" s="26">
        <v>1289</v>
      </c>
      <c r="W13" s="25">
        <f t="shared" si="2"/>
        <v>18046</v>
      </c>
      <c r="X13" s="26">
        <v>38</v>
      </c>
      <c r="Y13" s="26">
        <v>1289</v>
      </c>
      <c r="Z13" s="25">
        <f t="shared" si="3"/>
        <v>48982</v>
      </c>
      <c r="AA13" s="54">
        <v>23</v>
      </c>
      <c r="AB13" s="27" cm="1">
        <f t="array" ref="AB13">_xlfn.IFS(AA13&gt;U13,U13,U13=AA13,U13,AA13&lt;U13,AA13)</f>
        <v>14</v>
      </c>
      <c r="AC13" s="27">
        <f t="shared" si="0"/>
        <v>9</v>
      </c>
      <c r="AD13" s="27">
        <v>3057</v>
      </c>
      <c r="AE13" s="27">
        <f t="shared" si="4"/>
        <v>70311</v>
      </c>
      <c r="AF13" s="27">
        <f t="shared" si="1"/>
        <v>29</v>
      </c>
      <c r="AG13" s="27">
        <f t="shared" si="5"/>
        <v>1289</v>
      </c>
      <c r="AH13" s="27" cm="1">
        <f t="array" ref="AH13">_xlfn.IFS((U13-AB13)&gt;=0,V13*(U13-AB13),(U13-AB13)&lt;0,0)+_xlfn.IFS((X13-AC13)&gt;=0,(X13-AC13)*Y13,(X13-AC13)&lt;0,0)</f>
        <v>37381</v>
      </c>
      <c r="AI13" s="54">
        <v>90</v>
      </c>
      <c r="AJ13" s="25">
        <v>1460</v>
      </c>
      <c r="AK13" s="71">
        <f t="shared" si="6"/>
        <v>46879</v>
      </c>
    </row>
    <row r="14" spans="1:37" ht="15.6" x14ac:dyDescent="0.3">
      <c r="A14" s="18">
        <v>45396</v>
      </c>
      <c r="B14" s="18">
        <v>45399</v>
      </c>
      <c r="C14" s="18">
        <v>45399</v>
      </c>
      <c r="D14" s="18">
        <v>45439</v>
      </c>
      <c r="E14" s="52" t="s">
        <v>162</v>
      </c>
      <c r="F14" s="53" t="s">
        <v>163</v>
      </c>
      <c r="G14" s="21">
        <v>9781471131820</v>
      </c>
      <c r="H14" s="24" t="s">
        <v>164</v>
      </c>
      <c r="I14" s="54" t="s">
        <v>64</v>
      </c>
      <c r="J14" s="52" t="s">
        <v>78</v>
      </c>
      <c r="K14" s="52" t="s">
        <v>51</v>
      </c>
      <c r="L14" s="52" t="s">
        <v>52</v>
      </c>
      <c r="M14" s="52" t="s">
        <v>53</v>
      </c>
      <c r="N14" s="24" t="s">
        <v>165</v>
      </c>
      <c r="O14" s="52" t="s">
        <v>166</v>
      </c>
      <c r="P14" s="54" t="s">
        <v>167</v>
      </c>
      <c r="Q14" s="54" t="s">
        <v>128</v>
      </c>
      <c r="R14" s="54" t="s">
        <v>168</v>
      </c>
      <c r="S14" s="54" t="s">
        <v>169</v>
      </c>
      <c r="T14" s="54" t="s">
        <v>170</v>
      </c>
      <c r="U14" s="25">
        <v>14</v>
      </c>
      <c r="V14" s="26">
        <v>1449</v>
      </c>
      <c r="W14" s="25">
        <f t="shared" si="2"/>
        <v>20286</v>
      </c>
      <c r="X14" s="26">
        <v>33</v>
      </c>
      <c r="Y14" s="26">
        <v>1449</v>
      </c>
      <c r="Z14" s="25">
        <f t="shared" si="3"/>
        <v>47817</v>
      </c>
      <c r="AA14" s="54">
        <v>19</v>
      </c>
      <c r="AB14" s="27" cm="1">
        <f t="array" ref="AB14">_xlfn.IFS(AA14&gt;U14,U14,U14=AA14,U14,AA14&lt;U14,AA14)</f>
        <v>14</v>
      </c>
      <c r="AC14" s="27">
        <f t="shared" si="0"/>
        <v>5</v>
      </c>
      <c r="AD14" s="27">
        <v>2821</v>
      </c>
      <c r="AE14" s="27">
        <f t="shared" si="4"/>
        <v>53599</v>
      </c>
      <c r="AF14" s="27">
        <f t="shared" si="1"/>
        <v>28</v>
      </c>
      <c r="AG14" s="27">
        <f t="shared" si="5"/>
        <v>1449</v>
      </c>
      <c r="AH14" s="27" cm="1">
        <f t="array" ref="AH14">_xlfn.IFS((U14-AB14)&gt;=0,V14*(U14-AB14),(U14-AB14)&lt;0,0)+_xlfn.IFS((X14-AC14)&gt;=0,(X14-AC14)*Y14,(X14-AC14)&lt;0,0)</f>
        <v>40572</v>
      </c>
      <c r="AI14" s="54">
        <v>89</v>
      </c>
      <c r="AJ14" s="25">
        <v>1460</v>
      </c>
      <c r="AK14" s="71">
        <f t="shared" si="6"/>
        <v>46859</v>
      </c>
    </row>
    <row r="15" spans="1:37" ht="15.6" x14ac:dyDescent="0.3">
      <c r="A15" s="18">
        <v>45383</v>
      </c>
      <c r="B15" s="18">
        <v>45391</v>
      </c>
      <c r="C15" s="18">
        <v>45391</v>
      </c>
      <c r="D15" s="18">
        <v>45399</v>
      </c>
      <c r="E15" s="52" t="s">
        <v>171</v>
      </c>
      <c r="F15" s="53" t="s">
        <v>172</v>
      </c>
      <c r="G15" s="21">
        <v>9780099549482</v>
      </c>
      <c r="H15" s="24" t="s">
        <v>173</v>
      </c>
      <c r="I15" s="54" t="s">
        <v>174</v>
      </c>
      <c r="J15" s="52" t="s">
        <v>50</v>
      </c>
      <c r="K15" s="52" t="s">
        <v>51</v>
      </c>
      <c r="L15" s="52" t="s">
        <v>66</v>
      </c>
      <c r="M15" s="52" t="s">
        <v>67</v>
      </c>
      <c r="N15" s="24" t="s">
        <v>175</v>
      </c>
      <c r="O15" s="52" t="s">
        <v>176</v>
      </c>
      <c r="P15" s="54" t="s">
        <v>177</v>
      </c>
      <c r="Q15" s="54" t="s">
        <v>104</v>
      </c>
      <c r="R15" s="54" t="s">
        <v>95</v>
      </c>
      <c r="S15" s="54" t="s">
        <v>178</v>
      </c>
      <c r="T15" s="54" t="s">
        <v>86</v>
      </c>
      <c r="U15" s="25">
        <v>15</v>
      </c>
      <c r="V15" s="26">
        <v>1288</v>
      </c>
      <c r="W15" s="25">
        <f t="shared" si="2"/>
        <v>19320</v>
      </c>
      <c r="X15" s="26">
        <v>21</v>
      </c>
      <c r="Y15" s="26">
        <v>1288</v>
      </c>
      <c r="Z15" s="25">
        <f t="shared" si="3"/>
        <v>27048</v>
      </c>
      <c r="AA15" s="54">
        <v>14</v>
      </c>
      <c r="AB15" s="27" cm="1">
        <f t="array" ref="AB15">_xlfn.IFS(AA15&gt;U15,U15,U15=AA15,U15,AA15&lt;U15,AA15)</f>
        <v>14</v>
      </c>
      <c r="AC15" s="27">
        <f t="shared" si="0"/>
        <v>0</v>
      </c>
      <c r="AD15" s="27">
        <v>3236</v>
      </c>
      <c r="AE15" s="27">
        <f t="shared" si="4"/>
        <v>45304</v>
      </c>
      <c r="AF15" s="27">
        <f t="shared" si="1"/>
        <v>22</v>
      </c>
      <c r="AG15" s="27">
        <f t="shared" si="5"/>
        <v>1288</v>
      </c>
      <c r="AH15" s="27" cm="1">
        <f t="array" ref="AH15">_xlfn.IFS((U15-AB15)&gt;=0,V15*(U15-AB15),(U15-AB15)&lt;0,0)+_xlfn.IFS((X15-AC15)&gt;=0,(X15-AC15)*Y15,(X15-AC15)&lt;0,0)</f>
        <v>28336</v>
      </c>
      <c r="AI15" s="54">
        <v>86</v>
      </c>
      <c r="AJ15" s="25">
        <v>2920</v>
      </c>
      <c r="AK15" s="71">
        <f t="shared" si="6"/>
        <v>48311</v>
      </c>
    </row>
    <row r="16" spans="1:37" ht="15.6" x14ac:dyDescent="0.3">
      <c r="A16" s="18">
        <v>45406</v>
      </c>
      <c r="B16" s="18">
        <v>45406</v>
      </c>
      <c r="C16" s="18">
        <v>45406</v>
      </c>
      <c r="D16" s="18">
        <v>45449</v>
      </c>
      <c r="E16" s="52" t="s">
        <v>87</v>
      </c>
      <c r="F16" s="53" t="s">
        <v>179</v>
      </c>
      <c r="G16" s="21">
        <v>9780000000003</v>
      </c>
      <c r="H16" s="24" t="s">
        <v>180</v>
      </c>
      <c r="I16" s="54" t="s">
        <v>181</v>
      </c>
      <c r="J16" s="52" t="s">
        <v>91</v>
      </c>
      <c r="K16" s="52" t="s">
        <v>51</v>
      </c>
      <c r="L16" s="52" t="s">
        <v>79</v>
      </c>
      <c r="M16" s="52" t="s">
        <v>80</v>
      </c>
      <c r="N16" s="24" t="s">
        <v>182</v>
      </c>
      <c r="O16" s="52" t="s">
        <v>176</v>
      </c>
      <c r="P16" s="54" t="s">
        <v>183</v>
      </c>
      <c r="Q16" s="54" t="s">
        <v>137</v>
      </c>
      <c r="R16" s="54" t="s">
        <v>184</v>
      </c>
      <c r="S16" s="54" t="s">
        <v>185</v>
      </c>
      <c r="T16" s="54" t="s">
        <v>97</v>
      </c>
      <c r="U16" s="25">
        <v>0</v>
      </c>
      <c r="V16" s="26">
        <v>1038</v>
      </c>
      <c r="W16" s="25">
        <f t="shared" si="2"/>
        <v>0</v>
      </c>
      <c r="X16" s="26">
        <v>33</v>
      </c>
      <c r="Y16" s="26">
        <v>1038</v>
      </c>
      <c r="Z16" s="25">
        <f t="shared" si="3"/>
        <v>34254</v>
      </c>
      <c r="AA16" s="54">
        <v>16</v>
      </c>
      <c r="AB16" s="27" cm="1">
        <f t="array" ref="AB16">_xlfn.IFS(AA16&gt;U16,U16,U16=AA16,U16,AA16&lt;U16,AA16)</f>
        <v>0</v>
      </c>
      <c r="AC16" s="27">
        <f t="shared" si="0"/>
        <v>16</v>
      </c>
      <c r="AD16" s="27">
        <v>3412</v>
      </c>
      <c r="AE16" s="27">
        <f t="shared" si="4"/>
        <v>54592</v>
      </c>
      <c r="AF16" s="27">
        <f t="shared" si="1"/>
        <v>17</v>
      </c>
      <c r="AG16" s="27">
        <f t="shared" si="5"/>
        <v>1038</v>
      </c>
      <c r="AH16" s="27" cm="1">
        <f t="array" ref="AH16">_xlfn.IFS((U16-AB16)&gt;=0,V16*(U16-AB16),(U16-AB16)&lt;0,0)+_xlfn.IFS((X16-AC16)&gt;=0,(X16-AC16)*Y16,(X16-AC16)&lt;0,0)</f>
        <v>17646</v>
      </c>
      <c r="AI16" s="54">
        <v>89</v>
      </c>
      <c r="AJ16" s="25">
        <v>7</v>
      </c>
      <c r="AK16" s="71">
        <f t="shared" si="6"/>
        <v>45413</v>
      </c>
    </row>
    <row r="17" spans="1:37" ht="15.6" x14ac:dyDescent="0.3">
      <c r="A17" s="18">
        <v>45443</v>
      </c>
      <c r="B17" s="18">
        <v>45443</v>
      </c>
      <c r="C17" s="18">
        <v>45443</v>
      </c>
      <c r="D17" s="18">
        <v>45456</v>
      </c>
      <c r="E17" s="52" t="s">
        <v>186</v>
      </c>
      <c r="F17" s="53" t="s">
        <v>187</v>
      </c>
      <c r="G17" s="21">
        <v>9780141036144</v>
      </c>
      <c r="H17" s="24" t="s">
        <v>188</v>
      </c>
      <c r="I17" s="54" t="s">
        <v>174</v>
      </c>
      <c r="J17" s="52" t="s">
        <v>50</v>
      </c>
      <c r="K17" s="52" t="s">
        <v>51</v>
      </c>
      <c r="L17" s="52" t="s">
        <v>52</v>
      </c>
      <c r="M17" s="52" t="s">
        <v>53</v>
      </c>
      <c r="N17" s="24" t="s">
        <v>189</v>
      </c>
      <c r="O17" s="52" t="s">
        <v>190</v>
      </c>
      <c r="P17" s="54" t="s">
        <v>191</v>
      </c>
      <c r="Q17" s="54" t="s">
        <v>192</v>
      </c>
      <c r="R17" s="54" t="s">
        <v>193</v>
      </c>
      <c r="S17" s="54" t="s">
        <v>194</v>
      </c>
      <c r="T17" s="54" t="s">
        <v>107</v>
      </c>
      <c r="U17" s="25">
        <v>15</v>
      </c>
      <c r="V17" s="26">
        <v>1077</v>
      </c>
      <c r="W17" s="25">
        <f t="shared" si="2"/>
        <v>16155</v>
      </c>
      <c r="X17" s="26">
        <v>35</v>
      </c>
      <c r="Y17" s="26">
        <v>1077</v>
      </c>
      <c r="Z17" s="25">
        <f t="shared" si="3"/>
        <v>37695</v>
      </c>
      <c r="AA17" s="54">
        <v>30</v>
      </c>
      <c r="AB17" s="27" cm="1">
        <f t="array" ref="AB17">_xlfn.IFS(AA17&gt;U17,U17,U17=AA17,U17,AA17&lt;U17,AA17)</f>
        <v>15</v>
      </c>
      <c r="AC17" s="27">
        <f t="shared" si="0"/>
        <v>15</v>
      </c>
      <c r="AD17" s="27">
        <v>2984</v>
      </c>
      <c r="AE17" s="27">
        <f t="shared" si="4"/>
        <v>89520</v>
      </c>
      <c r="AF17" s="27">
        <f t="shared" si="1"/>
        <v>20</v>
      </c>
      <c r="AG17" s="27">
        <f t="shared" si="5"/>
        <v>1077</v>
      </c>
      <c r="AH17" s="27" cm="1">
        <f t="array" ref="AH17">_xlfn.IFS((U17-AB17)&gt;=0,V17*(U17-AB17),(U17-AB17)&lt;0,0)+_xlfn.IFS((X17-AC17)&gt;=0,(X17-AC17)*Y17,(X17-AC17)&lt;0,0)</f>
        <v>21540</v>
      </c>
      <c r="AI17" s="54">
        <v>81</v>
      </c>
      <c r="AJ17" s="25">
        <v>2920</v>
      </c>
      <c r="AK17" s="71">
        <f t="shared" si="6"/>
        <v>48363</v>
      </c>
    </row>
    <row r="18" spans="1:37" ht="15.6" x14ac:dyDescent="0.3">
      <c r="A18" s="18">
        <v>45450</v>
      </c>
      <c r="B18" s="18">
        <v>45450</v>
      </c>
      <c r="C18" s="18">
        <v>45450</v>
      </c>
      <c r="D18" s="18">
        <v>45463</v>
      </c>
      <c r="E18" s="52" t="s">
        <v>195</v>
      </c>
      <c r="F18" s="53" t="s">
        <v>196</v>
      </c>
      <c r="G18" s="21">
        <v>9780857197689</v>
      </c>
      <c r="H18" s="24" t="s">
        <v>197</v>
      </c>
      <c r="I18" s="54" t="s">
        <v>77</v>
      </c>
      <c r="J18" s="52" t="s">
        <v>65</v>
      </c>
      <c r="K18" s="52" t="s">
        <v>51</v>
      </c>
      <c r="L18" s="52" t="s">
        <v>66</v>
      </c>
      <c r="M18" s="52" t="s">
        <v>67</v>
      </c>
      <c r="N18" s="24" t="s">
        <v>198</v>
      </c>
      <c r="O18" s="52" t="s">
        <v>199</v>
      </c>
      <c r="P18" s="54" t="s">
        <v>200</v>
      </c>
      <c r="Q18" s="54" t="s">
        <v>201</v>
      </c>
      <c r="R18" s="54" t="s">
        <v>202</v>
      </c>
      <c r="S18" s="54" t="s">
        <v>203</v>
      </c>
      <c r="T18" s="54" t="s">
        <v>60</v>
      </c>
      <c r="U18" s="25">
        <v>12</v>
      </c>
      <c r="V18" s="26">
        <v>1383</v>
      </c>
      <c r="W18" s="25">
        <f t="shared" si="2"/>
        <v>16596</v>
      </c>
      <c r="X18" s="26">
        <v>26</v>
      </c>
      <c r="Y18" s="26">
        <v>1383</v>
      </c>
      <c r="Z18" s="25">
        <f t="shared" si="3"/>
        <v>35958</v>
      </c>
      <c r="AA18" s="54">
        <v>7</v>
      </c>
      <c r="AB18" s="27" cm="1">
        <f t="array" ref="AB18">_xlfn.IFS(AA18&gt;U18,U18,U18=AA18,U18,AA18&lt;U18,AA18)</f>
        <v>7</v>
      </c>
      <c r="AC18" s="27">
        <f t="shared" si="0"/>
        <v>0</v>
      </c>
      <c r="AD18" s="27">
        <v>2833</v>
      </c>
      <c r="AE18" s="27">
        <f t="shared" si="4"/>
        <v>19831</v>
      </c>
      <c r="AF18" s="27">
        <f t="shared" si="1"/>
        <v>31</v>
      </c>
      <c r="AG18" s="27">
        <f t="shared" si="5"/>
        <v>1383</v>
      </c>
      <c r="AH18" s="27" cm="1">
        <f t="array" ref="AH18">_xlfn.IFS((U18-AB18)&gt;=0,V18*(U18-AB18),(U18-AB18)&lt;0,0)+_xlfn.IFS((X18-AC18)&gt;=0,(X18-AC18)*Y18,(X18-AC18)&lt;0,0)</f>
        <v>42873</v>
      </c>
      <c r="AI18" s="54">
        <v>88</v>
      </c>
      <c r="AJ18" s="25">
        <v>1095</v>
      </c>
      <c r="AK18" s="71">
        <f t="shared" si="6"/>
        <v>46545</v>
      </c>
    </row>
    <row r="19" spans="1:37" ht="15.6" x14ac:dyDescent="0.3">
      <c r="A19" s="18">
        <v>45382</v>
      </c>
      <c r="B19" s="18">
        <v>45399</v>
      </c>
      <c r="C19" s="18">
        <v>45399</v>
      </c>
      <c r="D19" s="18">
        <v>45463</v>
      </c>
      <c r="E19" s="52" t="s">
        <v>204</v>
      </c>
      <c r="F19" s="53" t="s">
        <v>109</v>
      </c>
      <c r="G19" s="21">
        <v>9780399590504</v>
      </c>
      <c r="H19" s="24" t="s">
        <v>205</v>
      </c>
      <c r="I19" s="54" t="s">
        <v>148</v>
      </c>
      <c r="J19" s="52" t="s">
        <v>206</v>
      </c>
      <c r="K19" s="52" t="s">
        <v>51</v>
      </c>
      <c r="L19" s="52" t="s">
        <v>79</v>
      </c>
      <c r="M19" s="52" t="s">
        <v>80</v>
      </c>
      <c r="N19" s="24" t="s">
        <v>207</v>
      </c>
      <c r="O19" s="52" t="s">
        <v>199</v>
      </c>
      <c r="P19" s="54" t="s">
        <v>120</v>
      </c>
      <c r="Q19" s="54" t="s">
        <v>128</v>
      </c>
      <c r="R19" s="54" t="s">
        <v>208</v>
      </c>
      <c r="S19" s="54" t="s">
        <v>209</v>
      </c>
      <c r="T19" s="54" t="s">
        <v>122</v>
      </c>
      <c r="U19" s="25">
        <v>14</v>
      </c>
      <c r="V19" s="26">
        <v>1490</v>
      </c>
      <c r="W19" s="25">
        <f t="shared" si="2"/>
        <v>20860</v>
      </c>
      <c r="X19" s="26">
        <v>40</v>
      </c>
      <c r="Y19" s="26">
        <v>1490</v>
      </c>
      <c r="Z19" s="25">
        <f t="shared" si="3"/>
        <v>59600</v>
      </c>
      <c r="AA19" s="54">
        <v>27</v>
      </c>
      <c r="AB19" s="27" cm="1">
        <f t="array" ref="AB19">_xlfn.IFS(AA19&gt;U19,U19,U19=AA19,U19,AA19&lt;U19,AA19)</f>
        <v>14</v>
      </c>
      <c r="AC19" s="27">
        <f t="shared" si="0"/>
        <v>13</v>
      </c>
      <c r="AD19" s="27">
        <v>2230</v>
      </c>
      <c r="AE19" s="27">
        <f t="shared" si="4"/>
        <v>60210</v>
      </c>
      <c r="AF19" s="27">
        <f t="shared" si="1"/>
        <v>27</v>
      </c>
      <c r="AG19" s="27">
        <f t="shared" si="5"/>
        <v>1490</v>
      </c>
      <c r="AH19" s="27" cm="1">
        <f t="array" ref="AH19">_xlfn.IFS((U19-AB19)&gt;=0,V19*(U19-AB19),(U19-AB19)&lt;0,0)+_xlfn.IFS((X19-AC19)&gt;=0,(X19-AC19)*Y19,(X19-AC19)&lt;0,0)</f>
        <v>40230</v>
      </c>
      <c r="AI19" s="54">
        <v>86</v>
      </c>
      <c r="AJ19" s="25">
        <v>1460</v>
      </c>
      <c r="AK19" s="71">
        <f t="shared" si="6"/>
        <v>46859</v>
      </c>
    </row>
    <row r="20" spans="1:37" ht="15.6" x14ac:dyDescent="0.3">
      <c r="A20" s="18">
        <v>45409</v>
      </c>
      <c r="B20" s="18">
        <v>45462</v>
      </c>
      <c r="C20" s="18">
        <v>45462</v>
      </c>
      <c r="D20" s="18">
        <v>45475</v>
      </c>
      <c r="E20" s="52" t="s">
        <v>210</v>
      </c>
      <c r="F20" s="53" t="s">
        <v>211</v>
      </c>
      <c r="G20" s="21">
        <v>9780807014295</v>
      </c>
      <c r="H20" s="24" t="s">
        <v>212</v>
      </c>
      <c r="I20" s="54" t="s">
        <v>213</v>
      </c>
      <c r="J20" s="52" t="s">
        <v>50</v>
      </c>
      <c r="K20" s="52" t="s">
        <v>51</v>
      </c>
      <c r="L20" s="52" t="s">
        <v>52</v>
      </c>
      <c r="M20" s="52" t="s">
        <v>53</v>
      </c>
      <c r="N20" s="24" t="s">
        <v>214</v>
      </c>
      <c r="O20" s="52" t="s">
        <v>215</v>
      </c>
      <c r="P20" s="54" t="s">
        <v>56</v>
      </c>
      <c r="Q20" s="54" t="s">
        <v>216</v>
      </c>
      <c r="R20" s="54" t="s">
        <v>217</v>
      </c>
      <c r="S20" s="54" t="s">
        <v>218</v>
      </c>
      <c r="T20" s="54" t="s">
        <v>60</v>
      </c>
      <c r="U20" s="25">
        <v>13</v>
      </c>
      <c r="V20" s="26">
        <v>1290</v>
      </c>
      <c r="W20" s="25">
        <f t="shared" si="2"/>
        <v>16770</v>
      </c>
      <c r="X20" s="26">
        <v>27</v>
      </c>
      <c r="Y20" s="26">
        <v>1290</v>
      </c>
      <c r="Z20" s="25">
        <f t="shared" si="3"/>
        <v>34830</v>
      </c>
      <c r="AA20" s="54">
        <v>5</v>
      </c>
      <c r="AB20" s="27" cm="1">
        <f t="array" ref="AB20">_xlfn.IFS(AA20&gt;U20,U20,U20=AA20,U20,AA20&lt;U20,AA20)</f>
        <v>5</v>
      </c>
      <c r="AC20" s="27">
        <f t="shared" si="0"/>
        <v>0</v>
      </c>
      <c r="AD20" s="27">
        <v>2709</v>
      </c>
      <c r="AE20" s="27">
        <f t="shared" si="4"/>
        <v>13545</v>
      </c>
      <c r="AF20" s="27">
        <f t="shared" si="1"/>
        <v>35</v>
      </c>
      <c r="AG20" s="27">
        <f t="shared" si="5"/>
        <v>1290</v>
      </c>
      <c r="AH20" s="27" cm="1">
        <f t="array" ref="AH20">_xlfn.IFS((U20-AB20)&gt;=0,V20*(U20-AB20),(U20-AB20)&lt;0,0)+_xlfn.IFS((X20-AC20)&gt;=0,(X20-AC20)*Y20,(X20-AC20)&lt;0,0)</f>
        <v>45150</v>
      </c>
      <c r="AI20" s="54">
        <v>91</v>
      </c>
      <c r="AJ20" s="25">
        <v>2190</v>
      </c>
      <c r="AK20" s="71">
        <f t="shared" si="6"/>
        <v>47652</v>
      </c>
    </row>
    <row r="21" spans="1:37" ht="15.6" x14ac:dyDescent="0.3">
      <c r="A21" s="18">
        <v>45470</v>
      </c>
      <c r="B21" s="18">
        <v>45497</v>
      </c>
      <c r="C21" s="18">
        <v>45497</v>
      </c>
      <c r="D21" s="18">
        <v>45483</v>
      </c>
      <c r="E21" s="52" t="s">
        <v>87</v>
      </c>
      <c r="F21" s="53" t="s">
        <v>88</v>
      </c>
      <c r="G21" s="21">
        <v>9780000000004</v>
      </c>
      <c r="H21" s="24" t="s">
        <v>219</v>
      </c>
      <c r="I21" s="54" t="s">
        <v>220</v>
      </c>
      <c r="J21" s="52" t="s">
        <v>91</v>
      </c>
      <c r="K21" s="52" t="s">
        <v>51</v>
      </c>
      <c r="L21" s="52" t="s">
        <v>66</v>
      </c>
      <c r="M21" s="52" t="s">
        <v>67</v>
      </c>
      <c r="N21" s="24" t="s">
        <v>221</v>
      </c>
      <c r="O21" s="52" t="s">
        <v>222</v>
      </c>
      <c r="P21" s="54" t="s">
        <v>223</v>
      </c>
      <c r="Q21" s="54" t="s">
        <v>137</v>
      </c>
      <c r="R21" s="54" t="s">
        <v>224</v>
      </c>
      <c r="S21" s="54" t="s">
        <v>225</v>
      </c>
      <c r="T21" s="54" t="s">
        <v>97</v>
      </c>
      <c r="U21" s="25">
        <v>19</v>
      </c>
      <c r="V21" s="26">
        <v>1470</v>
      </c>
      <c r="W21" s="25">
        <f t="shared" si="2"/>
        <v>27930</v>
      </c>
      <c r="X21" s="26">
        <v>33</v>
      </c>
      <c r="Y21" s="26">
        <v>1500</v>
      </c>
      <c r="Z21" s="25">
        <f t="shared" si="3"/>
        <v>49500</v>
      </c>
      <c r="AA21" s="54">
        <v>23</v>
      </c>
      <c r="AB21" s="27" cm="1">
        <f t="array" ref="AB21">_xlfn.IFS(AA21&gt;U21,U21,U21=AA21,U21,AA21&lt;U21,AA21)</f>
        <v>19</v>
      </c>
      <c r="AC21" s="27">
        <f t="shared" si="0"/>
        <v>4</v>
      </c>
      <c r="AD21" s="27">
        <v>3300</v>
      </c>
      <c r="AE21" s="27">
        <f t="shared" si="4"/>
        <v>75900</v>
      </c>
      <c r="AF21" s="27">
        <f t="shared" si="1"/>
        <v>29</v>
      </c>
      <c r="AG21" s="27">
        <f t="shared" si="5"/>
        <v>1500</v>
      </c>
      <c r="AH21" s="27" cm="1">
        <f t="array" ref="AH21">_xlfn.IFS((U21-AB21)&gt;=0,V21*(U21-AB21),(U21-AB21)&lt;0,0)+_xlfn.IFS((X21-AC21)&gt;=0,(X21-AC21)*Y21,(X21-AC21)&lt;0,0)</f>
        <v>43500</v>
      </c>
      <c r="AI21" s="54">
        <v>88</v>
      </c>
      <c r="AJ21" s="25">
        <v>730</v>
      </c>
      <c r="AK21" s="71">
        <f t="shared" si="6"/>
        <v>46227</v>
      </c>
    </row>
    <row r="22" spans="1:37" ht="31.2" x14ac:dyDescent="0.3">
      <c r="A22" s="18">
        <v>45382</v>
      </c>
      <c r="B22" s="18">
        <v>45391</v>
      </c>
      <c r="C22" s="18">
        <v>45391</v>
      </c>
      <c r="D22" s="18">
        <v>45483</v>
      </c>
      <c r="E22" s="52" t="s">
        <v>87</v>
      </c>
      <c r="F22" s="53" t="s">
        <v>226</v>
      </c>
      <c r="G22" s="21">
        <v>9780000000005</v>
      </c>
      <c r="H22" s="24" t="s">
        <v>227</v>
      </c>
      <c r="I22" s="54" t="s">
        <v>228</v>
      </c>
      <c r="J22" s="52" t="s">
        <v>91</v>
      </c>
      <c r="K22" s="52" t="s">
        <v>51</v>
      </c>
      <c r="L22" s="52" t="s">
        <v>79</v>
      </c>
      <c r="M22" s="52" t="s">
        <v>80</v>
      </c>
      <c r="N22" s="24" t="s">
        <v>229</v>
      </c>
      <c r="O22" s="52" t="s">
        <v>222</v>
      </c>
      <c r="P22" s="54" t="s">
        <v>120</v>
      </c>
      <c r="Q22" s="54" t="s">
        <v>104</v>
      </c>
      <c r="R22" s="54" t="s">
        <v>230</v>
      </c>
      <c r="S22" s="54" t="s">
        <v>231</v>
      </c>
      <c r="T22" s="54" t="s">
        <v>122</v>
      </c>
      <c r="U22" s="25">
        <v>14</v>
      </c>
      <c r="V22" s="26">
        <v>1280</v>
      </c>
      <c r="W22" s="25">
        <f t="shared" si="2"/>
        <v>17920</v>
      </c>
      <c r="X22" s="26">
        <v>40</v>
      </c>
      <c r="Y22" s="26">
        <v>1280</v>
      </c>
      <c r="Z22" s="25">
        <f t="shared" si="3"/>
        <v>51200</v>
      </c>
      <c r="AA22" s="54">
        <v>24</v>
      </c>
      <c r="AB22" s="27" cm="1">
        <f t="array" ref="AB22">_xlfn.IFS(AA22&gt;U22,U22,U22=AA22,U22,AA22&lt;U22,AA22)</f>
        <v>14</v>
      </c>
      <c r="AC22" s="27">
        <f t="shared" si="0"/>
        <v>10</v>
      </c>
      <c r="AD22" s="27">
        <v>3481</v>
      </c>
      <c r="AE22" s="27">
        <f t="shared" si="4"/>
        <v>83544</v>
      </c>
      <c r="AF22" s="27">
        <f t="shared" si="1"/>
        <v>30</v>
      </c>
      <c r="AG22" s="27">
        <f t="shared" si="5"/>
        <v>1280</v>
      </c>
      <c r="AH22" s="27" cm="1">
        <f t="array" ref="AH22">_xlfn.IFS((U22-AB22)&gt;=0,V22*(U22-AB22),(U22-AB22)&lt;0,0)+_xlfn.IFS((X22-AC22)&gt;=0,(X22-AC22)*Y22,(X22-AC22)&lt;0,0)</f>
        <v>38400</v>
      </c>
      <c r="AI22" s="54">
        <v>85</v>
      </c>
      <c r="AJ22" s="25">
        <v>7</v>
      </c>
      <c r="AK22" s="71">
        <f t="shared" si="6"/>
        <v>45398</v>
      </c>
    </row>
    <row r="23" spans="1:37" ht="15.6" x14ac:dyDescent="0.3">
      <c r="A23" s="18">
        <v>45477</v>
      </c>
      <c r="B23" s="18">
        <v>45477</v>
      </c>
      <c r="C23" s="18">
        <v>45477</v>
      </c>
      <c r="D23" s="18">
        <v>45490</v>
      </c>
      <c r="E23" s="52" t="s">
        <v>232</v>
      </c>
      <c r="F23" s="53" t="s">
        <v>233</v>
      </c>
      <c r="G23" s="21">
        <v>9780062457714</v>
      </c>
      <c r="H23" s="24" t="s">
        <v>234</v>
      </c>
      <c r="I23" s="54" t="s">
        <v>141</v>
      </c>
      <c r="J23" s="52" t="s">
        <v>50</v>
      </c>
      <c r="K23" s="52" t="s">
        <v>51</v>
      </c>
      <c r="L23" s="52" t="s">
        <v>52</v>
      </c>
      <c r="M23" s="52" t="s">
        <v>53</v>
      </c>
      <c r="N23" s="24" t="s">
        <v>235</v>
      </c>
      <c r="O23" s="52" t="s">
        <v>236</v>
      </c>
      <c r="P23" s="54" t="s">
        <v>237</v>
      </c>
      <c r="Q23" s="54" t="s">
        <v>238</v>
      </c>
      <c r="R23" s="54" t="s">
        <v>239</v>
      </c>
      <c r="S23" s="54" t="s">
        <v>240</v>
      </c>
      <c r="T23" s="54" t="s">
        <v>107</v>
      </c>
      <c r="U23" s="25">
        <v>20</v>
      </c>
      <c r="V23" s="26">
        <v>1166</v>
      </c>
      <c r="W23" s="25">
        <f t="shared" si="2"/>
        <v>23320</v>
      </c>
      <c r="X23" s="26">
        <v>46</v>
      </c>
      <c r="Y23" s="26">
        <v>1166</v>
      </c>
      <c r="Z23" s="25">
        <f t="shared" si="3"/>
        <v>53636</v>
      </c>
      <c r="AA23" s="54">
        <v>7</v>
      </c>
      <c r="AB23" s="27" cm="1">
        <f t="array" ref="AB23">_xlfn.IFS(AA23&gt;U23,U23,U23=AA23,U23,AA23&lt;U23,AA23)</f>
        <v>7</v>
      </c>
      <c r="AC23" s="27">
        <f t="shared" si="0"/>
        <v>0</v>
      </c>
      <c r="AD23" s="27">
        <v>2835</v>
      </c>
      <c r="AE23" s="27">
        <f t="shared" si="4"/>
        <v>19845</v>
      </c>
      <c r="AF23" s="27">
        <f t="shared" si="1"/>
        <v>59</v>
      </c>
      <c r="AG23" s="27">
        <f t="shared" si="5"/>
        <v>1166</v>
      </c>
      <c r="AH23" s="27" cm="1">
        <f t="array" ref="AH23">_xlfn.IFS((U23-AB23)&gt;=0,V23*(U23-AB23),(U23-AB23)&lt;0,0)+_xlfn.IFS((X23-AC23)&gt;=0,(X23-AC23)*Y23,(X23-AC23)&lt;0,0)</f>
        <v>68794</v>
      </c>
      <c r="AI23" s="54">
        <v>85</v>
      </c>
      <c r="AJ23" s="25">
        <v>1460</v>
      </c>
      <c r="AK23" s="71">
        <f t="shared" si="6"/>
        <v>46937</v>
      </c>
    </row>
    <row r="24" spans="1:37" ht="15.6" x14ac:dyDescent="0.3">
      <c r="A24" s="18">
        <v>45382</v>
      </c>
      <c r="B24" s="18">
        <v>45406</v>
      </c>
      <c r="C24" s="18">
        <v>45406</v>
      </c>
      <c r="D24" s="18">
        <v>45497</v>
      </c>
      <c r="E24" s="52" t="s">
        <v>241</v>
      </c>
      <c r="F24" s="53" t="s">
        <v>242</v>
      </c>
      <c r="G24" s="21">
        <v>9781524763138</v>
      </c>
      <c r="H24" s="24" t="s">
        <v>243</v>
      </c>
      <c r="I24" s="54" t="s">
        <v>148</v>
      </c>
      <c r="J24" s="52" t="s">
        <v>206</v>
      </c>
      <c r="K24" s="52" t="s">
        <v>51</v>
      </c>
      <c r="L24" s="52" t="s">
        <v>66</v>
      </c>
      <c r="M24" s="52" t="s">
        <v>67</v>
      </c>
      <c r="N24" s="24" t="s">
        <v>244</v>
      </c>
      <c r="O24" s="52" t="s">
        <v>245</v>
      </c>
      <c r="P24" s="54" t="s">
        <v>120</v>
      </c>
      <c r="Q24" s="54" t="s">
        <v>137</v>
      </c>
      <c r="R24" s="54" t="s">
        <v>246</v>
      </c>
      <c r="S24" s="54" t="s">
        <v>247</v>
      </c>
      <c r="T24" s="54" t="s">
        <v>122</v>
      </c>
      <c r="U24" s="25">
        <v>19</v>
      </c>
      <c r="V24" s="26">
        <v>1217</v>
      </c>
      <c r="W24" s="25">
        <f t="shared" si="2"/>
        <v>23123</v>
      </c>
      <c r="X24" s="26">
        <v>31</v>
      </c>
      <c r="Y24" s="26">
        <v>1217</v>
      </c>
      <c r="Z24" s="25">
        <f t="shared" si="3"/>
        <v>37727</v>
      </c>
      <c r="AA24" s="54">
        <v>8</v>
      </c>
      <c r="AB24" s="27" cm="1">
        <f t="array" ref="AB24">_xlfn.IFS(AA24&gt;U24,U24,U24=AA24,U24,AA24&lt;U24,AA24)</f>
        <v>8</v>
      </c>
      <c r="AC24" s="27">
        <f t="shared" si="0"/>
        <v>0</v>
      </c>
      <c r="AD24" s="27">
        <v>2337</v>
      </c>
      <c r="AE24" s="27">
        <f t="shared" si="4"/>
        <v>18696</v>
      </c>
      <c r="AF24" s="27">
        <f t="shared" si="1"/>
        <v>42</v>
      </c>
      <c r="AG24" s="27">
        <f t="shared" si="5"/>
        <v>1217</v>
      </c>
      <c r="AH24" s="27" cm="1">
        <f t="array" ref="AH24">_xlfn.IFS((U24-AB24)&gt;=0,V24*(U24-AB24),(U24-AB24)&lt;0,0)+_xlfn.IFS((X24-AC24)&gt;=0,(X24-AC24)*Y24,(X24-AC24)&lt;0,0)</f>
        <v>51114</v>
      </c>
      <c r="AI24" s="54">
        <v>91</v>
      </c>
      <c r="AJ24" s="25">
        <v>1460</v>
      </c>
      <c r="AK24" s="71">
        <f t="shared" si="6"/>
        <v>46866</v>
      </c>
    </row>
    <row r="25" spans="1:37" ht="15.6" x14ac:dyDescent="0.3">
      <c r="A25" s="18">
        <v>45484</v>
      </c>
      <c r="B25" s="18">
        <v>45484</v>
      </c>
      <c r="C25" s="18">
        <v>45484</v>
      </c>
      <c r="D25" s="18">
        <v>45497</v>
      </c>
      <c r="E25" s="52" t="s">
        <v>248</v>
      </c>
      <c r="F25" s="53" t="s">
        <v>170</v>
      </c>
      <c r="G25" s="21">
        <v>9789380658742</v>
      </c>
      <c r="H25" s="24" t="s">
        <v>249</v>
      </c>
      <c r="I25" s="54" t="s">
        <v>250</v>
      </c>
      <c r="J25" s="52" t="s">
        <v>50</v>
      </c>
      <c r="K25" s="52" t="s">
        <v>51</v>
      </c>
      <c r="L25" s="52" t="s">
        <v>79</v>
      </c>
      <c r="M25" s="52" t="s">
        <v>80</v>
      </c>
      <c r="N25" s="24" t="s">
        <v>251</v>
      </c>
      <c r="O25" s="52" t="s">
        <v>245</v>
      </c>
      <c r="P25" s="54" t="s">
        <v>252</v>
      </c>
      <c r="Q25" s="54" t="s">
        <v>216</v>
      </c>
      <c r="R25" s="54" t="s">
        <v>253</v>
      </c>
      <c r="S25" s="54" t="s">
        <v>254</v>
      </c>
      <c r="T25" s="54" t="s">
        <v>255</v>
      </c>
      <c r="U25" s="25">
        <v>0</v>
      </c>
      <c r="V25" s="26">
        <v>1196</v>
      </c>
      <c r="W25" s="25">
        <f t="shared" si="2"/>
        <v>0</v>
      </c>
      <c r="X25" s="26">
        <v>44</v>
      </c>
      <c r="Y25" s="26">
        <v>1196</v>
      </c>
      <c r="Z25" s="25">
        <f t="shared" si="3"/>
        <v>52624</v>
      </c>
      <c r="AA25" s="54">
        <v>1</v>
      </c>
      <c r="AB25" s="27" cm="1">
        <f t="array" ref="AB25">_xlfn.IFS(AA25&gt;U25,U25,U25=AA25,U25,AA25&lt;U25,AA25)</f>
        <v>0</v>
      </c>
      <c r="AC25" s="27">
        <f t="shared" si="0"/>
        <v>1</v>
      </c>
      <c r="AD25" s="27">
        <v>2184</v>
      </c>
      <c r="AE25" s="27">
        <f t="shared" si="4"/>
        <v>2184</v>
      </c>
      <c r="AF25" s="27">
        <f t="shared" si="1"/>
        <v>43</v>
      </c>
      <c r="AG25" s="27">
        <f t="shared" si="5"/>
        <v>1196</v>
      </c>
      <c r="AH25" s="27" cm="1">
        <f t="array" ref="AH25">_xlfn.IFS((U25-AB25)&gt;=0,V25*(U25-AB25),(U25-AB25)&lt;0,0)+_xlfn.IFS((X25-AC25)&gt;=0,(X25-AC25)*Y25,(X25-AC25)&lt;0,0)</f>
        <v>51428</v>
      </c>
      <c r="AI25" s="54">
        <v>87</v>
      </c>
      <c r="AJ25" s="25">
        <v>1825</v>
      </c>
      <c r="AK25" s="71">
        <f t="shared" si="6"/>
        <v>47309</v>
      </c>
    </row>
    <row r="26" spans="1:37" ht="15.6" x14ac:dyDescent="0.3">
      <c r="A26" s="18">
        <v>45409</v>
      </c>
      <c r="B26" s="18">
        <v>45436</v>
      </c>
      <c r="C26" s="18">
        <v>45436</v>
      </c>
      <c r="D26" s="18">
        <v>45399</v>
      </c>
      <c r="E26" s="52" t="s">
        <v>256</v>
      </c>
      <c r="F26" s="53" t="s">
        <v>257</v>
      </c>
      <c r="G26" s="21">
        <v>9788129135728</v>
      </c>
      <c r="H26" s="24" t="s">
        <v>258</v>
      </c>
      <c r="I26" s="54" t="s">
        <v>259</v>
      </c>
      <c r="J26" s="52" t="s">
        <v>50</v>
      </c>
      <c r="K26" s="52" t="s">
        <v>51</v>
      </c>
      <c r="L26" s="52" t="s">
        <v>52</v>
      </c>
      <c r="M26" s="52" t="s">
        <v>53</v>
      </c>
      <c r="N26" s="24" t="s">
        <v>260</v>
      </c>
      <c r="O26" s="52" t="s">
        <v>261</v>
      </c>
      <c r="P26" s="54" t="s">
        <v>56</v>
      </c>
      <c r="Q26" s="54" t="s">
        <v>137</v>
      </c>
      <c r="R26" s="54" t="s">
        <v>95</v>
      </c>
      <c r="S26" s="54" t="s">
        <v>262</v>
      </c>
      <c r="T26" s="54" t="s">
        <v>60</v>
      </c>
      <c r="U26" s="25">
        <v>15</v>
      </c>
      <c r="V26" s="26">
        <v>1404</v>
      </c>
      <c r="W26" s="25">
        <f t="shared" si="2"/>
        <v>21060</v>
      </c>
      <c r="X26" s="26">
        <v>27</v>
      </c>
      <c r="Y26" s="26">
        <v>1404</v>
      </c>
      <c r="Z26" s="25">
        <f t="shared" si="3"/>
        <v>37908</v>
      </c>
      <c r="AA26" s="54">
        <v>37</v>
      </c>
      <c r="AB26" s="27" cm="1">
        <f t="array" ref="AB26">_xlfn.IFS(AA26&gt;U26,U26,U26=AA26,U26,AA26&lt;U26,AA26)</f>
        <v>15</v>
      </c>
      <c r="AC26" s="27">
        <f t="shared" si="0"/>
        <v>22</v>
      </c>
      <c r="AD26" s="27">
        <v>3396</v>
      </c>
      <c r="AE26" s="27">
        <f t="shared" si="4"/>
        <v>125652</v>
      </c>
      <c r="AF26" s="27">
        <f t="shared" si="1"/>
        <v>5</v>
      </c>
      <c r="AG26" s="27">
        <f t="shared" si="5"/>
        <v>1404</v>
      </c>
      <c r="AH26" s="27" cm="1">
        <f t="array" ref="AH26">_xlfn.IFS((U26-AB26)&gt;=0,V26*(U26-AB26),(U26-AB26)&lt;0,0)+_xlfn.IFS((X26-AC26)&gt;=0,(X26-AC26)*Y26,(X26-AC26)&lt;0,0)</f>
        <v>7020</v>
      </c>
      <c r="AI26" s="54">
        <v>89</v>
      </c>
      <c r="AJ26" s="25">
        <v>1460</v>
      </c>
      <c r="AK26" s="71">
        <f t="shared" si="6"/>
        <v>46896</v>
      </c>
    </row>
    <row r="27" spans="1:37" ht="15.6" x14ac:dyDescent="0.3">
      <c r="A27" s="18">
        <v>45382</v>
      </c>
      <c r="B27" s="18">
        <v>45506</v>
      </c>
      <c r="C27" s="18">
        <v>45506</v>
      </c>
      <c r="D27" s="18">
        <v>45519</v>
      </c>
      <c r="E27" s="52" t="s">
        <v>263</v>
      </c>
      <c r="F27" s="53" t="s">
        <v>264</v>
      </c>
      <c r="G27" s="21">
        <v>9780743273565</v>
      </c>
      <c r="H27" s="24" t="s">
        <v>265</v>
      </c>
      <c r="I27" s="54" t="s">
        <v>174</v>
      </c>
      <c r="J27" s="52" t="s">
        <v>50</v>
      </c>
      <c r="K27" s="52" t="s">
        <v>51</v>
      </c>
      <c r="L27" s="52" t="s">
        <v>66</v>
      </c>
      <c r="M27" s="52" t="s">
        <v>67</v>
      </c>
      <c r="N27" s="24" t="s">
        <v>266</v>
      </c>
      <c r="O27" s="52" t="s">
        <v>267</v>
      </c>
      <c r="P27" s="54" t="s">
        <v>120</v>
      </c>
      <c r="Q27" s="54" t="s">
        <v>268</v>
      </c>
      <c r="R27" s="54" t="s">
        <v>269</v>
      </c>
      <c r="S27" s="54" t="s">
        <v>270</v>
      </c>
      <c r="T27" s="54" t="s">
        <v>122</v>
      </c>
      <c r="U27" s="25">
        <v>20</v>
      </c>
      <c r="V27" s="26">
        <v>1146</v>
      </c>
      <c r="W27" s="25">
        <f t="shared" si="2"/>
        <v>22920</v>
      </c>
      <c r="X27" s="26">
        <v>33</v>
      </c>
      <c r="Y27" s="26">
        <v>1146</v>
      </c>
      <c r="Z27" s="25">
        <f t="shared" si="3"/>
        <v>37818</v>
      </c>
      <c r="AA27" s="54">
        <v>16</v>
      </c>
      <c r="AB27" s="27" cm="1">
        <f t="array" ref="AB27">_xlfn.IFS(AA27&gt;U27,U27,U27=AA27,U27,AA27&lt;U27,AA27)</f>
        <v>16</v>
      </c>
      <c r="AC27" s="27">
        <f t="shared" si="0"/>
        <v>0</v>
      </c>
      <c r="AD27" s="27">
        <v>2475</v>
      </c>
      <c r="AE27" s="27">
        <f t="shared" si="4"/>
        <v>39600</v>
      </c>
      <c r="AF27" s="27">
        <f t="shared" si="1"/>
        <v>37</v>
      </c>
      <c r="AG27" s="27">
        <f t="shared" si="5"/>
        <v>1146</v>
      </c>
      <c r="AH27" s="27" cm="1">
        <f t="array" ref="AH27">_xlfn.IFS((U27-AB27)&gt;=0,V27*(U27-AB27),(U27-AB27)&lt;0,0)+_xlfn.IFS((X27-AC27)&gt;=0,(X27-AC27)*Y27,(X27-AC27)&lt;0,0)</f>
        <v>42402</v>
      </c>
      <c r="AI27" s="54">
        <v>86</v>
      </c>
      <c r="AJ27" s="25">
        <v>2920</v>
      </c>
      <c r="AK27" s="71">
        <f t="shared" si="6"/>
        <v>48426</v>
      </c>
    </row>
    <row r="28" spans="1:37" ht="15.6" x14ac:dyDescent="0.3">
      <c r="A28" s="18">
        <v>45506</v>
      </c>
      <c r="B28" s="18">
        <v>45506</v>
      </c>
      <c r="C28" s="18">
        <v>45506</v>
      </c>
      <c r="D28" s="18">
        <v>45519</v>
      </c>
      <c r="E28" s="52" t="s">
        <v>186</v>
      </c>
      <c r="F28" s="53" t="s">
        <v>187</v>
      </c>
      <c r="G28" s="21">
        <v>9780141036137</v>
      </c>
      <c r="H28" s="24" t="s">
        <v>271</v>
      </c>
      <c r="I28" s="54" t="s">
        <v>174</v>
      </c>
      <c r="J28" s="52" t="s">
        <v>50</v>
      </c>
      <c r="K28" s="52" t="s">
        <v>51</v>
      </c>
      <c r="L28" s="52" t="s">
        <v>79</v>
      </c>
      <c r="M28" s="52" t="s">
        <v>80</v>
      </c>
      <c r="N28" s="24" t="s">
        <v>272</v>
      </c>
      <c r="O28" s="52" t="s">
        <v>267</v>
      </c>
      <c r="P28" s="54" t="s">
        <v>273</v>
      </c>
      <c r="Q28" s="54" t="s">
        <v>274</v>
      </c>
      <c r="R28" s="54" t="s">
        <v>275</v>
      </c>
      <c r="S28" s="54" t="s">
        <v>276</v>
      </c>
      <c r="T28" s="54" t="s">
        <v>170</v>
      </c>
      <c r="U28" s="25">
        <v>17</v>
      </c>
      <c r="V28" s="26">
        <v>1124</v>
      </c>
      <c r="W28" s="25">
        <f t="shared" si="2"/>
        <v>19108</v>
      </c>
      <c r="X28" s="26">
        <v>44</v>
      </c>
      <c r="Y28" s="26">
        <v>1124</v>
      </c>
      <c r="Z28" s="25">
        <f t="shared" si="3"/>
        <v>49456</v>
      </c>
      <c r="AA28" s="54">
        <v>15</v>
      </c>
      <c r="AB28" s="27" cm="1">
        <f t="array" ref="AB28">_xlfn.IFS(AA28&gt;U28,U28,U28=AA28,U28,AA28&lt;U28,AA28)</f>
        <v>15</v>
      </c>
      <c r="AC28" s="27">
        <f t="shared" si="0"/>
        <v>0</v>
      </c>
      <c r="AD28" s="27">
        <v>2379</v>
      </c>
      <c r="AE28" s="27">
        <f t="shared" si="4"/>
        <v>35685</v>
      </c>
      <c r="AF28" s="27">
        <f t="shared" si="1"/>
        <v>46</v>
      </c>
      <c r="AG28" s="27">
        <f t="shared" si="5"/>
        <v>1124</v>
      </c>
      <c r="AH28" s="27" cm="1">
        <f t="array" ref="AH28">_xlfn.IFS((U28-AB28)&gt;=0,V28*(U28-AB28),(U28-AB28)&lt;0,0)+_xlfn.IFS((X28-AC28)&gt;=0,(X28-AC28)*Y28,(X28-AC28)&lt;0,0)</f>
        <v>51704</v>
      </c>
      <c r="AI28" s="54">
        <v>86</v>
      </c>
      <c r="AJ28" s="25">
        <v>8</v>
      </c>
      <c r="AK28" s="71">
        <f t="shared" si="6"/>
        <v>45514</v>
      </c>
    </row>
    <row r="29" spans="1:37" ht="15.6" x14ac:dyDescent="0.3">
      <c r="A29" s="18">
        <v>45409</v>
      </c>
      <c r="B29" s="18">
        <v>45429</v>
      </c>
      <c r="C29" s="18">
        <v>45429</v>
      </c>
      <c r="D29" s="18">
        <v>45526</v>
      </c>
      <c r="E29" s="52" t="s">
        <v>277</v>
      </c>
      <c r="F29" s="53" t="s">
        <v>155</v>
      </c>
      <c r="G29" s="21">
        <v>9781408850251</v>
      </c>
      <c r="H29" s="24" t="s">
        <v>278</v>
      </c>
      <c r="I29" s="54" t="s">
        <v>259</v>
      </c>
      <c r="J29" s="52" t="s">
        <v>50</v>
      </c>
      <c r="K29" s="52" t="s">
        <v>51</v>
      </c>
      <c r="L29" s="52" t="s">
        <v>52</v>
      </c>
      <c r="M29" s="52" t="s">
        <v>53</v>
      </c>
      <c r="N29" s="24" t="s">
        <v>279</v>
      </c>
      <c r="O29" s="52" t="s">
        <v>280</v>
      </c>
      <c r="P29" s="54" t="s">
        <v>56</v>
      </c>
      <c r="Q29" s="54" t="s">
        <v>128</v>
      </c>
      <c r="R29" s="54" t="s">
        <v>281</v>
      </c>
      <c r="S29" s="54" t="s">
        <v>282</v>
      </c>
      <c r="T29" s="54" t="s">
        <v>60</v>
      </c>
      <c r="U29" s="25">
        <v>12</v>
      </c>
      <c r="V29" s="26">
        <v>1040</v>
      </c>
      <c r="W29" s="25">
        <f t="shared" si="2"/>
        <v>12480</v>
      </c>
      <c r="X29" s="26">
        <v>44</v>
      </c>
      <c r="Y29" s="26">
        <v>1040</v>
      </c>
      <c r="Z29" s="25">
        <f t="shared" si="3"/>
        <v>45760</v>
      </c>
      <c r="AA29" s="54">
        <v>9</v>
      </c>
      <c r="AB29" s="27" cm="1">
        <f t="array" ref="AB29">_xlfn.IFS(AA29&gt;U29,U29,U29=AA29,U29,AA29&lt;U29,AA29)</f>
        <v>9</v>
      </c>
      <c r="AC29" s="27">
        <f t="shared" si="0"/>
        <v>0</v>
      </c>
      <c r="AD29" s="27">
        <v>2784</v>
      </c>
      <c r="AE29" s="27">
        <f t="shared" si="4"/>
        <v>25056</v>
      </c>
      <c r="AF29" s="27">
        <f t="shared" si="1"/>
        <v>47</v>
      </c>
      <c r="AG29" s="27">
        <f t="shared" si="5"/>
        <v>1040</v>
      </c>
      <c r="AH29" s="27" cm="1">
        <f t="array" ref="AH29">_xlfn.IFS((U29-AB29)&gt;=0,V29*(U29-AB29),(U29-AB29)&lt;0,0)+_xlfn.IFS((X29-AC29)&gt;=0,(X29-AC29)*Y29,(X29-AC29)&lt;0,0)</f>
        <v>48880</v>
      </c>
      <c r="AI29" s="54">
        <v>88</v>
      </c>
      <c r="AJ29" s="25">
        <v>1460</v>
      </c>
      <c r="AK29" s="71">
        <f t="shared" si="6"/>
        <v>46889</v>
      </c>
    </row>
    <row r="30" spans="1:37" ht="15.6" x14ac:dyDescent="0.3">
      <c r="A30" s="18">
        <v>45521</v>
      </c>
      <c r="B30" s="18">
        <v>45521</v>
      </c>
      <c r="C30" s="18">
        <v>45521</v>
      </c>
      <c r="D30" s="18">
        <v>45534</v>
      </c>
      <c r="E30" s="52" t="s">
        <v>283</v>
      </c>
      <c r="F30" s="53" t="s">
        <v>284</v>
      </c>
      <c r="G30" s="21">
        <v>9780141439518</v>
      </c>
      <c r="H30" s="24" t="s">
        <v>285</v>
      </c>
      <c r="I30" s="54" t="s">
        <v>174</v>
      </c>
      <c r="J30" s="52" t="s">
        <v>50</v>
      </c>
      <c r="K30" s="52" t="s">
        <v>51</v>
      </c>
      <c r="L30" s="52" t="s">
        <v>66</v>
      </c>
      <c r="M30" s="52" t="s">
        <v>67</v>
      </c>
      <c r="N30" s="24" t="s">
        <v>286</v>
      </c>
      <c r="O30" s="52" t="s">
        <v>287</v>
      </c>
      <c r="P30" s="54" t="s">
        <v>288</v>
      </c>
      <c r="Q30" s="54" t="s">
        <v>289</v>
      </c>
      <c r="R30" s="54" t="s">
        <v>290</v>
      </c>
      <c r="S30" s="54" t="s">
        <v>291</v>
      </c>
      <c r="T30" s="54" t="s">
        <v>292</v>
      </c>
      <c r="U30" s="25">
        <v>13</v>
      </c>
      <c r="V30" s="26">
        <v>1057</v>
      </c>
      <c r="W30" s="25">
        <f t="shared" si="2"/>
        <v>13741</v>
      </c>
      <c r="X30" s="26">
        <v>35</v>
      </c>
      <c r="Y30" s="26">
        <v>1057</v>
      </c>
      <c r="Z30" s="25">
        <f t="shared" si="3"/>
        <v>36995</v>
      </c>
      <c r="AA30" s="54">
        <v>25</v>
      </c>
      <c r="AB30" s="27" cm="1">
        <f t="array" ref="AB30">_xlfn.IFS(AA30&gt;U30,U30,U30=AA30,U30,AA30&lt;U30,AA30)</f>
        <v>13</v>
      </c>
      <c r="AC30" s="27">
        <f t="shared" si="0"/>
        <v>12</v>
      </c>
      <c r="AD30" s="27">
        <v>3086</v>
      </c>
      <c r="AE30" s="27">
        <f t="shared" si="4"/>
        <v>77150</v>
      </c>
      <c r="AF30" s="27">
        <f t="shared" si="1"/>
        <v>23</v>
      </c>
      <c r="AG30" s="27">
        <f t="shared" si="5"/>
        <v>1057</v>
      </c>
      <c r="AH30" s="27" cm="1">
        <f t="array" ref="AH30">_xlfn.IFS((U30-AB30)&gt;=0,V30*(U30-AB30),(U30-AB30)&lt;0,0)+_xlfn.IFS((X30-AC30)&gt;=0,(X30-AC30)*Y30,(X30-AC30)&lt;0,0)</f>
        <v>24311</v>
      </c>
      <c r="AI30" s="54">
        <v>84</v>
      </c>
      <c r="AJ30" s="25">
        <v>2920</v>
      </c>
      <c r="AK30" s="71">
        <f t="shared" si="6"/>
        <v>48441</v>
      </c>
    </row>
    <row r="31" spans="1:37" ht="15.6" x14ac:dyDescent="0.3">
      <c r="A31" s="18">
        <v>45521</v>
      </c>
      <c r="B31" s="18">
        <v>45521</v>
      </c>
      <c r="C31" s="18">
        <v>45521</v>
      </c>
      <c r="D31" s="18">
        <v>45534</v>
      </c>
      <c r="E31" s="52" t="s">
        <v>293</v>
      </c>
      <c r="F31" s="53" t="s">
        <v>294</v>
      </c>
      <c r="G31" s="21">
        <v>9780316769488</v>
      </c>
      <c r="H31" s="24" t="s">
        <v>295</v>
      </c>
      <c r="I31" s="54" t="s">
        <v>174</v>
      </c>
      <c r="J31" s="52" t="s">
        <v>50</v>
      </c>
      <c r="K31" s="52" t="s">
        <v>51</v>
      </c>
      <c r="L31" s="52" t="s">
        <v>79</v>
      </c>
      <c r="M31" s="52" t="s">
        <v>80</v>
      </c>
      <c r="N31" s="24" t="s">
        <v>296</v>
      </c>
      <c r="O31" s="52" t="s">
        <v>287</v>
      </c>
      <c r="P31" s="54" t="s">
        <v>297</v>
      </c>
      <c r="Q31" s="54" t="s">
        <v>298</v>
      </c>
      <c r="R31" s="54" t="s">
        <v>299</v>
      </c>
      <c r="S31" s="54" t="s">
        <v>300</v>
      </c>
      <c r="T31" s="54" t="s">
        <v>86</v>
      </c>
      <c r="U31" s="25">
        <v>12</v>
      </c>
      <c r="V31" s="26">
        <v>1382</v>
      </c>
      <c r="W31" s="25">
        <f t="shared" si="2"/>
        <v>16584</v>
      </c>
      <c r="X31" s="26">
        <v>22</v>
      </c>
      <c r="Y31" s="26">
        <v>1382</v>
      </c>
      <c r="Z31" s="25">
        <f t="shared" si="3"/>
        <v>30404</v>
      </c>
      <c r="AA31" s="54">
        <v>30</v>
      </c>
      <c r="AB31" s="27" cm="1">
        <f t="array" ref="AB31">_xlfn.IFS(AA31&gt;U31,U31,U31=AA31,U31,AA31&lt;U31,AA31)</f>
        <v>12</v>
      </c>
      <c r="AC31" s="27">
        <f t="shared" si="0"/>
        <v>18</v>
      </c>
      <c r="AD31" s="27">
        <v>2297</v>
      </c>
      <c r="AE31" s="27">
        <f t="shared" si="4"/>
        <v>68910</v>
      </c>
      <c r="AF31" s="27">
        <f t="shared" si="1"/>
        <v>4</v>
      </c>
      <c r="AG31" s="27">
        <f t="shared" si="5"/>
        <v>1382</v>
      </c>
      <c r="AH31" s="27" cm="1">
        <f t="array" ref="AH31">_xlfn.IFS((U31-AB31)&gt;=0,V31*(U31-AB31),(U31-AB31)&lt;0,0)+_xlfn.IFS((X31-AC31)&gt;=0,(X31-AC31)*Y31,(X31-AC31)&lt;0,0)</f>
        <v>5528</v>
      </c>
      <c r="AI31" s="54">
        <v>93</v>
      </c>
      <c r="AJ31" s="25">
        <v>2920</v>
      </c>
      <c r="AK31" s="71">
        <f t="shared" si="6"/>
        <v>48441</v>
      </c>
    </row>
    <row r="32" spans="1:37" ht="15.6" x14ac:dyDescent="0.3">
      <c r="A32" s="18">
        <v>45531</v>
      </c>
      <c r="B32" s="18">
        <v>45531</v>
      </c>
      <c r="C32" s="18">
        <v>45531</v>
      </c>
      <c r="D32" s="18">
        <v>45544</v>
      </c>
      <c r="E32" s="52" t="s">
        <v>301</v>
      </c>
      <c r="F32" s="53" t="s">
        <v>47</v>
      </c>
      <c r="G32" s="21">
        <v>9781416562597</v>
      </c>
      <c r="H32" s="24" t="s">
        <v>302</v>
      </c>
      <c r="I32" s="54" t="s">
        <v>259</v>
      </c>
      <c r="J32" s="52" t="s">
        <v>50</v>
      </c>
      <c r="K32" s="52" t="s">
        <v>51</v>
      </c>
      <c r="L32" s="52" t="s">
        <v>52</v>
      </c>
      <c r="M32" s="52" t="s">
        <v>53</v>
      </c>
      <c r="N32" s="24" t="s">
        <v>303</v>
      </c>
      <c r="O32" s="52" t="s">
        <v>304</v>
      </c>
      <c r="P32" s="54" t="s">
        <v>305</v>
      </c>
      <c r="Q32" s="54" t="s">
        <v>306</v>
      </c>
      <c r="R32" s="54" t="s">
        <v>307</v>
      </c>
      <c r="S32" s="54" t="s">
        <v>308</v>
      </c>
      <c r="T32" s="54" t="s">
        <v>73</v>
      </c>
      <c r="U32" s="25">
        <v>19</v>
      </c>
      <c r="V32" s="26">
        <v>1251</v>
      </c>
      <c r="W32" s="25">
        <f t="shared" si="2"/>
        <v>23769</v>
      </c>
      <c r="X32" s="26">
        <v>38</v>
      </c>
      <c r="Y32" s="26">
        <v>1251</v>
      </c>
      <c r="Z32" s="25">
        <f t="shared" si="3"/>
        <v>47538</v>
      </c>
      <c r="AA32" s="54">
        <v>26</v>
      </c>
      <c r="AB32" s="27" cm="1">
        <f t="array" ref="AB32">_xlfn.IFS(AA32&gt;U32,U32,U32=AA32,U32,AA32&lt;U32,AA32)</f>
        <v>19</v>
      </c>
      <c r="AC32" s="27">
        <f t="shared" si="0"/>
        <v>7</v>
      </c>
      <c r="AD32" s="27">
        <v>3076</v>
      </c>
      <c r="AE32" s="27">
        <f t="shared" si="4"/>
        <v>79976</v>
      </c>
      <c r="AF32" s="27">
        <f t="shared" si="1"/>
        <v>31</v>
      </c>
      <c r="AG32" s="27">
        <f t="shared" si="5"/>
        <v>1251</v>
      </c>
      <c r="AH32" s="27" cm="1">
        <f t="array" ref="AH32">_xlfn.IFS((U32-AB32)&gt;=0,V32*(U32-AB32),(U32-AB32)&lt;0,0)+_xlfn.IFS((X32-AC32)&gt;=0,(X32-AC32)*Y32,(X32-AC32)&lt;0,0)</f>
        <v>38781</v>
      </c>
      <c r="AI32" s="54">
        <v>95</v>
      </c>
      <c r="AJ32" s="25">
        <v>8</v>
      </c>
      <c r="AK32" s="71">
        <f t="shared" si="6"/>
        <v>45539</v>
      </c>
    </row>
    <row r="33" spans="1:37" ht="15.6" x14ac:dyDescent="0.3">
      <c r="A33" s="18">
        <v>45539</v>
      </c>
      <c r="B33" s="18">
        <v>45552</v>
      </c>
      <c r="C33" s="18">
        <v>45552</v>
      </c>
      <c r="D33" s="18">
        <v>45552</v>
      </c>
      <c r="E33" s="52" t="s">
        <v>309</v>
      </c>
      <c r="F33" s="53" t="s">
        <v>310</v>
      </c>
      <c r="G33" s="21">
        <v>9781501135910</v>
      </c>
      <c r="H33" s="24" t="s">
        <v>311</v>
      </c>
      <c r="I33" s="54" t="s">
        <v>148</v>
      </c>
      <c r="J33" s="52" t="s">
        <v>50</v>
      </c>
      <c r="K33" s="52" t="s">
        <v>51</v>
      </c>
      <c r="L33" s="52" t="s">
        <v>66</v>
      </c>
      <c r="M33" s="52" t="s">
        <v>67</v>
      </c>
      <c r="N33" s="24" t="s">
        <v>312</v>
      </c>
      <c r="O33" s="52" t="s">
        <v>313</v>
      </c>
      <c r="P33" s="54" t="s">
        <v>314</v>
      </c>
      <c r="Q33" s="54" t="s">
        <v>128</v>
      </c>
      <c r="R33" s="54" t="s">
        <v>315</v>
      </c>
      <c r="S33" s="54" t="s">
        <v>316</v>
      </c>
      <c r="T33" s="54" t="s">
        <v>60</v>
      </c>
      <c r="U33" s="25">
        <v>18</v>
      </c>
      <c r="V33" s="26">
        <v>1280</v>
      </c>
      <c r="W33" s="25">
        <f t="shared" si="2"/>
        <v>23040</v>
      </c>
      <c r="X33" s="26">
        <v>35</v>
      </c>
      <c r="Y33" s="26">
        <v>1280</v>
      </c>
      <c r="Z33" s="25">
        <f t="shared" si="3"/>
        <v>44800</v>
      </c>
      <c r="AA33" s="54">
        <v>1</v>
      </c>
      <c r="AB33" s="27" cm="1">
        <f t="array" ref="AB33">_xlfn.IFS(AA33&gt;U33,U33,U33=AA33,U33,AA33&lt;U33,AA33)</f>
        <v>1</v>
      </c>
      <c r="AC33" s="27">
        <f t="shared" si="0"/>
        <v>0</v>
      </c>
      <c r="AD33" s="27">
        <v>3012</v>
      </c>
      <c r="AE33" s="27">
        <f t="shared" si="4"/>
        <v>3012</v>
      </c>
      <c r="AF33" s="27">
        <f t="shared" si="1"/>
        <v>52</v>
      </c>
      <c r="AG33" s="27">
        <f t="shared" si="5"/>
        <v>1280</v>
      </c>
      <c r="AH33" s="27" cm="1">
        <f t="array" ref="AH33">_xlfn.IFS((U33-AB33)&gt;=0,V33*(U33-AB33),(U33-AB33)&lt;0,0)+_xlfn.IFS((X33-AC33)&gt;=0,(X33-AC33)*Y33,(X33-AC33)&lt;0,0)</f>
        <v>66560</v>
      </c>
      <c r="AI33" s="54">
        <v>92</v>
      </c>
      <c r="AJ33" s="25">
        <v>1460</v>
      </c>
      <c r="AK33" s="71">
        <f t="shared" si="6"/>
        <v>47012</v>
      </c>
    </row>
    <row r="34" spans="1:37" ht="15.6" x14ac:dyDescent="0.3">
      <c r="A34" s="18">
        <v>45539</v>
      </c>
      <c r="B34" s="18">
        <v>45539</v>
      </c>
      <c r="C34" s="18">
        <v>45539</v>
      </c>
      <c r="D34" s="18">
        <v>45552</v>
      </c>
      <c r="E34" s="52" t="s">
        <v>87</v>
      </c>
      <c r="F34" s="53" t="s">
        <v>88</v>
      </c>
      <c r="G34" s="21">
        <v>9780000000006</v>
      </c>
      <c r="H34" s="24" t="s">
        <v>317</v>
      </c>
      <c r="I34" s="54" t="s">
        <v>318</v>
      </c>
      <c r="J34" s="52" t="s">
        <v>91</v>
      </c>
      <c r="K34" s="52" t="s">
        <v>51</v>
      </c>
      <c r="L34" s="52" t="s">
        <v>79</v>
      </c>
      <c r="M34" s="52" t="s">
        <v>80</v>
      </c>
      <c r="N34" s="24" t="s">
        <v>319</v>
      </c>
      <c r="O34" s="52" t="s">
        <v>313</v>
      </c>
      <c r="P34" s="54" t="s">
        <v>320</v>
      </c>
      <c r="Q34" s="54" t="s">
        <v>321</v>
      </c>
      <c r="R34" s="54" t="s">
        <v>322</v>
      </c>
      <c r="S34" s="54" t="s">
        <v>323</v>
      </c>
      <c r="T34" s="54" t="s">
        <v>324</v>
      </c>
      <c r="U34" s="25">
        <v>12</v>
      </c>
      <c r="V34" s="26">
        <v>1222</v>
      </c>
      <c r="W34" s="25">
        <f t="shared" si="2"/>
        <v>14664</v>
      </c>
      <c r="X34" s="26">
        <v>29</v>
      </c>
      <c r="Y34" s="26">
        <v>1222</v>
      </c>
      <c r="Z34" s="25">
        <f t="shared" si="3"/>
        <v>35438</v>
      </c>
      <c r="AA34" s="54">
        <v>38</v>
      </c>
      <c r="AB34" s="27" cm="1">
        <f t="array" ref="AB34">_xlfn.IFS(AA34&gt;U34,U34,U34=AA34,U34,AA34&lt;U34,AA34)</f>
        <v>12</v>
      </c>
      <c r="AC34" s="27">
        <f t="shared" si="0"/>
        <v>26</v>
      </c>
      <c r="AD34" s="27">
        <v>2728</v>
      </c>
      <c r="AE34" s="27">
        <f t="shared" si="4"/>
        <v>103664</v>
      </c>
      <c r="AF34" s="27">
        <f t="shared" si="1"/>
        <v>3</v>
      </c>
      <c r="AG34" s="27">
        <f t="shared" si="5"/>
        <v>1222</v>
      </c>
      <c r="AH34" s="27" cm="1">
        <f t="array" ref="AH34">_xlfn.IFS((U34-AB34)&gt;=0,V34*(U34-AB34),(U34-AB34)&lt;0,0)+_xlfn.IFS((X34-AC34)&gt;=0,(X34-AC34)*Y34,(X34-AC34)&lt;0,0)</f>
        <v>3666</v>
      </c>
      <c r="AI34" s="54">
        <v>88</v>
      </c>
      <c r="AJ34" s="25">
        <v>365</v>
      </c>
      <c r="AK34" s="71">
        <f t="shared" si="6"/>
        <v>45904</v>
      </c>
    </row>
    <row r="35" spans="1:37" ht="15.6" x14ac:dyDescent="0.3">
      <c r="A35" s="18">
        <v>45546</v>
      </c>
      <c r="B35" s="18">
        <v>45582</v>
      </c>
      <c r="C35" s="18">
        <v>45582</v>
      </c>
      <c r="D35" s="18">
        <v>45559</v>
      </c>
      <c r="E35" s="54" t="s">
        <v>325</v>
      </c>
      <c r="F35" s="53" t="s">
        <v>326</v>
      </c>
      <c r="G35" s="55">
        <v>9780670088872</v>
      </c>
      <c r="H35" s="24" t="s">
        <v>327</v>
      </c>
      <c r="I35" s="54" t="s">
        <v>259</v>
      </c>
      <c r="J35" s="54" t="s">
        <v>50</v>
      </c>
      <c r="K35" s="54" t="s">
        <v>51</v>
      </c>
      <c r="L35" s="54" t="s">
        <v>52</v>
      </c>
      <c r="M35" s="54" t="s">
        <v>53</v>
      </c>
      <c r="N35" s="24" t="s">
        <v>328</v>
      </c>
      <c r="O35" s="54" t="s">
        <v>329</v>
      </c>
      <c r="P35" s="54" t="s">
        <v>330</v>
      </c>
      <c r="Q35" s="54" t="s">
        <v>128</v>
      </c>
      <c r="R35" s="54" t="s">
        <v>331</v>
      </c>
      <c r="S35" s="54" t="s">
        <v>332</v>
      </c>
      <c r="T35" s="54" t="s">
        <v>86</v>
      </c>
      <c r="U35" s="25">
        <v>14</v>
      </c>
      <c r="V35" s="26">
        <v>1103</v>
      </c>
      <c r="W35" s="25">
        <f t="shared" si="2"/>
        <v>15442</v>
      </c>
      <c r="X35" s="26">
        <v>29</v>
      </c>
      <c r="Y35" s="26">
        <v>1103</v>
      </c>
      <c r="Z35" s="25">
        <f t="shared" si="3"/>
        <v>31987</v>
      </c>
      <c r="AA35" s="54">
        <v>3</v>
      </c>
      <c r="AB35" s="27" cm="1">
        <f t="array" ref="AB35">_xlfn.IFS(AA35&gt;U35,U35,U35=AA35,U35,AA35&lt;U35,AA35)</f>
        <v>3</v>
      </c>
      <c r="AC35" s="27">
        <f t="shared" si="0"/>
        <v>0</v>
      </c>
      <c r="AD35" s="27">
        <v>2534</v>
      </c>
      <c r="AE35" s="27">
        <f t="shared" si="4"/>
        <v>7602</v>
      </c>
      <c r="AF35" s="27">
        <f t="shared" si="1"/>
        <v>40</v>
      </c>
      <c r="AG35" s="27">
        <f t="shared" si="5"/>
        <v>1103</v>
      </c>
      <c r="AH35" s="27" cm="1">
        <f t="array" ref="AH35">_xlfn.IFS((U35-AB35)&gt;=0,V35*(U35-AB35),(U35-AB35)&lt;0,0)+_xlfn.IFS((X35-AC35)&gt;=0,(X35-AC35)*Y35,(X35-AC35)&lt;0,0)</f>
        <v>44120</v>
      </c>
      <c r="AI35" s="54">
        <v>84</v>
      </c>
      <c r="AJ35" s="25">
        <v>8</v>
      </c>
      <c r="AK35" s="71">
        <f t="shared" si="6"/>
        <v>45590</v>
      </c>
    </row>
    <row r="36" spans="1:37" ht="15.6" x14ac:dyDescent="0.3">
      <c r="A36" s="18">
        <v>45382</v>
      </c>
      <c r="B36" s="18">
        <v>45382</v>
      </c>
      <c r="C36" s="18">
        <v>45382</v>
      </c>
      <c r="D36" s="18">
        <v>45399</v>
      </c>
      <c r="E36" s="54" t="s">
        <v>333</v>
      </c>
      <c r="F36" s="53" t="s">
        <v>334</v>
      </c>
      <c r="G36" s="55">
        <v>9781402210853</v>
      </c>
      <c r="H36" s="24" t="s">
        <v>335</v>
      </c>
      <c r="I36" s="54" t="s">
        <v>250</v>
      </c>
      <c r="J36" s="54" t="s">
        <v>50</v>
      </c>
      <c r="K36" s="54" t="s">
        <v>51</v>
      </c>
      <c r="L36" s="54" t="s">
        <v>66</v>
      </c>
      <c r="M36" s="54" t="s">
        <v>67</v>
      </c>
      <c r="N36" s="24" t="s">
        <v>336</v>
      </c>
      <c r="O36" s="54" t="s">
        <v>337</v>
      </c>
      <c r="P36" s="54" t="s">
        <v>338</v>
      </c>
      <c r="Q36" s="54" t="s">
        <v>339</v>
      </c>
      <c r="R36" s="54" t="s">
        <v>95</v>
      </c>
      <c r="S36" s="54" t="s">
        <v>340</v>
      </c>
      <c r="T36" s="54" t="s">
        <v>60</v>
      </c>
      <c r="U36" s="25">
        <v>15</v>
      </c>
      <c r="V36" s="26">
        <v>1067</v>
      </c>
      <c r="W36" s="25">
        <f t="shared" si="2"/>
        <v>16005</v>
      </c>
      <c r="X36" s="26">
        <v>28</v>
      </c>
      <c r="Y36" s="26">
        <v>1067</v>
      </c>
      <c r="Z36" s="25">
        <f t="shared" si="3"/>
        <v>29876</v>
      </c>
      <c r="AA36" s="54">
        <v>3</v>
      </c>
      <c r="AB36" s="27" cm="1">
        <f t="array" ref="AB36">_xlfn.IFS(AA36&gt;U36,U36,U36=AA36,U36,AA36&lt;U36,AA36)</f>
        <v>3</v>
      </c>
      <c r="AC36" s="27">
        <f t="shared" si="0"/>
        <v>0</v>
      </c>
      <c r="AD36" s="27">
        <v>3130</v>
      </c>
      <c r="AE36" s="27">
        <f t="shared" si="4"/>
        <v>9390</v>
      </c>
      <c r="AF36" s="27">
        <f t="shared" si="1"/>
        <v>40</v>
      </c>
      <c r="AG36" s="27">
        <f t="shared" si="5"/>
        <v>1067</v>
      </c>
      <c r="AH36" s="27" cm="1">
        <f t="array" ref="AH36">_xlfn.IFS((U36-AB36)&gt;=0,V36*(U36-AB36),(U36-AB36)&lt;0,0)+_xlfn.IFS((X36-AC36)&gt;=0,(X36-AC36)*Y36,(X36-AC36)&lt;0,0)</f>
        <v>42680</v>
      </c>
      <c r="AI36" s="54">
        <v>80</v>
      </c>
      <c r="AJ36" s="25">
        <v>1460</v>
      </c>
      <c r="AK36" s="71">
        <f t="shared" si="6"/>
        <v>46842</v>
      </c>
    </row>
    <row r="37" spans="1:37" ht="15.6" x14ac:dyDescent="0.3">
      <c r="A37" s="18">
        <v>45389</v>
      </c>
      <c r="B37" s="18">
        <v>45389</v>
      </c>
      <c r="C37" s="18">
        <v>45389</v>
      </c>
      <c r="D37" s="18">
        <v>45399</v>
      </c>
      <c r="E37" s="54" t="s">
        <v>341</v>
      </c>
      <c r="F37" s="53" t="s">
        <v>47</v>
      </c>
      <c r="G37" s="55">
        <v>9780060786526</v>
      </c>
      <c r="H37" s="24" t="s">
        <v>342</v>
      </c>
      <c r="I37" s="54" t="s">
        <v>259</v>
      </c>
      <c r="J37" s="54" t="s">
        <v>206</v>
      </c>
      <c r="K37" s="54" t="s">
        <v>51</v>
      </c>
      <c r="L37" s="54" t="s">
        <v>79</v>
      </c>
      <c r="M37" s="54" t="s">
        <v>80</v>
      </c>
      <c r="N37" s="24" t="s">
        <v>343</v>
      </c>
      <c r="O37" s="54" t="s">
        <v>344</v>
      </c>
      <c r="P37" s="54" t="s">
        <v>345</v>
      </c>
      <c r="Q37" s="54" t="s">
        <v>346</v>
      </c>
      <c r="R37" s="54" t="s">
        <v>95</v>
      </c>
      <c r="S37" s="54" t="s">
        <v>347</v>
      </c>
      <c r="T37" s="54" t="s">
        <v>348</v>
      </c>
      <c r="U37" s="25">
        <v>15</v>
      </c>
      <c r="V37" s="26">
        <v>1029</v>
      </c>
      <c r="W37" s="25">
        <f t="shared" si="2"/>
        <v>15435</v>
      </c>
      <c r="X37" s="26">
        <v>20</v>
      </c>
      <c r="Y37" s="26">
        <v>1029</v>
      </c>
      <c r="Z37" s="25">
        <f t="shared" si="3"/>
        <v>20580</v>
      </c>
      <c r="AA37" s="54">
        <v>24</v>
      </c>
      <c r="AB37" s="27" cm="1">
        <f t="array" ref="AB37">_xlfn.IFS(AA37&gt;U37,U37,U37=AA37,U37,AA37&lt;U37,AA37)</f>
        <v>15</v>
      </c>
      <c r="AC37" s="27">
        <f t="shared" si="0"/>
        <v>9</v>
      </c>
      <c r="AD37" s="27">
        <v>2172</v>
      </c>
      <c r="AE37" s="27">
        <f t="shared" si="4"/>
        <v>52128</v>
      </c>
      <c r="AF37" s="27">
        <f t="shared" si="1"/>
        <v>11</v>
      </c>
      <c r="AG37" s="27">
        <f t="shared" si="5"/>
        <v>1029</v>
      </c>
      <c r="AH37" s="27" cm="1">
        <f t="array" ref="AH37">_xlfn.IFS((U37-AB37)&gt;=0,V37*(U37-AB37),(U37-AB37)&lt;0,0)+_xlfn.IFS((X37-AC37)&gt;=0,(X37-AC37)*Y37,(X37-AC37)&lt;0,0)</f>
        <v>11319</v>
      </c>
      <c r="AI37" s="54">
        <v>80</v>
      </c>
      <c r="AJ37" s="25">
        <v>365</v>
      </c>
      <c r="AK37" s="71">
        <f t="shared" si="6"/>
        <v>45754</v>
      </c>
    </row>
    <row r="38" spans="1:37" ht="15.6" x14ac:dyDescent="0.3">
      <c r="A38" s="18">
        <v>45389</v>
      </c>
      <c r="B38" s="18">
        <v>45389</v>
      </c>
      <c r="C38" s="18">
        <v>45389</v>
      </c>
      <c r="D38" s="18">
        <v>45399</v>
      </c>
      <c r="E38" s="23" t="s">
        <v>341</v>
      </c>
      <c r="F38" s="20" t="s">
        <v>47</v>
      </c>
      <c r="G38" s="29">
        <v>9780060786526</v>
      </c>
      <c r="H38" s="22" t="s">
        <v>342</v>
      </c>
      <c r="I38" s="23" t="s">
        <v>259</v>
      </c>
      <c r="J38" s="23" t="s">
        <v>206</v>
      </c>
      <c r="K38" s="23" t="s">
        <v>51</v>
      </c>
      <c r="L38" s="23" t="s">
        <v>79</v>
      </c>
      <c r="M38" s="23" t="s">
        <v>80</v>
      </c>
      <c r="N38" s="24" t="s">
        <v>343</v>
      </c>
      <c r="O38" s="23" t="s">
        <v>344</v>
      </c>
      <c r="P38" s="23" t="s">
        <v>345</v>
      </c>
      <c r="Q38" s="23" t="s">
        <v>346</v>
      </c>
      <c r="R38" s="23" t="s">
        <v>95</v>
      </c>
      <c r="S38" s="23" t="s">
        <v>347</v>
      </c>
      <c r="T38" s="23" t="s">
        <v>348</v>
      </c>
      <c r="U38" s="25">
        <v>15</v>
      </c>
      <c r="V38" s="26">
        <v>1029</v>
      </c>
      <c r="W38" s="25">
        <f t="shared" ref="W38" si="7">U38*V38</f>
        <v>15435</v>
      </c>
      <c r="X38" s="26">
        <v>20</v>
      </c>
      <c r="Y38" s="26">
        <v>1029</v>
      </c>
      <c r="Z38" s="25">
        <f t="shared" ref="Z38" si="8">X38*Y38</f>
        <v>20580</v>
      </c>
      <c r="AA38" s="23">
        <v>24</v>
      </c>
      <c r="AB38" s="27" cm="1">
        <f t="array" ref="AB38">_xlfn.IFS(AA38&gt;U38,U38,U38=AA38,U38,AA38&lt;U38,AA38)</f>
        <v>15</v>
      </c>
      <c r="AC38" s="27">
        <f t="shared" ref="AC38" si="9">AA38-AB38</f>
        <v>9</v>
      </c>
      <c r="AD38" s="27">
        <v>2172</v>
      </c>
      <c r="AE38" s="27">
        <f t="shared" ref="AE38" si="10">AA38*AD38</f>
        <v>52128</v>
      </c>
      <c r="AF38" s="27">
        <f t="shared" ref="AF38" si="11">U38+X38-AA38</f>
        <v>11</v>
      </c>
      <c r="AG38" s="27">
        <f t="shared" ref="AG38" si="12">AH38/AF38</f>
        <v>1029</v>
      </c>
      <c r="AH38" s="27" cm="1">
        <f t="array" ref="AH38">_xlfn.IFS((U38-AB38)&gt;=0,V38*(U38-AB38),(U38-AB38)&lt;0,0)+_xlfn.IFS((X38-AC38)&gt;=0,(X38-AC38)*Y38,(X38-AC38)&lt;0,0)</f>
        <v>11319</v>
      </c>
      <c r="AI38" s="23">
        <v>80</v>
      </c>
      <c r="AJ38" s="25">
        <v>365</v>
      </c>
      <c r="AK38" s="28">
        <f t="shared" ref="AK38" si="13">C38+AJ38</f>
        <v>45754</v>
      </c>
    </row>
    <row r="39" spans="1:37" ht="15.6" x14ac:dyDescent="0.3">
      <c r="AF39" s="32"/>
      <c r="AG39" s="32"/>
      <c r="AH39" s="32"/>
      <c r="AI39" s="31"/>
    </row>
    <row r="40" spans="1:37" ht="15.6" x14ac:dyDescent="0.3">
      <c r="AF40" s="32"/>
      <c r="AG40" s="32"/>
      <c r="AH40" s="32"/>
      <c r="AI40" s="31"/>
    </row>
    <row r="41" spans="1:37" ht="15.6" x14ac:dyDescent="0.3">
      <c r="AF41" s="32"/>
      <c r="AG41" s="32"/>
      <c r="AH41" s="32"/>
      <c r="AI41" s="31"/>
    </row>
    <row r="42" spans="1:37" ht="15.6" x14ac:dyDescent="0.3">
      <c r="AF42" s="32"/>
      <c r="AG42" s="32"/>
      <c r="AH42" s="32"/>
      <c r="AI42" s="31"/>
    </row>
    <row r="43" spans="1:37" ht="15.6" x14ac:dyDescent="0.3">
      <c r="AF43" s="32"/>
      <c r="AG43" s="32"/>
      <c r="AH43" s="32"/>
      <c r="AI43" s="31"/>
    </row>
    <row r="44" spans="1:37" ht="15.6" x14ac:dyDescent="0.3">
      <c r="AF44" s="32"/>
      <c r="AG44" s="32"/>
      <c r="AH44" s="32"/>
      <c r="AI44" s="31"/>
    </row>
  </sheetData>
  <autoFilter ref="A2:AK38" xr:uid="{00000000-0001-0000-0000-000000000000}"/>
  <conditionalFormatting sqref="R1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B3D6-2FC7-4B73-A9D0-C435306C07F0}">
  <sheetPr>
    <tabColor rgb="FF00B050"/>
  </sheetPr>
  <dimension ref="A1:AF16"/>
  <sheetViews>
    <sheetView showGridLines="0" workbookViewId="0">
      <selection activeCell="G12" sqref="G12"/>
    </sheetView>
  </sheetViews>
  <sheetFormatPr defaultRowHeight="15.6" x14ac:dyDescent="0.3"/>
  <cols>
    <col min="2" max="32" width="10.3984375" bestFit="1" customWidth="1"/>
  </cols>
  <sheetData>
    <row r="1" spans="1:32" s="39" customFormat="1" x14ac:dyDescent="0.3">
      <c r="A1" s="40" t="s">
        <v>354</v>
      </c>
      <c r="B1" s="40">
        <v>1</v>
      </c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14</v>
      </c>
      <c r="P1" s="40">
        <v>15</v>
      </c>
      <c r="Q1" s="40">
        <v>16</v>
      </c>
      <c r="R1" s="40">
        <v>17</v>
      </c>
      <c r="S1" s="40">
        <v>18</v>
      </c>
      <c r="T1" s="40">
        <v>19</v>
      </c>
      <c r="U1" s="40">
        <v>20</v>
      </c>
      <c r="V1" s="40">
        <v>21</v>
      </c>
      <c r="W1" s="40">
        <v>22</v>
      </c>
      <c r="X1" s="40">
        <v>23</v>
      </c>
      <c r="Y1" s="40">
        <v>24</v>
      </c>
      <c r="Z1" s="40">
        <v>25</v>
      </c>
      <c r="AA1" s="40">
        <v>26</v>
      </c>
      <c r="AB1" s="40">
        <v>27</v>
      </c>
      <c r="AC1" s="40">
        <v>28</v>
      </c>
      <c r="AD1" s="40">
        <v>29</v>
      </c>
      <c r="AE1" s="40">
        <v>30</v>
      </c>
      <c r="AF1" s="40">
        <v>31</v>
      </c>
    </row>
    <row r="2" spans="1:32" x14ac:dyDescent="0.3">
      <c r="A2" s="41">
        <v>45292</v>
      </c>
      <c r="B2" s="41" t="s">
        <v>355</v>
      </c>
      <c r="C2" s="41" t="s">
        <v>356</v>
      </c>
      <c r="D2" s="41" t="s">
        <v>357</v>
      </c>
      <c r="E2" s="41" t="s">
        <v>358</v>
      </c>
      <c r="F2" s="41" t="s">
        <v>359</v>
      </c>
      <c r="G2" s="41" t="s">
        <v>360</v>
      </c>
      <c r="H2" s="41" t="s">
        <v>361</v>
      </c>
      <c r="I2" s="41" t="s">
        <v>355</v>
      </c>
      <c r="J2" s="41" t="s">
        <v>356</v>
      </c>
      <c r="K2" s="41" t="s">
        <v>357</v>
      </c>
      <c r="L2" s="41" t="s">
        <v>358</v>
      </c>
      <c r="M2" s="41" t="s">
        <v>359</v>
      </c>
      <c r="N2" s="41" t="s">
        <v>360</v>
      </c>
      <c r="O2" s="41" t="s">
        <v>361</v>
      </c>
      <c r="P2" s="41" t="s">
        <v>355</v>
      </c>
      <c r="Q2" s="41" t="s">
        <v>356</v>
      </c>
      <c r="R2" s="41" t="s">
        <v>357</v>
      </c>
      <c r="S2" s="41" t="s">
        <v>358</v>
      </c>
      <c r="T2" s="41" t="s">
        <v>359</v>
      </c>
      <c r="U2" s="41" t="s">
        <v>360</v>
      </c>
      <c r="V2" s="41" t="s">
        <v>361</v>
      </c>
      <c r="W2" s="41" t="s">
        <v>355</v>
      </c>
      <c r="X2" s="41" t="s">
        <v>356</v>
      </c>
      <c r="Y2" s="41" t="s">
        <v>357</v>
      </c>
      <c r="Z2" s="41" t="s">
        <v>358</v>
      </c>
      <c r="AA2" s="41" t="s">
        <v>359</v>
      </c>
      <c r="AB2" s="41" t="s">
        <v>360</v>
      </c>
      <c r="AC2" s="41" t="s">
        <v>361</v>
      </c>
      <c r="AD2" s="41" t="s">
        <v>355</v>
      </c>
      <c r="AE2" s="41" t="s">
        <v>356</v>
      </c>
      <c r="AF2" s="41" t="s">
        <v>357</v>
      </c>
    </row>
    <row r="3" spans="1:32" x14ac:dyDescent="0.3">
      <c r="A3" s="41">
        <v>45323</v>
      </c>
      <c r="B3" s="41" t="s">
        <v>358</v>
      </c>
      <c r="C3" s="41" t="s">
        <v>359</v>
      </c>
      <c r="D3" s="41" t="s">
        <v>360</v>
      </c>
      <c r="E3" s="41" t="s">
        <v>361</v>
      </c>
      <c r="F3" s="41" t="s">
        <v>355</v>
      </c>
      <c r="G3" s="41" t="s">
        <v>356</v>
      </c>
      <c r="H3" s="41" t="s">
        <v>357</v>
      </c>
      <c r="I3" s="41" t="s">
        <v>358</v>
      </c>
      <c r="J3" s="41" t="s">
        <v>359</v>
      </c>
      <c r="K3" s="41" t="s">
        <v>360</v>
      </c>
      <c r="L3" s="41" t="s">
        <v>361</v>
      </c>
      <c r="M3" s="41" t="s">
        <v>355</v>
      </c>
      <c r="N3" s="41" t="s">
        <v>356</v>
      </c>
      <c r="O3" s="41" t="s">
        <v>357</v>
      </c>
      <c r="P3" s="41" t="s">
        <v>358</v>
      </c>
      <c r="Q3" s="41" t="s">
        <v>359</v>
      </c>
      <c r="R3" s="41" t="s">
        <v>360</v>
      </c>
      <c r="S3" s="41" t="s">
        <v>361</v>
      </c>
      <c r="T3" s="41" t="s">
        <v>355</v>
      </c>
      <c r="U3" s="41" t="s">
        <v>356</v>
      </c>
      <c r="V3" s="41" t="s">
        <v>357</v>
      </c>
      <c r="W3" s="41" t="s">
        <v>358</v>
      </c>
      <c r="X3" s="41" t="s">
        <v>359</v>
      </c>
      <c r="Y3" s="41" t="s">
        <v>360</v>
      </c>
      <c r="Z3" s="41" t="s">
        <v>361</v>
      </c>
      <c r="AA3" s="41" t="s">
        <v>355</v>
      </c>
      <c r="AB3" s="41" t="s">
        <v>356</v>
      </c>
      <c r="AC3" s="41" t="s">
        <v>357</v>
      </c>
      <c r="AD3" s="41" t="s">
        <v>358</v>
      </c>
      <c r="AE3" s="42">
        <v>0</v>
      </c>
      <c r="AF3" s="42">
        <v>0</v>
      </c>
    </row>
    <row r="4" spans="1:32" x14ac:dyDescent="0.3">
      <c r="A4" s="41">
        <v>45352</v>
      </c>
      <c r="B4" s="41" t="s">
        <v>359</v>
      </c>
      <c r="C4" s="41" t="s">
        <v>360</v>
      </c>
      <c r="D4" s="41" t="s">
        <v>361</v>
      </c>
      <c r="E4" s="41" t="s">
        <v>355</v>
      </c>
      <c r="F4" s="41" t="s">
        <v>356</v>
      </c>
      <c r="G4" s="41" t="s">
        <v>357</v>
      </c>
      <c r="H4" s="41" t="s">
        <v>358</v>
      </c>
      <c r="I4" s="41" t="s">
        <v>359</v>
      </c>
      <c r="J4" s="41" t="s">
        <v>360</v>
      </c>
      <c r="K4" s="41" t="s">
        <v>361</v>
      </c>
      <c r="L4" s="41" t="s">
        <v>355</v>
      </c>
      <c r="M4" s="41" t="s">
        <v>356</v>
      </c>
      <c r="N4" s="41" t="s">
        <v>357</v>
      </c>
      <c r="O4" s="41" t="s">
        <v>358</v>
      </c>
      <c r="P4" s="41" t="s">
        <v>359</v>
      </c>
      <c r="Q4" s="41" t="s">
        <v>360</v>
      </c>
      <c r="R4" s="41" t="s">
        <v>361</v>
      </c>
      <c r="S4" s="41" t="s">
        <v>355</v>
      </c>
      <c r="T4" s="41" t="s">
        <v>356</v>
      </c>
      <c r="U4" s="41" t="s">
        <v>357</v>
      </c>
      <c r="V4" s="41" t="s">
        <v>358</v>
      </c>
      <c r="W4" s="41" t="s">
        <v>359</v>
      </c>
      <c r="X4" s="41" t="s">
        <v>360</v>
      </c>
      <c r="Y4" s="41" t="s">
        <v>361</v>
      </c>
      <c r="Z4" s="41" t="s">
        <v>355</v>
      </c>
      <c r="AA4" s="41" t="s">
        <v>356</v>
      </c>
      <c r="AB4" s="41" t="s">
        <v>357</v>
      </c>
      <c r="AC4" s="41" t="s">
        <v>358</v>
      </c>
      <c r="AD4" s="41" t="s">
        <v>359</v>
      </c>
      <c r="AE4" s="41" t="s">
        <v>360</v>
      </c>
      <c r="AF4" s="41" t="s">
        <v>361</v>
      </c>
    </row>
    <row r="5" spans="1:32" x14ac:dyDescent="0.3">
      <c r="A5" s="41">
        <v>45383</v>
      </c>
      <c r="B5" s="41" t="s">
        <v>355</v>
      </c>
      <c r="C5" s="41" t="s">
        <v>356</v>
      </c>
      <c r="D5" s="41" t="s">
        <v>357</v>
      </c>
      <c r="E5" s="41" t="s">
        <v>358</v>
      </c>
      <c r="F5" s="41" t="s">
        <v>359</v>
      </c>
      <c r="G5" s="41" t="s">
        <v>360</v>
      </c>
      <c r="H5" s="41" t="s">
        <v>361</v>
      </c>
      <c r="I5" s="41" t="s">
        <v>355</v>
      </c>
      <c r="J5" s="41" t="s">
        <v>356</v>
      </c>
      <c r="K5" s="41" t="s">
        <v>357</v>
      </c>
      <c r="L5" s="41" t="s">
        <v>358</v>
      </c>
      <c r="M5" s="41" t="s">
        <v>359</v>
      </c>
      <c r="N5" s="41" t="s">
        <v>360</v>
      </c>
      <c r="O5" s="41" t="s">
        <v>361</v>
      </c>
      <c r="P5" s="41" t="s">
        <v>355</v>
      </c>
      <c r="Q5" s="41" t="s">
        <v>356</v>
      </c>
      <c r="R5" s="41" t="s">
        <v>357</v>
      </c>
      <c r="S5" s="41" t="s">
        <v>358</v>
      </c>
      <c r="T5" s="41" t="s">
        <v>359</v>
      </c>
      <c r="U5" s="41" t="s">
        <v>360</v>
      </c>
      <c r="V5" s="41" t="s">
        <v>361</v>
      </c>
      <c r="W5" s="41" t="s">
        <v>355</v>
      </c>
      <c r="X5" s="41" t="s">
        <v>356</v>
      </c>
      <c r="Y5" s="41" t="s">
        <v>357</v>
      </c>
      <c r="Z5" s="41" t="s">
        <v>358</v>
      </c>
      <c r="AA5" s="41" t="s">
        <v>359</v>
      </c>
      <c r="AB5" s="41" t="s">
        <v>360</v>
      </c>
      <c r="AC5" s="41" t="s">
        <v>361</v>
      </c>
      <c r="AD5" s="41" t="s">
        <v>355</v>
      </c>
      <c r="AE5" s="41" t="s">
        <v>356</v>
      </c>
      <c r="AF5" s="42">
        <v>0</v>
      </c>
    </row>
    <row r="6" spans="1:32" x14ac:dyDescent="0.3">
      <c r="A6" s="41">
        <v>45413</v>
      </c>
      <c r="B6" s="41" t="s">
        <v>357</v>
      </c>
      <c r="C6" s="41" t="s">
        <v>358</v>
      </c>
      <c r="D6" s="41" t="s">
        <v>359</v>
      </c>
      <c r="E6" s="41" t="s">
        <v>360</v>
      </c>
      <c r="F6" s="41" t="s">
        <v>361</v>
      </c>
      <c r="G6" s="41" t="s">
        <v>355</v>
      </c>
      <c r="H6" s="41" t="s">
        <v>356</v>
      </c>
      <c r="I6" s="41" t="s">
        <v>357</v>
      </c>
      <c r="J6" s="41" t="s">
        <v>358</v>
      </c>
      <c r="K6" s="41" t="s">
        <v>359</v>
      </c>
      <c r="L6" s="41" t="s">
        <v>360</v>
      </c>
      <c r="M6" s="41" t="s">
        <v>361</v>
      </c>
      <c r="N6" s="41" t="s">
        <v>355</v>
      </c>
      <c r="O6" s="41" t="s">
        <v>356</v>
      </c>
      <c r="P6" s="41" t="s">
        <v>357</v>
      </c>
      <c r="Q6" s="41" t="s">
        <v>358</v>
      </c>
      <c r="R6" s="41" t="s">
        <v>359</v>
      </c>
      <c r="S6" s="41" t="s">
        <v>360</v>
      </c>
      <c r="T6" s="41" t="s">
        <v>361</v>
      </c>
      <c r="U6" s="41" t="s">
        <v>355</v>
      </c>
      <c r="V6" s="41" t="s">
        <v>356</v>
      </c>
      <c r="W6" s="41" t="s">
        <v>357</v>
      </c>
      <c r="X6" s="41" t="s">
        <v>358</v>
      </c>
      <c r="Y6" s="41" t="s">
        <v>359</v>
      </c>
      <c r="Z6" s="41" t="s">
        <v>360</v>
      </c>
      <c r="AA6" s="41" t="s">
        <v>361</v>
      </c>
      <c r="AB6" s="41" t="s">
        <v>355</v>
      </c>
      <c r="AC6" s="41" t="s">
        <v>356</v>
      </c>
      <c r="AD6" s="41" t="s">
        <v>357</v>
      </c>
      <c r="AE6" s="41" t="s">
        <v>358</v>
      </c>
      <c r="AF6" s="41" t="s">
        <v>359</v>
      </c>
    </row>
    <row r="7" spans="1:32" x14ac:dyDescent="0.3">
      <c r="A7" s="41">
        <v>45444</v>
      </c>
      <c r="B7" s="41" t="s">
        <v>360</v>
      </c>
      <c r="C7" s="41" t="s">
        <v>361</v>
      </c>
      <c r="D7" s="41" t="s">
        <v>355</v>
      </c>
      <c r="E7" s="41" t="s">
        <v>356</v>
      </c>
      <c r="F7" s="41" t="s">
        <v>357</v>
      </c>
      <c r="G7" s="41" t="s">
        <v>358</v>
      </c>
      <c r="H7" s="41" t="s">
        <v>359</v>
      </c>
      <c r="I7" s="41" t="s">
        <v>360</v>
      </c>
      <c r="J7" s="41" t="s">
        <v>361</v>
      </c>
      <c r="K7" s="41" t="s">
        <v>355</v>
      </c>
      <c r="L7" s="41" t="s">
        <v>356</v>
      </c>
      <c r="M7" s="41" t="s">
        <v>357</v>
      </c>
      <c r="N7" s="41" t="s">
        <v>358</v>
      </c>
      <c r="O7" s="41" t="s">
        <v>359</v>
      </c>
      <c r="P7" s="41" t="s">
        <v>360</v>
      </c>
      <c r="Q7" s="41" t="s">
        <v>361</v>
      </c>
      <c r="R7" s="41" t="s">
        <v>355</v>
      </c>
      <c r="S7" s="41" t="s">
        <v>356</v>
      </c>
      <c r="T7" s="41" t="s">
        <v>357</v>
      </c>
      <c r="U7" s="41" t="s">
        <v>358</v>
      </c>
      <c r="V7" s="41" t="s">
        <v>359</v>
      </c>
      <c r="W7" s="41" t="s">
        <v>360</v>
      </c>
      <c r="X7" s="41" t="s">
        <v>361</v>
      </c>
      <c r="Y7" s="41" t="s">
        <v>355</v>
      </c>
      <c r="Z7" s="41" t="s">
        <v>356</v>
      </c>
      <c r="AA7" s="41" t="s">
        <v>357</v>
      </c>
      <c r="AB7" s="41" t="s">
        <v>358</v>
      </c>
      <c r="AC7" s="41" t="s">
        <v>359</v>
      </c>
      <c r="AD7" s="41" t="s">
        <v>360</v>
      </c>
      <c r="AE7" s="41" t="s">
        <v>361</v>
      </c>
      <c r="AF7" s="42">
        <v>0</v>
      </c>
    </row>
    <row r="8" spans="1:32" x14ac:dyDescent="0.3">
      <c r="A8" s="41">
        <v>45474</v>
      </c>
      <c r="B8" s="41" t="s">
        <v>355</v>
      </c>
      <c r="C8" s="41" t="s">
        <v>356</v>
      </c>
      <c r="D8" s="41" t="s">
        <v>357</v>
      </c>
      <c r="E8" s="41" t="s">
        <v>358</v>
      </c>
      <c r="F8" s="41" t="s">
        <v>359</v>
      </c>
      <c r="G8" s="41" t="s">
        <v>360</v>
      </c>
      <c r="H8" s="41" t="s">
        <v>361</v>
      </c>
      <c r="I8" s="41" t="s">
        <v>355</v>
      </c>
      <c r="J8" s="41" t="s">
        <v>356</v>
      </c>
      <c r="K8" s="41" t="s">
        <v>357</v>
      </c>
      <c r="L8" s="41" t="s">
        <v>358</v>
      </c>
      <c r="M8" s="41" t="s">
        <v>359</v>
      </c>
      <c r="N8" s="41" t="s">
        <v>360</v>
      </c>
      <c r="O8" s="41" t="s">
        <v>361</v>
      </c>
      <c r="P8" s="41" t="s">
        <v>355</v>
      </c>
      <c r="Q8" s="41" t="s">
        <v>356</v>
      </c>
      <c r="R8" s="41" t="s">
        <v>357</v>
      </c>
      <c r="S8" s="41" t="s">
        <v>358</v>
      </c>
      <c r="T8" s="41" t="s">
        <v>359</v>
      </c>
      <c r="U8" s="41" t="s">
        <v>360</v>
      </c>
      <c r="V8" s="41" t="s">
        <v>361</v>
      </c>
      <c r="W8" s="41" t="s">
        <v>355</v>
      </c>
      <c r="X8" s="41" t="s">
        <v>356</v>
      </c>
      <c r="Y8" s="41" t="s">
        <v>357</v>
      </c>
      <c r="Z8" s="41" t="s">
        <v>358</v>
      </c>
      <c r="AA8" s="41" t="s">
        <v>359</v>
      </c>
      <c r="AB8" s="41" t="s">
        <v>360</v>
      </c>
      <c r="AC8" s="41" t="s">
        <v>361</v>
      </c>
      <c r="AD8" s="41" t="s">
        <v>355</v>
      </c>
      <c r="AE8" s="41" t="s">
        <v>356</v>
      </c>
      <c r="AF8" s="41" t="s">
        <v>357</v>
      </c>
    </row>
    <row r="9" spans="1:32" x14ac:dyDescent="0.3">
      <c r="A9" s="41">
        <v>45505</v>
      </c>
      <c r="B9" s="41" t="s">
        <v>358</v>
      </c>
      <c r="C9" s="41" t="s">
        <v>359</v>
      </c>
      <c r="D9" s="41" t="s">
        <v>360</v>
      </c>
      <c r="E9" s="41" t="s">
        <v>361</v>
      </c>
      <c r="F9" s="41" t="s">
        <v>355</v>
      </c>
      <c r="G9" s="41" t="s">
        <v>356</v>
      </c>
      <c r="H9" s="41" t="s">
        <v>357</v>
      </c>
      <c r="I9" s="41" t="s">
        <v>358</v>
      </c>
      <c r="J9" s="41" t="s">
        <v>359</v>
      </c>
      <c r="K9" s="41" t="s">
        <v>360</v>
      </c>
      <c r="L9" s="41" t="s">
        <v>361</v>
      </c>
      <c r="M9" s="41" t="s">
        <v>355</v>
      </c>
      <c r="N9" s="41" t="s">
        <v>356</v>
      </c>
      <c r="O9" s="41" t="s">
        <v>357</v>
      </c>
      <c r="P9" s="41" t="s">
        <v>358</v>
      </c>
      <c r="Q9" s="41" t="s">
        <v>359</v>
      </c>
      <c r="R9" s="41" t="s">
        <v>360</v>
      </c>
      <c r="S9" s="41" t="s">
        <v>361</v>
      </c>
      <c r="T9" s="41" t="s">
        <v>355</v>
      </c>
      <c r="U9" s="41" t="s">
        <v>356</v>
      </c>
      <c r="V9" s="41" t="s">
        <v>357</v>
      </c>
      <c r="W9" s="41" t="s">
        <v>358</v>
      </c>
      <c r="X9" s="41" t="s">
        <v>359</v>
      </c>
      <c r="Y9" s="41" t="s">
        <v>360</v>
      </c>
      <c r="Z9" s="41" t="s">
        <v>361</v>
      </c>
      <c r="AA9" s="41" t="s">
        <v>355</v>
      </c>
      <c r="AB9" s="41" t="s">
        <v>356</v>
      </c>
      <c r="AC9" s="41" t="s">
        <v>357</v>
      </c>
      <c r="AD9" s="41" t="s">
        <v>358</v>
      </c>
      <c r="AE9" s="41" t="s">
        <v>359</v>
      </c>
      <c r="AF9" s="41" t="s">
        <v>360</v>
      </c>
    </row>
    <row r="10" spans="1:32" x14ac:dyDescent="0.3">
      <c r="A10" s="41">
        <v>45536</v>
      </c>
      <c r="B10" s="41" t="s">
        <v>361</v>
      </c>
      <c r="C10" s="41" t="s">
        <v>355</v>
      </c>
      <c r="D10" s="41" t="s">
        <v>356</v>
      </c>
      <c r="E10" s="41" t="s">
        <v>357</v>
      </c>
      <c r="F10" s="41" t="s">
        <v>358</v>
      </c>
      <c r="G10" s="41" t="s">
        <v>359</v>
      </c>
      <c r="H10" s="41" t="s">
        <v>360</v>
      </c>
      <c r="I10" s="41" t="s">
        <v>361</v>
      </c>
      <c r="J10" s="41" t="s">
        <v>355</v>
      </c>
      <c r="K10" s="41" t="s">
        <v>356</v>
      </c>
      <c r="L10" s="41" t="s">
        <v>357</v>
      </c>
      <c r="M10" s="41" t="s">
        <v>358</v>
      </c>
      <c r="N10" s="41" t="s">
        <v>359</v>
      </c>
      <c r="O10" s="41" t="s">
        <v>360</v>
      </c>
      <c r="P10" s="41" t="s">
        <v>361</v>
      </c>
      <c r="Q10" s="41" t="s">
        <v>355</v>
      </c>
      <c r="R10" s="41" t="s">
        <v>356</v>
      </c>
      <c r="S10" s="41" t="s">
        <v>357</v>
      </c>
      <c r="T10" s="41" t="s">
        <v>358</v>
      </c>
      <c r="U10" s="41" t="s">
        <v>359</v>
      </c>
      <c r="V10" s="41" t="s">
        <v>360</v>
      </c>
      <c r="W10" s="41" t="s">
        <v>361</v>
      </c>
      <c r="X10" s="41" t="s">
        <v>355</v>
      </c>
      <c r="Y10" s="41" t="s">
        <v>356</v>
      </c>
      <c r="Z10" s="41" t="s">
        <v>357</v>
      </c>
      <c r="AA10" s="41" t="s">
        <v>358</v>
      </c>
      <c r="AB10" s="41" t="s">
        <v>359</v>
      </c>
      <c r="AC10" s="41" t="s">
        <v>360</v>
      </c>
      <c r="AD10" s="41" t="s">
        <v>361</v>
      </c>
      <c r="AE10" s="41" t="s">
        <v>355</v>
      </c>
      <c r="AF10" s="42">
        <v>0</v>
      </c>
    </row>
    <row r="11" spans="1:32" x14ac:dyDescent="0.3">
      <c r="A11" s="41">
        <v>45566</v>
      </c>
      <c r="B11" s="41" t="s">
        <v>356</v>
      </c>
      <c r="C11" s="41" t="s">
        <v>357</v>
      </c>
      <c r="D11" s="41" t="s">
        <v>358</v>
      </c>
      <c r="E11" s="41" t="s">
        <v>359</v>
      </c>
      <c r="F11" s="41" t="s">
        <v>360</v>
      </c>
      <c r="G11" s="41" t="s">
        <v>361</v>
      </c>
      <c r="H11" s="41" t="s">
        <v>355</v>
      </c>
      <c r="I11" s="41" t="s">
        <v>356</v>
      </c>
      <c r="J11" s="41" t="s">
        <v>357</v>
      </c>
      <c r="K11" s="41" t="s">
        <v>358</v>
      </c>
      <c r="L11" s="41" t="s">
        <v>359</v>
      </c>
      <c r="M11" s="41" t="s">
        <v>360</v>
      </c>
      <c r="N11" s="41" t="s">
        <v>361</v>
      </c>
      <c r="O11" s="41" t="s">
        <v>355</v>
      </c>
      <c r="P11" s="41" t="s">
        <v>356</v>
      </c>
      <c r="Q11" s="41" t="s">
        <v>357</v>
      </c>
      <c r="R11" s="41" t="s">
        <v>358</v>
      </c>
      <c r="S11" s="41" t="s">
        <v>359</v>
      </c>
      <c r="T11" s="41" t="s">
        <v>360</v>
      </c>
      <c r="U11" s="41" t="s">
        <v>361</v>
      </c>
      <c r="V11" s="41" t="s">
        <v>355</v>
      </c>
      <c r="W11" s="41" t="s">
        <v>356</v>
      </c>
      <c r="X11" s="41" t="s">
        <v>357</v>
      </c>
      <c r="Y11" s="41" t="s">
        <v>358</v>
      </c>
      <c r="Z11" s="41" t="s">
        <v>359</v>
      </c>
      <c r="AA11" s="41" t="s">
        <v>360</v>
      </c>
      <c r="AB11" s="41" t="s">
        <v>361</v>
      </c>
      <c r="AC11" s="41" t="s">
        <v>355</v>
      </c>
      <c r="AD11" s="41" t="s">
        <v>356</v>
      </c>
      <c r="AE11" s="41" t="s">
        <v>357</v>
      </c>
      <c r="AF11" s="41" t="s">
        <v>358</v>
      </c>
    </row>
    <row r="12" spans="1:32" x14ac:dyDescent="0.3">
      <c r="A12" s="41">
        <v>45597</v>
      </c>
      <c r="B12" s="41" t="s">
        <v>359</v>
      </c>
      <c r="C12" s="41" t="s">
        <v>360</v>
      </c>
      <c r="D12" s="41" t="s">
        <v>361</v>
      </c>
      <c r="E12" s="41" t="s">
        <v>355</v>
      </c>
      <c r="F12" s="41" t="s">
        <v>356</v>
      </c>
      <c r="G12" s="41" t="s">
        <v>357</v>
      </c>
      <c r="H12" s="41" t="s">
        <v>358</v>
      </c>
      <c r="I12" s="41" t="s">
        <v>359</v>
      </c>
      <c r="J12" s="41" t="s">
        <v>360</v>
      </c>
      <c r="K12" s="41" t="s">
        <v>361</v>
      </c>
      <c r="L12" s="41" t="s">
        <v>355</v>
      </c>
      <c r="M12" s="41" t="s">
        <v>356</v>
      </c>
      <c r="N12" s="41" t="s">
        <v>357</v>
      </c>
      <c r="O12" s="41" t="s">
        <v>358</v>
      </c>
      <c r="P12" s="41" t="s">
        <v>359</v>
      </c>
      <c r="Q12" s="41" t="s">
        <v>360</v>
      </c>
      <c r="R12" s="41" t="s">
        <v>361</v>
      </c>
      <c r="S12" s="41" t="s">
        <v>355</v>
      </c>
      <c r="T12" s="41" t="s">
        <v>356</v>
      </c>
      <c r="U12" s="41" t="s">
        <v>357</v>
      </c>
      <c r="V12" s="41" t="s">
        <v>358</v>
      </c>
      <c r="W12" s="41" t="s">
        <v>359</v>
      </c>
      <c r="X12" s="41" t="s">
        <v>360</v>
      </c>
      <c r="Y12" s="41" t="s">
        <v>361</v>
      </c>
      <c r="Z12" s="41" t="s">
        <v>355</v>
      </c>
      <c r="AA12" s="41" t="s">
        <v>356</v>
      </c>
      <c r="AB12" s="41" t="s">
        <v>357</v>
      </c>
      <c r="AC12" s="41" t="s">
        <v>358</v>
      </c>
      <c r="AD12" s="41" t="s">
        <v>359</v>
      </c>
      <c r="AE12" s="41" t="s">
        <v>360</v>
      </c>
      <c r="AF12" s="42">
        <v>0</v>
      </c>
    </row>
    <row r="13" spans="1:32" x14ac:dyDescent="0.3">
      <c r="A13" s="41">
        <v>45627</v>
      </c>
      <c r="B13" s="41" t="s">
        <v>361</v>
      </c>
      <c r="C13" s="41" t="s">
        <v>355</v>
      </c>
      <c r="D13" s="41" t="s">
        <v>356</v>
      </c>
      <c r="E13" s="41" t="s">
        <v>357</v>
      </c>
      <c r="F13" s="41" t="s">
        <v>358</v>
      </c>
      <c r="G13" s="41" t="s">
        <v>359</v>
      </c>
      <c r="H13" s="41" t="s">
        <v>360</v>
      </c>
      <c r="I13" s="41" t="s">
        <v>361</v>
      </c>
      <c r="J13" s="41" t="s">
        <v>355</v>
      </c>
      <c r="K13" s="41" t="s">
        <v>356</v>
      </c>
      <c r="L13" s="41" t="s">
        <v>357</v>
      </c>
      <c r="M13" s="41" t="s">
        <v>358</v>
      </c>
      <c r="N13" s="41" t="s">
        <v>359</v>
      </c>
      <c r="O13" s="41" t="s">
        <v>360</v>
      </c>
      <c r="P13" s="41" t="s">
        <v>361</v>
      </c>
      <c r="Q13" s="41" t="s">
        <v>355</v>
      </c>
      <c r="R13" s="41" t="s">
        <v>356</v>
      </c>
      <c r="S13" s="41" t="s">
        <v>357</v>
      </c>
      <c r="T13" s="41" t="s">
        <v>358</v>
      </c>
      <c r="U13" s="41" t="s">
        <v>359</v>
      </c>
      <c r="V13" s="41" t="s">
        <v>360</v>
      </c>
      <c r="W13" s="41" t="s">
        <v>361</v>
      </c>
      <c r="X13" s="41" t="s">
        <v>355</v>
      </c>
      <c r="Y13" s="41" t="s">
        <v>356</v>
      </c>
      <c r="Z13" s="41" t="s">
        <v>357</v>
      </c>
      <c r="AA13" s="41" t="s">
        <v>358</v>
      </c>
      <c r="AB13" s="41" t="s">
        <v>359</v>
      </c>
      <c r="AC13" s="41" t="s">
        <v>360</v>
      </c>
      <c r="AD13" s="41" t="s">
        <v>361</v>
      </c>
      <c r="AE13" s="41" t="s">
        <v>355</v>
      </c>
      <c r="AF13" s="41" t="s">
        <v>356</v>
      </c>
    </row>
    <row r="14" spans="1:32" x14ac:dyDescent="0.3">
      <c r="C14">
        <f>COUNTIF(C2:C13,"*holiday*")</f>
        <v>1</v>
      </c>
    </row>
    <row r="16" spans="1:32" x14ac:dyDescent="0.3">
      <c r="E16">
        <f>COUNTIF(B2:AF13,"*holiday*")</f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46A2-186B-4D4B-8161-F2900DBD8E35}">
  <dimension ref="A1:E7"/>
  <sheetViews>
    <sheetView showGridLines="0" tabSelected="1" zoomScale="115" zoomScaleNormal="115" workbookViewId="0">
      <selection activeCell="G2" sqref="G2"/>
    </sheetView>
  </sheetViews>
  <sheetFormatPr defaultRowHeight="15.6" x14ac:dyDescent="0.3"/>
  <cols>
    <col min="1" max="1" width="5.3984375" bestFit="1" customWidth="1"/>
    <col min="2" max="3" width="27.296875" customWidth="1"/>
    <col min="4" max="4" width="45.59765625" customWidth="1"/>
    <col min="5" max="5" width="22.3984375" hidden="1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</row>
    <row r="2" spans="1:5" ht="46.8" x14ac:dyDescent="0.3">
      <c r="A2" s="1">
        <v>1</v>
      </c>
      <c r="B2" s="3" t="s">
        <v>9</v>
      </c>
      <c r="C2" s="4" t="s">
        <v>4</v>
      </c>
      <c r="D2" s="4" t="s">
        <v>6</v>
      </c>
      <c r="E2" s="5" t="s">
        <v>11</v>
      </c>
    </row>
    <row r="3" spans="1:5" ht="31.2" x14ac:dyDescent="0.3">
      <c r="A3" s="1">
        <f t="shared" ref="A3:A6" si="0">A2+1</f>
        <v>2</v>
      </c>
      <c r="B3" s="3" t="s">
        <v>8</v>
      </c>
      <c r="C3" s="4" t="s">
        <v>12</v>
      </c>
      <c r="D3" s="4" t="s">
        <v>383</v>
      </c>
      <c r="E3" s="5" t="s">
        <v>382</v>
      </c>
    </row>
    <row r="4" spans="1:5" ht="46.8" x14ac:dyDescent="0.3">
      <c r="A4" s="1">
        <f t="shared" si="0"/>
        <v>3</v>
      </c>
      <c r="B4" s="3" t="s">
        <v>397</v>
      </c>
      <c r="C4" s="1" t="s">
        <v>365</v>
      </c>
      <c r="D4" s="6" t="s">
        <v>394</v>
      </c>
      <c r="E4" s="5" t="s">
        <v>385</v>
      </c>
    </row>
    <row r="5" spans="1:5" ht="31.2" x14ac:dyDescent="0.3">
      <c r="A5" s="1">
        <f t="shared" si="0"/>
        <v>4</v>
      </c>
      <c r="B5" s="3" t="s">
        <v>15</v>
      </c>
      <c r="C5" s="1" t="s">
        <v>392</v>
      </c>
      <c r="D5" s="6" t="s">
        <v>363</v>
      </c>
      <c r="E5" s="5" t="s">
        <v>386</v>
      </c>
    </row>
    <row r="6" spans="1:5" ht="31.2" x14ac:dyDescent="0.3">
      <c r="A6" s="1">
        <f t="shared" si="0"/>
        <v>5</v>
      </c>
      <c r="B6" s="3" t="s">
        <v>15</v>
      </c>
      <c r="C6" s="1" t="s">
        <v>14</v>
      </c>
      <c r="D6" s="6" t="s">
        <v>13</v>
      </c>
      <c r="E6" s="43" t="s">
        <v>384</v>
      </c>
    </row>
    <row r="7" spans="1:5" ht="93.6" x14ac:dyDescent="0.3">
      <c r="A7" s="1"/>
      <c r="B7" s="1" t="s">
        <v>5</v>
      </c>
      <c r="C7" s="1" t="s">
        <v>7</v>
      </c>
      <c r="D7" s="3" t="s">
        <v>391</v>
      </c>
      <c r="E7" s="5" t="s">
        <v>362</v>
      </c>
    </row>
  </sheetData>
  <hyperlinks>
    <hyperlink ref="E2" location="'Process-1'!A1" display="'Process-1'!A1" xr:uid="{B422A53B-7578-405B-B498-22DD88055B9C}"/>
    <hyperlink ref="E3" location="'Process-2'!A1" display="'Process-2'!A1" xr:uid="{D95705DA-61EC-47CC-8A3F-1255D346DD6B}"/>
    <hyperlink ref="E4" location="'Process-3'!A1" display="'Process-3'!A1" xr:uid="{24E85FDA-0062-4D06-B215-70759B368027}"/>
    <hyperlink ref="E5" location="'Process-4'!A1" display="'Process-4'!A1" xr:uid="{E8D506D6-696B-49D8-8573-84FCE524F166}"/>
    <hyperlink ref="E6" location="'Process-5'!A1" display="'Process-5'!A1" xr:uid="{354D2DA4-1D82-47CA-BAC5-94AB715B1808}"/>
    <hyperlink ref="E7" location="'Process-6'!A1" display="'Process-6'!A1" xr:uid="{F8F8F143-498F-4417-92C5-6D9C9BF3A8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5A0-386B-4E6C-A10E-280FDA0EB1AD}">
  <sheetPr>
    <tabColor rgb="FF92D050"/>
  </sheetPr>
  <dimension ref="A1:AM39"/>
  <sheetViews>
    <sheetView showGridLines="0" workbookViewId="0">
      <selection activeCell="T7" sqref="T3:T7"/>
    </sheetView>
  </sheetViews>
  <sheetFormatPr defaultRowHeight="15.6" x14ac:dyDescent="0.3"/>
  <cols>
    <col min="1" max="4" width="9.296875" bestFit="1" customWidth="1"/>
    <col min="5" max="5" width="29.5" bestFit="1" customWidth="1"/>
    <col min="6" max="6" width="8.69921875" bestFit="1" customWidth="1"/>
    <col min="7" max="7" width="14" bestFit="1" customWidth="1"/>
    <col min="8" max="8" width="34.5" bestFit="1" customWidth="1"/>
    <col min="9" max="9" width="25.69921875" bestFit="1" customWidth="1"/>
    <col min="10" max="10" width="13.5" bestFit="1" customWidth="1"/>
    <col min="11" max="11" width="13.19921875" bestFit="1" customWidth="1"/>
    <col min="12" max="12" width="10.796875" bestFit="1" customWidth="1"/>
    <col min="13" max="13" width="23.5" bestFit="1" customWidth="1"/>
    <col min="14" max="14" width="7.59765625" bestFit="1" customWidth="1"/>
    <col min="15" max="15" width="13.09765625" bestFit="1" customWidth="1"/>
    <col min="16" max="16" width="18.296875" bestFit="1" customWidth="1"/>
    <col min="17" max="17" width="11.796875" bestFit="1" customWidth="1"/>
    <col min="18" max="18" width="14.3984375" bestFit="1" customWidth="1"/>
    <col min="19" max="19" width="28.59765625" bestFit="1" customWidth="1"/>
    <col min="20" max="20" width="26.796875" bestFit="1" customWidth="1"/>
    <col min="21" max="21" width="6.3984375" bestFit="1" customWidth="1"/>
    <col min="22" max="22" width="8.69921875" bestFit="1" customWidth="1"/>
    <col min="23" max="23" width="7.296875" bestFit="1" customWidth="1"/>
    <col min="24" max="24" width="6.3984375" bestFit="1" customWidth="1"/>
    <col min="25" max="25" width="8.69921875" bestFit="1" customWidth="1"/>
    <col min="26" max="26" width="10.69921875" customWidth="1"/>
  </cols>
  <sheetData>
    <row r="1" spans="1:39" ht="16.2" thickBot="1" x14ac:dyDescent="0.35">
      <c r="X1" s="76" t="s">
        <v>366</v>
      </c>
      <c r="Y1" s="77"/>
      <c r="Z1" s="78"/>
      <c r="AA1" s="76" t="s">
        <v>367</v>
      </c>
      <c r="AB1" s="77"/>
      <c r="AC1" s="78"/>
      <c r="AD1" s="76" t="s">
        <v>368</v>
      </c>
      <c r="AE1" s="77"/>
      <c r="AF1" s="78"/>
      <c r="AG1" s="76" t="s">
        <v>369</v>
      </c>
      <c r="AH1" s="77"/>
      <c r="AI1" s="78"/>
      <c r="AK1" s="79" t="s">
        <v>370</v>
      </c>
      <c r="AL1" s="80"/>
      <c r="AM1" s="81"/>
    </row>
    <row r="2" spans="1:39" x14ac:dyDescent="0.3">
      <c r="A2" s="46"/>
      <c r="B2" s="46"/>
      <c r="C2" s="46"/>
      <c r="D2" s="46"/>
      <c r="E2" s="47"/>
      <c r="F2" s="47"/>
      <c r="G2" s="48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72" t="s">
        <v>16</v>
      </c>
      <c r="V2" s="73"/>
      <c r="W2" s="74"/>
      <c r="X2" s="75" t="s">
        <v>17</v>
      </c>
      <c r="Y2" s="75"/>
      <c r="Z2" s="75"/>
      <c r="AA2" s="75" t="s">
        <v>17</v>
      </c>
      <c r="AB2" s="75"/>
      <c r="AC2" s="75"/>
      <c r="AD2" s="75" t="s">
        <v>17</v>
      </c>
      <c r="AE2" s="75"/>
      <c r="AF2" s="75"/>
      <c r="AG2" s="75" t="s">
        <v>17</v>
      </c>
      <c r="AH2" s="75"/>
      <c r="AI2" s="75"/>
      <c r="AK2" s="75" t="s">
        <v>17</v>
      </c>
      <c r="AL2" s="75"/>
      <c r="AM2" s="75"/>
    </row>
    <row r="3" spans="1:39" ht="43.2" x14ac:dyDescent="0.3">
      <c r="A3" s="49" t="s">
        <v>20</v>
      </c>
      <c r="B3" s="49" t="s">
        <v>21</v>
      </c>
      <c r="C3" s="34" t="s">
        <v>22</v>
      </c>
      <c r="D3" s="49" t="s">
        <v>23</v>
      </c>
      <c r="E3" s="50" t="s">
        <v>24</v>
      </c>
      <c r="F3" s="50" t="s">
        <v>25</v>
      </c>
      <c r="G3" s="51" t="s">
        <v>26</v>
      </c>
      <c r="H3" s="50" t="s">
        <v>27</v>
      </c>
      <c r="I3" s="50" t="s">
        <v>28</v>
      </c>
      <c r="J3" s="50" t="s">
        <v>29</v>
      </c>
      <c r="K3" s="50" t="s">
        <v>30</v>
      </c>
      <c r="L3" s="50" t="s">
        <v>31</v>
      </c>
      <c r="M3" s="50" t="s">
        <v>32</v>
      </c>
      <c r="N3" s="50" t="s">
        <v>33</v>
      </c>
      <c r="O3" s="50" t="s">
        <v>34</v>
      </c>
      <c r="P3" s="50" t="s">
        <v>35</v>
      </c>
      <c r="Q3" s="50" t="s">
        <v>36</v>
      </c>
      <c r="R3" s="50" t="s">
        <v>37</v>
      </c>
      <c r="S3" s="50" t="s">
        <v>38</v>
      </c>
      <c r="T3" s="50" t="s">
        <v>39</v>
      </c>
      <c r="U3" s="15" t="s">
        <v>40</v>
      </c>
      <c r="V3" s="15" t="s">
        <v>41</v>
      </c>
      <c r="W3" s="15" t="s">
        <v>42</v>
      </c>
      <c r="X3" s="15" t="s">
        <v>40</v>
      </c>
      <c r="Y3" s="15" t="s">
        <v>41</v>
      </c>
      <c r="Z3" s="15" t="s">
        <v>42</v>
      </c>
      <c r="AA3" s="15" t="s">
        <v>40</v>
      </c>
      <c r="AB3" s="15" t="s">
        <v>41</v>
      </c>
      <c r="AC3" s="15" t="s">
        <v>42</v>
      </c>
      <c r="AD3" s="15" t="s">
        <v>40</v>
      </c>
      <c r="AE3" s="15" t="s">
        <v>41</v>
      </c>
      <c r="AF3" s="15" t="s">
        <v>42</v>
      </c>
      <c r="AG3" s="15" t="s">
        <v>40</v>
      </c>
      <c r="AH3" s="15" t="s">
        <v>41</v>
      </c>
      <c r="AI3" s="15" t="s">
        <v>42</v>
      </c>
      <c r="AK3" s="15" t="s">
        <v>40</v>
      </c>
      <c r="AL3" s="15" t="s">
        <v>41</v>
      </c>
      <c r="AM3" s="15" t="s">
        <v>42</v>
      </c>
    </row>
    <row r="4" spans="1:39" ht="31.2" x14ac:dyDescent="0.3">
      <c r="A4" s="18">
        <v>45409</v>
      </c>
      <c r="B4" s="18">
        <v>45409</v>
      </c>
      <c r="C4" s="18">
        <v>45409</v>
      </c>
      <c r="D4" s="18">
        <v>45422</v>
      </c>
      <c r="E4" s="52" t="s">
        <v>46</v>
      </c>
      <c r="F4" s="53" t="s">
        <v>47</v>
      </c>
      <c r="G4" s="21">
        <v>9780061122415</v>
      </c>
      <c r="H4" s="24" t="s">
        <v>48</v>
      </c>
      <c r="I4" s="54" t="s">
        <v>49</v>
      </c>
      <c r="J4" s="52" t="s">
        <v>50</v>
      </c>
      <c r="K4" s="52" t="s">
        <v>51</v>
      </c>
      <c r="L4" s="52" t="s">
        <v>52</v>
      </c>
      <c r="M4" s="52" t="s">
        <v>53</v>
      </c>
      <c r="N4" s="24" t="s">
        <v>54</v>
      </c>
      <c r="O4" s="52" t="s">
        <v>55</v>
      </c>
      <c r="P4" s="54" t="s">
        <v>56</v>
      </c>
      <c r="Q4" s="54" t="s">
        <v>57</v>
      </c>
      <c r="R4" s="54" t="s">
        <v>58</v>
      </c>
      <c r="S4" s="54" t="s">
        <v>59</v>
      </c>
      <c r="T4" s="54" t="s">
        <v>60</v>
      </c>
      <c r="U4" s="25">
        <v>19</v>
      </c>
      <c r="V4" s="26">
        <v>1360.24</v>
      </c>
      <c r="W4" s="25">
        <f>U4*V4</f>
        <v>25844.560000000001</v>
      </c>
      <c r="X4" s="26">
        <v>40</v>
      </c>
      <c r="Y4" s="26">
        <v>1388</v>
      </c>
      <c r="Z4" s="25">
        <f>X4*Y4</f>
        <v>55520</v>
      </c>
      <c r="AA4" s="26">
        <v>40</v>
      </c>
      <c r="AB4" s="26">
        <v>1388</v>
      </c>
      <c r="AC4" s="25">
        <f>AA4*AB4</f>
        <v>55520</v>
      </c>
      <c r="AD4" s="26">
        <v>40</v>
      </c>
      <c r="AE4" s="26">
        <v>1388</v>
      </c>
      <c r="AF4" s="25">
        <f>AD4*AE4</f>
        <v>55520</v>
      </c>
      <c r="AG4" s="26">
        <v>40</v>
      </c>
      <c r="AH4" s="26">
        <v>1388</v>
      </c>
      <c r="AI4" s="25">
        <f>AG4*AH4</f>
        <v>55520</v>
      </c>
      <c r="AK4" s="26">
        <f>IF(X4=AA4=AD4,"True",X4-AA4)</f>
        <v>0</v>
      </c>
      <c r="AL4" s="26">
        <f>IF(Y4=AB4=AE4,"True",Y4-AB4)</f>
        <v>0</v>
      </c>
      <c r="AM4" s="26">
        <f>IF(Z4=AC4=AF4,"True",Z4-AC4)</f>
        <v>0</v>
      </c>
    </row>
    <row r="5" spans="1:39" ht="46.8" x14ac:dyDescent="0.3">
      <c r="A5" s="18">
        <v>45409</v>
      </c>
      <c r="B5" s="18">
        <v>45409</v>
      </c>
      <c r="C5" s="18">
        <v>45409</v>
      </c>
      <c r="D5" s="18">
        <v>45422</v>
      </c>
      <c r="E5" s="52" t="s">
        <v>61</v>
      </c>
      <c r="F5" s="53" t="s">
        <v>62</v>
      </c>
      <c r="G5" s="21">
        <v>9781847941831</v>
      </c>
      <c r="H5" s="24" t="s">
        <v>63</v>
      </c>
      <c r="I5" s="54" t="s">
        <v>64</v>
      </c>
      <c r="J5" s="52" t="s">
        <v>65</v>
      </c>
      <c r="K5" s="52" t="s">
        <v>51</v>
      </c>
      <c r="L5" s="52" t="s">
        <v>66</v>
      </c>
      <c r="M5" s="52" t="s">
        <v>67</v>
      </c>
      <c r="N5" s="24" t="s">
        <v>68</v>
      </c>
      <c r="O5" s="52" t="s">
        <v>55</v>
      </c>
      <c r="P5" s="54" t="s">
        <v>69</v>
      </c>
      <c r="Q5" s="54" t="s">
        <v>70</v>
      </c>
      <c r="R5" s="54" t="s">
        <v>71</v>
      </c>
      <c r="S5" s="54" t="s">
        <v>72</v>
      </c>
      <c r="T5" s="54" t="s">
        <v>73</v>
      </c>
      <c r="U5" s="25">
        <v>14</v>
      </c>
      <c r="V5" s="26">
        <v>1171.0999999999999</v>
      </c>
      <c r="W5" s="25">
        <f t="shared" ref="W5:W39" si="0">U5*V5</f>
        <v>16395.399999999998</v>
      </c>
      <c r="X5" s="26">
        <v>24</v>
      </c>
      <c r="Y5" s="26">
        <v>1195</v>
      </c>
      <c r="Z5" s="25">
        <f t="shared" ref="Z5:Z39" si="1">X5*Y5</f>
        <v>28680</v>
      </c>
      <c r="AA5" s="26">
        <v>24</v>
      </c>
      <c r="AB5" s="26">
        <v>1195</v>
      </c>
      <c r="AC5" s="25">
        <f t="shared" ref="AC5:AC39" si="2">AA5*AB5</f>
        <v>28680</v>
      </c>
      <c r="AD5" s="26">
        <v>24</v>
      </c>
      <c r="AE5" s="26">
        <v>1195</v>
      </c>
      <c r="AF5" s="25">
        <f t="shared" ref="AF5:AF39" si="3">AD5*AE5</f>
        <v>28680</v>
      </c>
      <c r="AG5" s="26">
        <v>24</v>
      </c>
      <c r="AH5" s="26">
        <v>1195</v>
      </c>
      <c r="AI5" s="25">
        <f t="shared" ref="AI5:AI39" si="4">AG5*AH5</f>
        <v>28680</v>
      </c>
      <c r="AK5" s="26">
        <f t="shared" ref="AK5:AK39" si="5">IF(X5=AA5=AD5,"True",X5-AA5)</f>
        <v>0</v>
      </c>
      <c r="AL5" s="26">
        <f t="shared" ref="AL5:AL39" si="6">IF(Y5=AB5=AE5,"True",Y5-AB5)</f>
        <v>0</v>
      </c>
      <c r="AM5" s="25">
        <f t="shared" ref="AM5:AM39" si="7">AK5*AL5</f>
        <v>0</v>
      </c>
    </row>
    <row r="6" spans="1:39" ht="46.8" x14ac:dyDescent="0.3">
      <c r="A6" s="18">
        <v>45386</v>
      </c>
      <c r="B6" s="18">
        <v>45386</v>
      </c>
      <c r="C6" s="18">
        <v>45386</v>
      </c>
      <c r="D6" s="18">
        <v>45422</v>
      </c>
      <c r="E6" s="52" t="s">
        <v>74</v>
      </c>
      <c r="F6" s="53" t="s">
        <v>75</v>
      </c>
      <c r="G6" s="21">
        <v>9781612680194</v>
      </c>
      <c r="H6" s="24" t="s">
        <v>76</v>
      </c>
      <c r="I6" s="54" t="s">
        <v>77</v>
      </c>
      <c r="J6" s="52" t="s">
        <v>78</v>
      </c>
      <c r="K6" s="52" t="s">
        <v>51</v>
      </c>
      <c r="L6" s="52" t="s">
        <v>79</v>
      </c>
      <c r="M6" s="52" t="s">
        <v>80</v>
      </c>
      <c r="N6" s="24" t="s">
        <v>81</v>
      </c>
      <c r="O6" s="52" t="s">
        <v>82</v>
      </c>
      <c r="P6" s="54" t="s">
        <v>83</v>
      </c>
      <c r="Q6" s="54" t="s">
        <v>84</v>
      </c>
      <c r="R6" s="54" t="s">
        <v>58</v>
      </c>
      <c r="S6" s="54" t="s">
        <v>85</v>
      </c>
      <c r="T6" s="54" t="s">
        <v>86</v>
      </c>
      <c r="U6" s="25">
        <v>0</v>
      </c>
      <c r="V6" s="26">
        <v>1280</v>
      </c>
      <c r="W6" s="25">
        <f t="shared" si="0"/>
        <v>0</v>
      </c>
      <c r="X6" s="26">
        <v>43</v>
      </c>
      <c r="Y6" s="26">
        <v>1280</v>
      </c>
      <c r="Z6" s="25">
        <f t="shared" si="1"/>
        <v>55040</v>
      </c>
      <c r="AA6" s="26">
        <v>43</v>
      </c>
      <c r="AB6" s="26">
        <v>1280</v>
      </c>
      <c r="AC6" s="25">
        <f t="shared" si="2"/>
        <v>55040</v>
      </c>
      <c r="AD6" s="26">
        <v>43</v>
      </c>
      <c r="AE6" s="26">
        <v>1280</v>
      </c>
      <c r="AF6" s="25">
        <f t="shared" si="3"/>
        <v>55040</v>
      </c>
      <c r="AG6" s="26">
        <v>43</v>
      </c>
      <c r="AH6" s="26">
        <v>1280</v>
      </c>
      <c r="AI6" s="25">
        <f t="shared" si="4"/>
        <v>55040</v>
      </c>
      <c r="AK6" s="26">
        <f t="shared" si="5"/>
        <v>0</v>
      </c>
      <c r="AL6" s="26">
        <f t="shared" si="6"/>
        <v>0</v>
      </c>
      <c r="AM6" s="25">
        <f t="shared" si="7"/>
        <v>0</v>
      </c>
    </row>
    <row r="7" spans="1:39" ht="46.8" x14ac:dyDescent="0.3">
      <c r="A7" s="18">
        <v>45386</v>
      </c>
      <c r="B7" s="18">
        <v>45386</v>
      </c>
      <c r="C7" s="18">
        <v>45386</v>
      </c>
      <c r="D7" s="18">
        <v>45399</v>
      </c>
      <c r="E7" s="52" t="s">
        <v>87</v>
      </c>
      <c r="F7" s="53" t="s">
        <v>88</v>
      </c>
      <c r="G7" s="21">
        <v>9780000000001</v>
      </c>
      <c r="H7" s="24" t="s">
        <v>89</v>
      </c>
      <c r="I7" s="54" t="s">
        <v>90</v>
      </c>
      <c r="J7" s="52" t="s">
        <v>91</v>
      </c>
      <c r="K7" s="52" t="s">
        <v>51</v>
      </c>
      <c r="L7" s="52" t="s">
        <v>52</v>
      </c>
      <c r="M7" s="52" t="s">
        <v>53</v>
      </c>
      <c r="N7" s="24" t="s">
        <v>92</v>
      </c>
      <c r="O7" s="52" t="s">
        <v>82</v>
      </c>
      <c r="P7" s="54" t="s">
        <v>93</v>
      </c>
      <c r="Q7" s="54" t="s">
        <v>94</v>
      </c>
      <c r="R7" s="54" t="s">
        <v>95</v>
      </c>
      <c r="S7" s="54" t="s">
        <v>96</v>
      </c>
      <c r="T7" s="54" t="s">
        <v>97</v>
      </c>
      <c r="U7" s="25">
        <v>15</v>
      </c>
      <c r="V7" s="26">
        <v>1461</v>
      </c>
      <c r="W7" s="25">
        <f t="shared" si="0"/>
        <v>21915</v>
      </c>
      <c r="X7" s="26">
        <v>36</v>
      </c>
      <c r="Y7" s="26">
        <v>1461</v>
      </c>
      <c r="Z7" s="25">
        <f t="shared" si="1"/>
        <v>52596</v>
      </c>
      <c r="AA7" s="26">
        <v>36</v>
      </c>
      <c r="AB7" s="26">
        <v>1461</v>
      </c>
      <c r="AC7" s="25">
        <f t="shared" si="2"/>
        <v>52596</v>
      </c>
      <c r="AD7" s="26">
        <v>36</v>
      </c>
      <c r="AE7" s="26">
        <v>1461</v>
      </c>
      <c r="AF7" s="25">
        <f t="shared" si="3"/>
        <v>52596</v>
      </c>
      <c r="AG7" s="26">
        <v>36</v>
      </c>
      <c r="AH7" s="26">
        <v>1461</v>
      </c>
      <c r="AI7" s="25">
        <f t="shared" si="4"/>
        <v>52596</v>
      </c>
      <c r="AK7" s="26">
        <f t="shared" si="5"/>
        <v>0</v>
      </c>
      <c r="AL7" s="26">
        <f t="shared" si="6"/>
        <v>0</v>
      </c>
      <c r="AM7" s="25">
        <f t="shared" si="7"/>
        <v>0</v>
      </c>
    </row>
    <row r="8" spans="1:39" ht="46.8" x14ac:dyDescent="0.3">
      <c r="A8" s="18">
        <v>45391</v>
      </c>
      <c r="B8" s="18">
        <v>45391</v>
      </c>
      <c r="C8" s="18">
        <v>45391</v>
      </c>
      <c r="D8" s="18">
        <v>45404</v>
      </c>
      <c r="E8" s="52" t="s">
        <v>98</v>
      </c>
      <c r="F8" s="53" t="s">
        <v>62</v>
      </c>
      <c r="G8" s="21">
        <v>9788194790891</v>
      </c>
      <c r="H8" s="24" t="s">
        <v>99</v>
      </c>
      <c r="I8" s="54" t="s">
        <v>100</v>
      </c>
      <c r="J8" s="52" t="s">
        <v>50</v>
      </c>
      <c r="K8" s="52" t="s">
        <v>51</v>
      </c>
      <c r="L8" s="52" t="s">
        <v>66</v>
      </c>
      <c r="M8" s="52" t="s">
        <v>67</v>
      </c>
      <c r="N8" s="24" t="s">
        <v>101</v>
      </c>
      <c r="O8" s="52" t="s">
        <v>102</v>
      </c>
      <c r="P8" s="54" t="s">
        <v>103</v>
      </c>
      <c r="Q8" s="54" t="s">
        <v>104</v>
      </c>
      <c r="R8" s="54" t="s">
        <v>105</v>
      </c>
      <c r="S8" s="54" t="s">
        <v>106</v>
      </c>
      <c r="T8" s="54" t="s">
        <v>107</v>
      </c>
      <c r="U8" s="25">
        <v>19</v>
      </c>
      <c r="V8" s="26">
        <v>1158</v>
      </c>
      <c r="W8" s="25">
        <f t="shared" si="0"/>
        <v>22002</v>
      </c>
      <c r="X8" s="26">
        <v>37</v>
      </c>
      <c r="Y8" s="26">
        <v>1158</v>
      </c>
      <c r="Z8" s="25">
        <f t="shared" si="1"/>
        <v>42846</v>
      </c>
      <c r="AA8" s="26">
        <v>37</v>
      </c>
      <c r="AB8" s="26">
        <v>1158</v>
      </c>
      <c r="AC8" s="25">
        <f t="shared" si="2"/>
        <v>42846</v>
      </c>
      <c r="AD8" s="26">
        <v>37</v>
      </c>
      <c r="AE8" s="26">
        <v>1158</v>
      </c>
      <c r="AF8" s="25">
        <f t="shared" si="3"/>
        <v>42846</v>
      </c>
      <c r="AG8" s="26">
        <v>37</v>
      </c>
      <c r="AH8" s="26">
        <v>1158</v>
      </c>
      <c r="AI8" s="25">
        <f t="shared" si="4"/>
        <v>42846</v>
      </c>
      <c r="AK8" s="26">
        <f t="shared" si="5"/>
        <v>0</v>
      </c>
      <c r="AL8" s="26">
        <f t="shared" si="6"/>
        <v>0</v>
      </c>
      <c r="AM8" s="25">
        <f t="shared" si="7"/>
        <v>0</v>
      </c>
    </row>
    <row r="9" spans="1:39" ht="31.2" x14ac:dyDescent="0.3">
      <c r="A9" s="18">
        <v>45399</v>
      </c>
      <c r="B9" s="18">
        <v>45399</v>
      </c>
      <c r="C9" s="18">
        <v>45399</v>
      </c>
      <c r="D9" s="18">
        <v>45422</v>
      </c>
      <c r="E9" s="52" t="s">
        <v>108</v>
      </c>
      <c r="F9" s="53" t="s">
        <v>109</v>
      </c>
      <c r="G9" s="21">
        <v>9780449214923</v>
      </c>
      <c r="H9" s="24" t="s">
        <v>110</v>
      </c>
      <c r="I9" s="54" t="s">
        <v>64</v>
      </c>
      <c r="J9" s="52" t="s">
        <v>78</v>
      </c>
      <c r="K9" s="52" t="s">
        <v>51</v>
      </c>
      <c r="L9" s="52" t="s">
        <v>79</v>
      </c>
      <c r="M9" s="52" t="s">
        <v>80</v>
      </c>
      <c r="N9" s="24" t="s">
        <v>111</v>
      </c>
      <c r="O9" s="52" t="s">
        <v>112</v>
      </c>
      <c r="P9" s="54" t="s">
        <v>113</v>
      </c>
      <c r="Q9" s="54" t="s">
        <v>114</v>
      </c>
      <c r="R9" s="54" t="s">
        <v>58</v>
      </c>
      <c r="S9" s="54" t="s">
        <v>115</v>
      </c>
      <c r="T9" s="54" t="s">
        <v>60</v>
      </c>
      <c r="U9" s="25">
        <v>12</v>
      </c>
      <c r="V9" s="26">
        <v>1429</v>
      </c>
      <c r="W9" s="25">
        <f t="shared" si="0"/>
        <v>17148</v>
      </c>
      <c r="X9" s="26">
        <v>34</v>
      </c>
      <c r="Y9" s="26">
        <v>1429</v>
      </c>
      <c r="Z9" s="25">
        <f t="shared" si="1"/>
        <v>48586</v>
      </c>
      <c r="AA9" s="26">
        <v>34</v>
      </c>
      <c r="AB9" s="26">
        <v>1429</v>
      </c>
      <c r="AC9" s="25">
        <f t="shared" si="2"/>
        <v>48586</v>
      </c>
      <c r="AD9" s="26">
        <v>34</v>
      </c>
      <c r="AE9" s="26">
        <v>1429</v>
      </c>
      <c r="AF9" s="25">
        <f t="shared" si="3"/>
        <v>48586</v>
      </c>
      <c r="AG9" s="26">
        <v>34</v>
      </c>
      <c r="AH9" s="26">
        <v>1429</v>
      </c>
      <c r="AI9" s="25">
        <f t="shared" si="4"/>
        <v>48586</v>
      </c>
      <c r="AK9" s="26">
        <f t="shared" si="5"/>
        <v>0</v>
      </c>
      <c r="AL9" s="26">
        <f t="shared" si="6"/>
        <v>0</v>
      </c>
      <c r="AM9" s="25">
        <f t="shared" si="7"/>
        <v>0</v>
      </c>
    </row>
    <row r="10" spans="1:39" ht="46.8" x14ac:dyDescent="0.3">
      <c r="A10" s="18">
        <v>45382</v>
      </c>
      <c r="B10" s="18">
        <v>45391</v>
      </c>
      <c r="C10" s="18">
        <v>45391</v>
      </c>
      <c r="D10" s="18">
        <v>45399</v>
      </c>
      <c r="E10" s="52" t="s">
        <v>116</v>
      </c>
      <c r="F10" s="53" t="s">
        <v>62</v>
      </c>
      <c r="G10" s="21">
        <v>9781786330895</v>
      </c>
      <c r="H10" s="24" t="s">
        <v>117</v>
      </c>
      <c r="I10" s="54" t="s">
        <v>118</v>
      </c>
      <c r="J10" s="52" t="s">
        <v>50</v>
      </c>
      <c r="K10" s="52" t="s">
        <v>51</v>
      </c>
      <c r="L10" s="52" t="s">
        <v>52</v>
      </c>
      <c r="M10" s="52" t="s">
        <v>53</v>
      </c>
      <c r="N10" s="24" t="s">
        <v>119</v>
      </c>
      <c r="O10" s="52" t="s">
        <v>112</v>
      </c>
      <c r="P10" s="54" t="s">
        <v>120</v>
      </c>
      <c r="Q10" s="54" t="s">
        <v>104</v>
      </c>
      <c r="R10" s="54" t="s">
        <v>95</v>
      </c>
      <c r="S10" s="54" t="s">
        <v>121</v>
      </c>
      <c r="T10" s="54" t="s">
        <v>122</v>
      </c>
      <c r="U10" s="25">
        <v>18</v>
      </c>
      <c r="V10" s="26">
        <v>1357</v>
      </c>
      <c r="W10" s="25">
        <f t="shared" si="0"/>
        <v>24426</v>
      </c>
      <c r="X10" s="26">
        <v>40</v>
      </c>
      <c r="Y10" s="26">
        <v>1357</v>
      </c>
      <c r="Z10" s="25">
        <f t="shared" si="1"/>
        <v>54280</v>
      </c>
      <c r="AA10" s="26">
        <v>40</v>
      </c>
      <c r="AB10" s="26">
        <v>1357</v>
      </c>
      <c r="AC10" s="25">
        <f t="shared" si="2"/>
        <v>54280</v>
      </c>
      <c r="AD10" s="26">
        <v>40</v>
      </c>
      <c r="AE10" s="26">
        <v>1357</v>
      </c>
      <c r="AF10" s="25">
        <f t="shared" si="3"/>
        <v>54280</v>
      </c>
      <c r="AG10" s="26">
        <v>40</v>
      </c>
      <c r="AH10" s="26">
        <v>1357</v>
      </c>
      <c r="AI10" s="25">
        <f t="shared" si="4"/>
        <v>54280</v>
      </c>
      <c r="AK10" s="26">
        <f t="shared" si="5"/>
        <v>0</v>
      </c>
      <c r="AL10" s="26">
        <f t="shared" si="6"/>
        <v>0</v>
      </c>
      <c r="AM10" s="25">
        <f t="shared" si="7"/>
        <v>0</v>
      </c>
    </row>
    <row r="11" spans="1:39" ht="46.8" x14ac:dyDescent="0.3">
      <c r="A11" s="18">
        <v>45399</v>
      </c>
      <c r="B11" s="18">
        <v>45399</v>
      </c>
      <c r="C11" s="18">
        <v>45399</v>
      </c>
      <c r="D11" s="18">
        <v>45412</v>
      </c>
      <c r="E11" s="52" t="s">
        <v>87</v>
      </c>
      <c r="F11" s="53" t="s">
        <v>88</v>
      </c>
      <c r="G11" s="21">
        <v>9780000000002</v>
      </c>
      <c r="H11" s="24" t="s">
        <v>123</v>
      </c>
      <c r="I11" s="54" t="s">
        <v>124</v>
      </c>
      <c r="J11" s="52" t="s">
        <v>91</v>
      </c>
      <c r="K11" s="52" t="s">
        <v>125</v>
      </c>
      <c r="L11" s="52" t="s">
        <v>66</v>
      </c>
      <c r="M11" s="52" t="s">
        <v>67</v>
      </c>
      <c r="N11" s="24" t="s">
        <v>126</v>
      </c>
      <c r="O11" s="52" t="s">
        <v>112</v>
      </c>
      <c r="P11" s="54" t="s">
        <v>127</v>
      </c>
      <c r="Q11" s="54" t="s">
        <v>128</v>
      </c>
      <c r="R11" s="54" t="s">
        <v>129</v>
      </c>
      <c r="S11" s="54" t="s">
        <v>130</v>
      </c>
      <c r="T11" s="54" t="s">
        <v>97</v>
      </c>
      <c r="U11" s="25">
        <v>12</v>
      </c>
      <c r="V11" s="26">
        <v>1173</v>
      </c>
      <c r="W11" s="25">
        <f t="shared" si="0"/>
        <v>14076</v>
      </c>
      <c r="X11" s="26">
        <v>21</v>
      </c>
      <c r="Y11" s="26">
        <v>1173</v>
      </c>
      <c r="Z11" s="25">
        <f t="shared" si="1"/>
        <v>24633</v>
      </c>
      <c r="AA11" s="26">
        <v>21</v>
      </c>
      <c r="AB11" s="26">
        <v>1173</v>
      </c>
      <c r="AC11" s="25">
        <f t="shared" si="2"/>
        <v>24633</v>
      </c>
      <c r="AD11" s="26">
        <v>21</v>
      </c>
      <c r="AE11" s="26">
        <v>1173</v>
      </c>
      <c r="AF11" s="25">
        <f t="shared" si="3"/>
        <v>24633</v>
      </c>
      <c r="AG11" s="26">
        <v>21</v>
      </c>
      <c r="AH11" s="26">
        <v>1173</v>
      </c>
      <c r="AI11" s="25">
        <f t="shared" si="4"/>
        <v>24633</v>
      </c>
      <c r="AK11" s="26">
        <f t="shared" si="5"/>
        <v>0</v>
      </c>
      <c r="AL11" s="26">
        <f t="shared" si="6"/>
        <v>0</v>
      </c>
      <c r="AM11" s="25">
        <f t="shared" si="7"/>
        <v>0</v>
      </c>
    </row>
    <row r="12" spans="1:39" ht="31.2" x14ac:dyDescent="0.3">
      <c r="A12" s="18">
        <v>45406</v>
      </c>
      <c r="B12" s="18">
        <v>45406</v>
      </c>
      <c r="C12" s="18">
        <v>45406</v>
      </c>
      <c r="D12" s="18">
        <v>45422</v>
      </c>
      <c r="E12" s="52" t="s">
        <v>131</v>
      </c>
      <c r="F12" s="53" t="s">
        <v>47</v>
      </c>
      <c r="G12" s="21">
        <v>9780099590088</v>
      </c>
      <c r="H12" s="24" t="s">
        <v>132</v>
      </c>
      <c r="I12" s="54" t="s">
        <v>133</v>
      </c>
      <c r="J12" s="52" t="s">
        <v>50</v>
      </c>
      <c r="K12" s="52" t="s">
        <v>51</v>
      </c>
      <c r="L12" s="52" t="s">
        <v>79</v>
      </c>
      <c r="M12" s="52" t="s">
        <v>80</v>
      </c>
      <c r="N12" s="24" t="s">
        <v>134</v>
      </c>
      <c r="O12" s="52" t="s">
        <v>135</v>
      </c>
      <c r="P12" s="54" t="s">
        <v>136</v>
      </c>
      <c r="Q12" s="54" t="s">
        <v>137</v>
      </c>
      <c r="R12" s="54" t="s">
        <v>58</v>
      </c>
      <c r="S12" s="54" t="s">
        <v>138</v>
      </c>
      <c r="T12" s="54" t="s">
        <v>122</v>
      </c>
      <c r="U12" s="25">
        <v>18</v>
      </c>
      <c r="V12" s="26">
        <v>1004</v>
      </c>
      <c r="W12" s="25">
        <f t="shared" si="0"/>
        <v>18072</v>
      </c>
      <c r="X12" s="26">
        <v>37</v>
      </c>
      <c r="Y12" s="26">
        <v>1004</v>
      </c>
      <c r="Z12" s="25">
        <f t="shared" si="1"/>
        <v>37148</v>
      </c>
      <c r="AA12" s="26">
        <v>37</v>
      </c>
      <c r="AB12" s="26">
        <v>1004</v>
      </c>
      <c r="AC12" s="25">
        <f t="shared" si="2"/>
        <v>37148</v>
      </c>
      <c r="AD12" s="26">
        <v>37</v>
      </c>
      <c r="AE12" s="26">
        <v>1004</v>
      </c>
      <c r="AF12" s="25">
        <f t="shared" si="3"/>
        <v>37148</v>
      </c>
      <c r="AG12" s="26">
        <v>37</v>
      </c>
      <c r="AH12" s="26">
        <v>1004</v>
      </c>
      <c r="AI12" s="25">
        <f t="shared" si="4"/>
        <v>37148</v>
      </c>
      <c r="AK12" s="26">
        <f t="shared" si="5"/>
        <v>0</v>
      </c>
      <c r="AL12" s="26">
        <f t="shared" si="6"/>
        <v>0</v>
      </c>
      <c r="AM12" s="25">
        <f t="shared" si="7"/>
        <v>0</v>
      </c>
    </row>
    <row r="13" spans="1:39" ht="31.2" x14ac:dyDescent="0.3">
      <c r="A13" s="18">
        <v>45382</v>
      </c>
      <c r="B13" s="18">
        <v>45391</v>
      </c>
      <c r="C13" s="18">
        <v>45391</v>
      </c>
      <c r="D13" s="18">
        <v>45399</v>
      </c>
      <c r="E13" s="52" t="s">
        <v>139</v>
      </c>
      <c r="F13" s="53" t="s">
        <v>47</v>
      </c>
      <c r="G13" s="21">
        <v>9788179921623</v>
      </c>
      <c r="H13" s="24" t="s">
        <v>140</v>
      </c>
      <c r="I13" s="54" t="s">
        <v>141</v>
      </c>
      <c r="J13" s="52" t="s">
        <v>50</v>
      </c>
      <c r="K13" s="52" t="s">
        <v>51</v>
      </c>
      <c r="L13" s="52" t="s">
        <v>52</v>
      </c>
      <c r="M13" s="52" t="s">
        <v>53</v>
      </c>
      <c r="N13" s="24" t="s">
        <v>142</v>
      </c>
      <c r="O13" s="52" t="s">
        <v>143</v>
      </c>
      <c r="P13" s="54" t="s">
        <v>120</v>
      </c>
      <c r="Q13" s="54" t="s">
        <v>104</v>
      </c>
      <c r="R13" s="54" t="s">
        <v>95</v>
      </c>
      <c r="S13" s="54" t="s">
        <v>144</v>
      </c>
      <c r="T13" s="54" t="s">
        <v>122</v>
      </c>
      <c r="U13" s="25">
        <v>12</v>
      </c>
      <c r="V13" s="26">
        <v>1039</v>
      </c>
      <c r="W13" s="25">
        <f t="shared" si="0"/>
        <v>12468</v>
      </c>
      <c r="X13" s="26">
        <v>25</v>
      </c>
      <c r="Y13" s="26">
        <v>1039</v>
      </c>
      <c r="Z13" s="25">
        <f t="shared" si="1"/>
        <v>25975</v>
      </c>
      <c r="AA13" s="26">
        <v>25</v>
      </c>
      <c r="AB13" s="26">
        <v>1039</v>
      </c>
      <c r="AC13" s="25">
        <f t="shared" si="2"/>
        <v>25975</v>
      </c>
      <c r="AD13" s="26">
        <v>25</v>
      </c>
      <c r="AE13" s="26">
        <v>1039</v>
      </c>
      <c r="AF13" s="25">
        <f t="shared" si="3"/>
        <v>25975</v>
      </c>
      <c r="AG13" s="26">
        <v>25</v>
      </c>
      <c r="AH13" s="26">
        <v>1039</v>
      </c>
      <c r="AI13" s="25">
        <f t="shared" si="4"/>
        <v>25975</v>
      </c>
      <c r="AK13" s="26">
        <f t="shared" si="5"/>
        <v>0</v>
      </c>
      <c r="AL13" s="26">
        <f t="shared" si="6"/>
        <v>0</v>
      </c>
      <c r="AM13" s="25">
        <f t="shared" si="7"/>
        <v>0</v>
      </c>
    </row>
    <row r="14" spans="1:39" ht="31.2" x14ac:dyDescent="0.3">
      <c r="A14" s="18">
        <v>45413</v>
      </c>
      <c r="B14" s="18">
        <v>45413</v>
      </c>
      <c r="C14" s="18">
        <v>45413</v>
      </c>
      <c r="D14" s="18">
        <v>45426</v>
      </c>
      <c r="E14" s="52" t="s">
        <v>145</v>
      </c>
      <c r="F14" s="53" t="s">
        <v>146</v>
      </c>
      <c r="G14" s="21">
        <v>9788173711466</v>
      </c>
      <c r="H14" s="24" t="s">
        <v>147</v>
      </c>
      <c r="I14" s="54" t="s">
        <v>148</v>
      </c>
      <c r="J14" s="52" t="s">
        <v>50</v>
      </c>
      <c r="K14" s="52" t="s">
        <v>51</v>
      </c>
      <c r="L14" s="52" t="s">
        <v>66</v>
      </c>
      <c r="M14" s="52" t="s">
        <v>67</v>
      </c>
      <c r="N14" s="24" t="s">
        <v>149</v>
      </c>
      <c r="O14" s="52" t="s">
        <v>143</v>
      </c>
      <c r="P14" s="54" t="s">
        <v>150</v>
      </c>
      <c r="Q14" s="54" t="s">
        <v>151</v>
      </c>
      <c r="R14" s="54" t="s">
        <v>152</v>
      </c>
      <c r="S14" s="54" t="s">
        <v>153</v>
      </c>
      <c r="T14" s="54" t="s">
        <v>122</v>
      </c>
      <c r="U14" s="25">
        <v>12</v>
      </c>
      <c r="V14" s="26">
        <v>1263</v>
      </c>
      <c r="W14" s="25">
        <f t="shared" si="0"/>
        <v>15156</v>
      </c>
      <c r="X14" s="26">
        <v>36</v>
      </c>
      <c r="Y14" s="26">
        <v>1263</v>
      </c>
      <c r="Z14" s="25">
        <f t="shared" si="1"/>
        <v>45468</v>
      </c>
      <c r="AA14" s="26">
        <v>36</v>
      </c>
      <c r="AB14" s="26">
        <v>1263</v>
      </c>
      <c r="AC14" s="25">
        <f t="shared" si="2"/>
        <v>45468</v>
      </c>
      <c r="AD14" s="26">
        <v>36</v>
      </c>
      <c r="AE14" s="26">
        <v>1263</v>
      </c>
      <c r="AF14" s="25">
        <f t="shared" si="3"/>
        <v>45468</v>
      </c>
      <c r="AG14" s="26">
        <v>36</v>
      </c>
      <c r="AH14" s="26">
        <v>1263</v>
      </c>
      <c r="AI14" s="25">
        <f t="shared" si="4"/>
        <v>45468</v>
      </c>
      <c r="AK14" s="26">
        <f t="shared" si="5"/>
        <v>0</v>
      </c>
      <c r="AL14" s="26">
        <f t="shared" si="6"/>
        <v>0</v>
      </c>
      <c r="AM14" s="25">
        <f t="shared" si="7"/>
        <v>0</v>
      </c>
    </row>
    <row r="15" spans="1:39" ht="31.2" x14ac:dyDescent="0.3">
      <c r="A15" s="18">
        <v>45419</v>
      </c>
      <c r="B15" s="18">
        <v>45419</v>
      </c>
      <c r="C15" s="18">
        <v>45419</v>
      </c>
      <c r="D15" s="18">
        <v>45422</v>
      </c>
      <c r="E15" s="52" t="s">
        <v>154</v>
      </c>
      <c r="F15" s="53" t="s">
        <v>155</v>
      </c>
      <c r="G15" s="21">
        <v>9789382951711</v>
      </c>
      <c r="H15" s="24" t="s">
        <v>156</v>
      </c>
      <c r="I15" s="54" t="s">
        <v>141</v>
      </c>
      <c r="J15" s="52" t="s">
        <v>50</v>
      </c>
      <c r="K15" s="52" t="s">
        <v>51</v>
      </c>
      <c r="L15" s="52" t="s">
        <v>79</v>
      </c>
      <c r="M15" s="52" t="s">
        <v>80</v>
      </c>
      <c r="N15" s="24" t="s">
        <v>157</v>
      </c>
      <c r="O15" s="52" t="s">
        <v>158</v>
      </c>
      <c r="P15" s="54" t="s">
        <v>159</v>
      </c>
      <c r="Q15" s="54" t="s">
        <v>160</v>
      </c>
      <c r="R15" s="54" t="s">
        <v>58</v>
      </c>
      <c r="S15" s="54" t="s">
        <v>161</v>
      </c>
      <c r="T15" s="54" t="s">
        <v>60</v>
      </c>
      <c r="U15" s="25">
        <v>14</v>
      </c>
      <c r="V15" s="26">
        <v>1289</v>
      </c>
      <c r="W15" s="25">
        <f t="shared" si="0"/>
        <v>18046</v>
      </c>
      <c r="X15" s="26">
        <v>38</v>
      </c>
      <c r="Y15" s="26">
        <v>1289</v>
      </c>
      <c r="Z15" s="25">
        <f t="shared" si="1"/>
        <v>48982</v>
      </c>
      <c r="AA15" s="26">
        <v>38</v>
      </c>
      <c r="AB15" s="26">
        <v>1289</v>
      </c>
      <c r="AC15" s="25">
        <f t="shared" si="2"/>
        <v>48982</v>
      </c>
      <c r="AD15" s="26">
        <v>38</v>
      </c>
      <c r="AE15" s="26">
        <v>1289</v>
      </c>
      <c r="AF15" s="25">
        <f t="shared" si="3"/>
        <v>48982</v>
      </c>
      <c r="AG15" s="26">
        <v>38</v>
      </c>
      <c r="AH15" s="26">
        <v>1289</v>
      </c>
      <c r="AI15" s="25">
        <f t="shared" si="4"/>
        <v>48982</v>
      </c>
      <c r="AK15" s="26">
        <f t="shared" si="5"/>
        <v>0</v>
      </c>
      <c r="AL15" s="26">
        <f t="shared" si="6"/>
        <v>0</v>
      </c>
      <c r="AM15" s="25">
        <f t="shared" si="7"/>
        <v>0</v>
      </c>
    </row>
    <row r="16" spans="1:39" ht="31.2" x14ac:dyDescent="0.3">
      <c r="A16" s="18">
        <v>45396</v>
      </c>
      <c r="B16" s="18">
        <v>45399</v>
      </c>
      <c r="C16" s="18">
        <v>45399</v>
      </c>
      <c r="D16" s="18">
        <v>45439</v>
      </c>
      <c r="E16" s="52" t="s">
        <v>162</v>
      </c>
      <c r="F16" s="53" t="s">
        <v>163</v>
      </c>
      <c r="G16" s="21">
        <v>9781471131820</v>
      </c>
      <c r="H16" s="24" t="s">
        <v>164</v>
      </c>
      <c r="I16" s="54" t="s">
        <v>64</v>
      </c>
      <c r="J16" s="52" t="s">
        <v>78</v>
      </c>
      <c r="K16" s="52" t="s">
        <v>51</v>
      </c>
      <c r="L16" s="52" t="s">
        <v>52</v>
      </c>
      <c r="M16" s="52" t="s">
        <v>53</v>
      </c>
      <c r="N16" s="24" t="s">
        <v>165</v>
      </c>
      <c r="O16" s="52" t="s">
        <v>166</v>
      </c>
      <c r="P16" s="54" t="s">
        <v>167</v>
      </c>
      <c r="Q16" s="54" t="s">
        <v>128</v>
      </c>
      <c r="R16" s="54" t="s">
        <v>168</v>
      </c>
      <c r="S16" s="54" t="s">
        <v>169</v>
      </c>
      <c r="T16" s="54" t="s">
        <v>170</v>
      </c>
      <c r="U16" s="25">
        <v>14</v>
      </c>
      <c r="V16" s="26">
        <v>1449</v>
      </c>
      <c r="W16" s="25">
        <f t="shared" si="0"/>
        <v>20286</v>
      </c>
      <c r="X16" s="26">
        <v>33</v>
      </c>
      <c r="Y16" s="26">
        <v>1449</v>
      </c>
      <c r="Z16" s="25">
        <f t="shared" si="1"/>
        <v>47817</v>
      </c>
      <c r="AA16" s="26">
        <v>33</v>
      </c>
      <c r="AB16" s="26">
        <v>1449</v>
      </c>
      <c r="AC16" s="25">
        <f t="shared" si="2"/>
        <v>47817</v>
      </c>
      <c r="AD16" s="26">
        <v>33</v>
      </c>
      <c r="AE16" s="26">
        <v>1449</v>
      </c>
      <c r="AF16" s="25">
        <f t="shared" si="3"/>
        <v>47817</v>
      </c>
      <c r="AG16" s="26">
        <v>33</v>
      </c>
      <c r="AH16" s="26">
        <v>1449</v>
      </c>
      <c r="AI16" s="25">
        <f t="shared" si="4"/>
        <v>47817</v>
      </c>
      <c r="AK16" s="26">
        <f t="shared" si="5"/>
        <v>0</v>
      </c>
      <c r="AL16" s="26">
        <f t="shared" si="6"/>
        <v>0</v>
      </c>
      <c r="AM16" s="25">
        <f t="shared" si="7"/>
        <v>0</v>
      </c>
    </row>
    <row r="17" spans="1:39" ht="31.2" x14ac:dyDescent="0.3">
      <c r="A17" s="18">
        <v>45383</v>
      </c>
      <c r="B17" s="18">
        <v>45391</v>
      </c>
      <c r="C17" s="18">
        <v>45391</v>
      </c>
      <c r="D17" s="18">
        <v>45399</v>
      </c>
      <c r="E17" s="52" t="s">
        <v>171</v>
      </c>
      <c r="F17" s="53" t="s">
        <v>172</v>
      </c>
      <c r="G17" s="21">
        <v>9780099549482</v>
      </c>
      <c r="H17" s="24" t="s">
        <v>173</v>
      </c>
      <c r="I17" s="54" t="s">
        <v>174</v>
      </c>
      <c r="J17" s="52" t="s">
        <v>50</v>
      </c>
      <c r="K17" s="52" t="s">
        <v>51</v>
      </c>
      <c r="L17" s="52" t="s">
        <v>66</v>
      </c>
      <c r="M17" s="52" t="s">
        <v>67</v>
      </c>
      <c r="N17" s="24" t="s">
        <v>175</v>
      </c>
      <c r="O17" s="52" t="s">
        <v>176</v>
      </c>
      <c r="P17" s="54" t="s">
        <v>177</v>
      </c>
      <c r="Q17" s="54" t="s">
        <v>104</v>
      </c>
      <c r="R17" s="54" t="s">
        <v>95</v>
      </c>
      <c r="S17" s="54" t="s">
        <v>178</v>
      </c>
      <c r="T17" s="54" t="s">
        <v>86</v>
      </c>
      <c r="U17" s="25">
        <v>15</v>
      </c>
      <c r="V17" s="26">
        <v>1288</v>
      </c>
      <c r="W17" s="25">
        <f t="shared" si="0"/>
        <v>19320</v>
      </c>
      <c r="X17" s="26">
        <v>21</v>
      </c>
      <c r="Y17" s="26">
        <v>1288</v>
      </c>
      <c r="Z17" s="25">
        <f t="shared" si="1"/>
        <v>27048</v>
      </c>
      <c r="AA17" s="26">
        <v>21</v>
      </c>
      <c r="AB17" s="26">
        <v>1288</v>
      </c>
      <c r="AC17" s="25">
        <f t="shared" si="2"/>
        <v>27048</v>
      </c>
      <c r="AD17" s="26">
        <v>21</v>
      </c>
      <c r="AE17" s="26">
        <v>1288</v>
      </c>
      <c r="AF17" s="25">
        <f t="shared" si="3"/>
        <v>27048</v>
      </c>
      <c r="AG17" s="26">
        <v>21</v>
      </c>
      <c r="AH17" s="26">
        <v>1288</v>
      </c>
      <c r="AI17" s="25">
        <f t="shared" si="4"/>
        <v>27048</v>
      </c>
      <c r="AK17" s="26">
        <f t="shared" si="5"/>
        <v>0</v>
      </c>
      <c r="AL17" s="26">
        <f t="shared" si="6"/>
        <v>0</v>
      </c>
      <c r="AM17" s="25">
        <f t="shared" si="7"/>
        <v>0</v>
      </c>
    </row>
    <row r="18" spans="1:39" ht="46.8" x14ac:dyDescent="0.3">
      <c r="A18" s="18">
        <v>45406</v>
      </c>
      <c r="B18" s="18">
        <v>45406</v>
      </c>
      <c r="C18" s="18">
        <v>45406</v>
      </c>
      <c r="D18" s="18">
        <v>45449</v>
      </c>
      <c r="E18" s="52" t="s">
        <v>87</v>
      </c>
      <c r="F18" s="53" t="s">
        <v>179</v>
      </c>
      <c r="G18" s="21">
        <v>9780000000003</v>
      </c>
      <c r="H18" s="24" t="s">
        <v>180</v>
      </c>
      <c r="I18" s="54" t="s">
        <v>181</v>
      </c>
      <c r="J18" s="52" t="s">
        <v>91</v>
      </c>
      <c r="K18" s="52" t="s">
        <v>51</v>
      </c>
      <c r="L18" s="52" t="s">
        <v>79</v>
      </c>
      <c r="M18" s="52" t="s">
        <v>80</v>
      </c>
      <c r="N18" s="24" t="s">
        <v>182</v>
      </c>
      <c r="O18" s="52" t="s">
        <v>176</v>
      </c>
      <c r="P18" s="54" t="s">
        <v>183</v>
      </c>
      <c r="Q18" s="54" t="s">
        <v>137</v>
      </c>
      <c r="R18" s="54" t="s">
        <v>184</v>
      </c>
      <c r="S18" s="54" t="s">
        <v>185</v>
      </c>
      <c r="T18" s="54" t="s">
        <v>97</v>
      </c>
      <c r="U18" s="25">
        <v>0</v>
      </c>
      <c r="V18" s="26">
        <v>1038</v>
      </c>
      <c r="W18" s="25">
        <f t="shared" si="0"/>
        <v>0</v>
      </c>
      <c r="X18" s="26">
        <v>33</v>
      </c>
      <c r="Y18" s="26">
        <v>1038</v>
      </c>
      <c r="Z18" s="25">
        <f t="shared" si="1"/>
        <v>34254</v>
      </c>
      <c r="AA18" s="26">
        <v>33</v>
      </c>
      <c r="AB18" s="26">
        <v>1038</v>
      </c>
      <c r="AC18" s="25">
        <f t="shared" si="2"/>
        <v>34254</v>
      </c>
      <c r="AD18" s="26">
        <v>33</v>
      </c>
      <c r="AE18" s="26">
        <v>1038</v>
      </c>
      <c r="AF18" s="25">
        <f t="shared" si="3"/>
        <v>34254</v>
      </c>
      <c r="AG18" s="26">
        <v>33</v>
      </c>
      <c r="AH18" s="26">
        <v>1038</v>
      </c>
      <c r="AI18" s="25">
        <f t="shared" si="4"/>
        <v>34254</v>
      </c>
      <c r="AK18" s="26">
        <f t="shared" si="5"/>
        <v>0</v>
      </c>
      <c r="AL18" s="26">
        <f t="shared" si="6"/>
        <v>0</v>
      </c>
      <c r="AM18" s="25">
        <f t="shared" si="7"/>
        <v>0</v>
      </c>
    </row>
    <row r="19" spans="1:39" ht="31.2" x14ac:dyDescent="0.3">
      <c r="A19" s="18">
        <v>45443</v>
      </c>
      <c r="B19" s="18">
        <v>45443</v>
      </c>
      <c r="C19" s="18">
        <v>45443</v>
      </c>
      <c r="D19" s="18">
        <v>45456</v>
      </c>
      <c r="E19" s="52" t="s">
        <v>186</v>
      </c>
      <c r="F19" s="53" t="s">
        <v>187</v>
      </c>
      <c r="G19" s="21">
        <v>9780141036144</v>
      </c>
      <c r="H19" s="24" t="s">
        <v>188</v>
      </c>
      <c r="I19" s="54" t="s">
        <v>174</v>
      </c>
      <c r="J19" s="52" t="s">
        <v>50</v>
      </c>
      <c r="K19" s="52" t="s">
        <v>51</v>
      </c>
      <c r="L19" s="52" t="s">
        <v>52</v>
      </c>
      <c r="M19" s="52" t="s">
        <v>53</v>
      </c>
      <c r="N19" s="24" t="s">
        <v>189</v>
      </c>
      <c r="O19" s="52" t="s">
        <v>190</v>
      </c>
      <c r="P19" s="54" t="s">
        <v>191</v>
      </c>
      <c r="Q19" s="54" t="s">
        <v>192</v>
      </c>
      <c r="R19" s="54" t="s">
        <v>193</v>
      </c>
      <c r="S19" s="54" t="s">
        <v>194</v>
      </c>
      <c r="T19" s="54" t="s">
        <v>107</v>
      </c>
      <c r="U19" s="25">
        <v>15</v>
      </c>
      <c r="V19" s="26">
        <v>1077</v>
      </c>
      <c r="W19" s="25">
        <f t="shared" si="0"/>
        <v>16155</v>
      </c>
      <c r="X19" s="26">
        <v>35</v>
      </c>
      <c r="Y19" s="26">
        <v>1077</v>
      </c>
      <c r="Z19" s="25">
        <f t="shared" si="1"/>
        <v>37695</v>
      </c>
      <c r="AA19" s="26">
        <v>35</v>
      </c>
      <c r="AB19" s="26">
        <v>1077</v>
      </c>
      <c r="AC19" s="25">
        <f t="shared" si="2"/>
        <v>37695</v>
      </c>
      <c r="AD19" s="26">
        <v>35</v>
      </c>
      <c r="AE19" s="26">
        <v>1077</v>
      </c>
      <c r="AF19" s="25">
        <f t="shared" si="3"/>
        <v>37695</v>
      </c>
      <c r="AG19" s="26">
        <v>35</v>
      </c>
      <c r="AH19" s="26">
        <v>1077</v>
      </c>
      <c r="AI19" s="25">
        <f t="shared" si="4"/>
        <v>37695</v>
      </c>
      <c r="AK19" s="26">
        <f t="shared" si="5"/>
        <v>0</v>
      </c>
      <c r="AL19" s="26">
        <f t="shared" si="6"/>
        <v>0</v>
      </c>
      <c r="AM19" s="25">
        <f t="shared" si="7"/>
        <v>0</v>
      </c>
    </row>
    <row r="20" spans="1:39" ht="31.2" x14ac:dyDescent="0.3">
      <c r="A20" s="18">
        <v>45450</v>
      </c>
      <c r="B20" s="18">
        <v>45450</v>
      </c>
      <c r="C20" s="18">
        <v>45450</v>
      </c>
      <c r="D20" s="18">
        <v>45463</v>
      </c>
      <c r="E20" s="52" t="s">
        <v>195</v>
      </c>
      <c r="F20" s="53" t="s">
        <v>196</v>
      </c>
      <c r="G20" s="21">
        <v>9780857197689</v>
      </c>
      <c r="H20" s="24" t="s">
        <v>197</v>
      </c>
      <c r="I20" s="54" t="s">
        <v>77</v>
      </c>
      <c r="J20" s="52" t="s">
        <v>65</v>
      </c>
      <c r="K20" s="52" t="s">
        <v>51</v>
      </c>
      <c r="L20" s="52" t="s">
        <v>66</v>
      </c>
      <c r="M20" s="52" t="s">
        <v>67</v>
      </c>
      <c r="N20" s="24" t="s">
        <v>198</v>
      </c>
      <c r="O20" s="52" t="s">
        <v>199</v>
      </c>
      <c r="P20" s="54" t="s">
        <v>200</v>
      </c>
      <c r="Q20" s="54" t="s">
        <v>201</v>
      </c>
      <c r="R20" s="54" t="s">
        <v>202</v>
      </c>
      <c r="S20" s="54" t="s">
        <v>203</v>
      </c>
      <c r="T20" s="54" t="s">
        <v>60</v>
      </c>
      <c r="U20" s="25">
        <v>12</v>
      </c>
      <c r="V20" s="26">
        <v>1383</v>
      </c>
      <c r="W20" s="25">
        <f t="shared" si="0"/>
        <v>16596</v>
      </c>
      <c r="X20" s="26">
        <v>26</v>
      </c>
      <c r="Y20" s="26">
        <v>1383</v>
      </c>
      <c r="Z20" s="25">
        <f t="shared" si="1"/>
        <v>35958</v>
      </c>
      <c r="AA20" s="26">
        <v>26</v>
      </c>
      <c r="AB20" s="26">
        <v>1383</v>
      </c>
      <c r="AC20" s="25">
        <f t="shared" si="2"/>
        <v>35958</v>
      </c>
      <c r="AD20" s="26">
        <v>26</v>
      </c>
      <c r="AE20" s="26">
        <v>1383</v>
      </c>
      <c r="AF20" s="25">
        <f t="shared" si="3"/>
        <v>35958</v>
      </c>
      <c r="AG20" s="26">
        <v>26</v>
      </c>
      <c r="AH20" s="26">
        <v>1383</v>
      </c>
      <c r="AI20" s="25">
        <f t="shared" si="4"/>
        <v>35958</v>
      </c>
      <c r="AK20" s="26">
        <f t="shared" si="5"/>
        <v>0</v>
      </c>
      <c r="AL20" s="26">
        <f t="shared" si="6"/>
        <v>0</v>
      </c>
      <c r="AM20" s="25">
        <f t="shared" si="7"/>
        <v>0</v>
      </c>
    </row>
    <row r="21" spans="1:39" ht="31.2" x14ac:dyDescent="0.3">
      <c r="A21" s="18">
        <v>45382</v>
      </c>
      <c r="B21" s="18">
        <v>45399</v>
      </c>
      <c r="C21" s="18">
        <v>45399</v>
      </c>
      <c r="D21" s="18">
        <v>45463</v>
      </c>
      <c r="E21" s="52" t="s">
        <v>204</v>
      </c>
      <c r="F21" s="53" t="s">
        <v>109</v>
      </c>
      <c r="G21" s="21">
        <v>9780399590504</v>
      </c>
      <c r="H21" s="24" t="s">
        <v>205</v>
      </c>
      <c r="I21" s="54" t="s">
        <v>148</v>
      </c>
      <c r="J21" s="52" t="s">
        <v>206</v>
      </c>
      <c r="K21" s="52" t="s">
        <v>51</v>
      </c>
      <c r="L21" s="52" t="s">
        <v>79</v>
      </c>
      <c r="M21" s="52" t="s">
        <v>80</v>
      </c>
      <c r="N21" s="24" t="s">
        <v>207</v>
      </c>
      <c r="O21" s="52" t="s">
        <v>199</v>
      </c>
      <c r="P21" s="54" t="s">
        <v>120</v>
      </c>
      <c r="Q21" s="54" t="s">
        <v>128</v>
      </c>
      <c r="R21" s="54" t="s">
        <v>208</v>
      </c>
      <c r="S21" s="54" t="s">
        <v>209</v>
      </c>
      <c r="T21" s="54" t="s">
        <v>122</v>
      </c>
      <c r="U21" s="25">
        <v>14</v>
      </c>
      <c r="V21" s="26">
        <v>1490</v>
      </c>
      <c r="W21" s="25">
        <f t="shared" si="0"/>
        <v>20860</v>
      </c>
      <c r="X21" s="26">
        <v>40</v>
      </c>
      <c r="Y21" s="26">
        <v>1490</v>
      </c>
      <c r="Z21" s="25">
        <f t="shared" si="1"/>
        <v>59600</v>
      </c>
      <c r="AA21" s="26">
        <v>40</v>
      </c>
      <c r="AB21" s="26">
        <v>1490</v>
      </c>
      <c r="AC21" s="25">
        <f t="shared" si="2"/>
        <v>59600</v>
      </c>
      <c r="AD21" s="26">
        <v>40</v>
      </c>
      <c r="AE21" s="26">
        <v>1490</v>
      </c>
      <c r="AF21" s="25">
        <f t="shared" si="3"/>
        <v>59600</v>
      </c>
      <c r="AG21" s="26">
        <v>40</v>
      </c>
      <c r="AH21" s="26">
        <v>1490</v>
      </c>
      <c r="AI21" s="25">
        <f t="shared" si="4"/>
        <v>59600</v>
      </c>
      <c r="AK21" s="26">
        <f t="shared" si="5"/>
        <v>0</v>
      </c>
      <c r="AL21" s="26">
        <f t="shared" si="6"/>
        <v>0</v>
      </c>
      <c r="AM21" s="25">
        <f t="shared" si="7"/>
        <v>0</v>
      </c>
    </row>
    <row r="22" spans="1:39" ht="31.2" x14ac:dyDescent="0.3">
      <c r="A22" s="18">
        <v>45409</v>
      </c>
      <c r="B22" s="18">
        <v>45462</v>
      </c>
      <c r="C22" s="18">
        <v>45462</v>
      </c>
      <c r="D22" s="18">
        <v>45475</v>
      </c>
      <c r="E22" s="52" t="s">
        <v>210</v>
      </c>
      <c r="F22" s="53" t="s">
        <v>211</v>
      </c>
      <c r="G22" s="21">
        <v>9780807014295</v>
      </c>
      <c r="H22" s="24" t="s">
        <v>212</v>
      </c>
      <c r="I22" s="54" t="s">
        <v>213</v>
      </c>
      <c r="J22" s="52" t="s">
        <v>50</v>
      </c>
      <c r="K22" s="52" t="s">
        <v>51</v>
      </c>
      <c r="L22" s="52" t="s">
        <v>52</v>
      </c>
      <c r="M22" s="52" t="s">
        <v>53</v>
      </c>
      <c r="N22" s="24" t="s">
        <v>214</v>
      </c>
      <c r="O22" s="52" t="s">
        <v>215</v>
      </c>
      <c r="P22" s="54" t="s">
        <v>56</v>
      </c>
      <c r="Q22" s="54" t="s">
        <v>216</v>
      </c>
      <c r="R22" s="54" t="s">
        <v>217</v>
      </c>
      <c r="S22" s="54" t="s">
        <v>218</v>
      </c>
      <c r="T22" s="54" t="s">
        <v>60</v>
      </c>
      <c r="U22" s="25">
        <v>13</v>
      </c>
      <c r="V22" s="26">
        <v>1290</v>
      </c>
      <c r="W22" s="25">
        <f t="shared" si="0"/>
        <v>16770</v>
      </c>
      <c r="X22" s="26">
        <v>27</v>
      </c>
      <c r="Y22" s="26">
        <v>1290</v>
      </c>
      <c r="Z22" s="25">
        <f t="shared" si="1"/>
        <v>34830</v>
      </c>
      <c r="AA22" s="26">
        <v>27</v>
      </c>
      <c r="AB22" s="26">
        <v>1290</v>
      </c>
      <c r="AC22" s="25">
        <f t="shared" si="2"/>
        <v>34830</v>
      </c>
      <c r="AD22" s="26">
        <v>27</v>
      </c>
      <c r="AE22" s="26">
        <v>1290</v>
      </c>
      <c r="AF22" s="25">
        <f t="shared" si="3"/>
        <v>34830</v>
      </c>
      <c r="AG22" s="26">
        <v>27</v>
      </c>
      <c r="AH22" s="26">
        <v>1290</v>
      </c>
      <c r="AI22" s="25">
        <f t="shared" si="4"/>
        <v>34830</v>
      </c>
      <c r="AK22" s="26">
        <f t="shared" si="5"/>
        <v>0</v>
      </c>
      <c r="AL22" s="26">
        <f t="shared" si="6"/>
        <v>0</v>
      </c>
      <c r="AM22" s="25">
        <f t="shared" si="7"/>
        <v>0</v>
      </c>
    </row>
    <row r="23" spans="1:39" ht="46.8" x14ac:dyDescent="0.3">
      <c r="A23" s="18">
        <v>45470</v>
      </c>
      <c r="B23" s="18">
        <v>45497</v>
      </c>
      <c r="C23" s="18">
        <v>45497</v>
      </c>
      <c r="D23" s="18">
        <v>45483</v>
      </c>
      <c r="E23" s="52" t="s">
        <v>87</v>
      </c>
      <c r="F23" s="53" t="s">
        <v>88</v>
      </c>
      <c r="G23" s="21">
        <v>9780000000004</v>
      </c>
      <c r="H23" s="24" t="s">
        <v>219</v>
      </c>
      <c r="I23" s="54" t="s">
        <v>220</v>
      </c>
      <c r="J23" s="52" t="s">
        <v>91</v>
      </c>
      <c r="K23" s="52" t="s">
        <v>51</v>
      </c>
      <c r="L23" s="52" t="s">
        <v>66</v>
      </c>
      <c r="M23" s="52" t="s">
        <v>67</v>
      </c>
      <c r="N23" s="24" t="s">
        <v>221</v>
      </c>
      <c r="O23" s="52" t="s">
        <v>222</v>
      </c>
      <c r="P23" s="54" t="s">
        <v>223</v>
      </c>
      <c r="Q23" s="54" t="s">
        <v>137</v>
      </c>
      <c r="R23" s="54" t="s">
        <v>224</v>
      </c>
      <c r="S23" s="54" t="s">
        <v>225</v>
      </c>
      <c r="T23" s="54" t="s">
        <v>97</v>
      </c>
      <c r="U23" s="25">
        <v>19</v>
      </c>
      <c r="V23" s="26">
        <v>1470</v>
      </c>
      <c r="W23" s="25">
        <f t="shared" si="0"/>
        <v>27930</v>
      </c>
      <c r="X23" s="26">
        <v>33</v>
      </c>
      <c r="Y23" s="26">
        <v>1500</v>
      </c>
      <c r="Z23" s="25">
        <f t="shared" si="1"/>
        <v>49500</v>
      </c>
      <c r="AA23" s="26">
        <v>33</v>
      </c>
      <c r="AB23" s="26">
        <v>1500</v>
      </c>
      <c r="AC23" s="25">
        <f t="shared" si="2"/>
        <v>49500</v>
      </c>
      <c r="AD23" s="26">
        <v>33</v>
      </c>
      <c r="AE23" s="26">
        <v>1500</v>
      </c>
      <c r="AF23" s="25">
        <f t="shared" si="3"/>
        <v>49500</v>
      </c>
      <c r="AG23" s="26">
        <v>33</v>
      </c>
      <c r="AH23" s="26">
        <v>1500</v>
      </c>
      <c r="AI23" s="25">
        <f t="shared" si="4"/>
        <v>49500</v>
      </c>
      <c r="AK23" s="26">
        <f t="shared" si="5"/>
        <v>0</v>
      </c>
      <c r="AL23" s="26">
        <f t="shared" si="6"/>
        <v>0</v>
      </c>
      <c r="AM23" s="25">
        <f t="shared" si="7"/>
        <v>0</v>
      </c>
    </row>
    <row r="24" spans="1:39" ht="46.8" x14ac:dyDescent="0.3">
      <c r="A24" s="18">
        <v>45382</v>
      </c>
      <c r="B24" s="18">
        <v>45391</v>
      </c>
      <c r="C24" s="18">
        <v>45391</v>
      </c>
      <c r="D24" s="18">
        <v>45483</v>
      </c>
      <c r="E24" s="52" t="s">
        <v>87</v>
      </c>
      <c r="F24" s="53" t="s">
        <v>226</v>
      </c>
      <c r="G24" s="21">
        <v>9780000000005</v>
      </c>
      <c r="H24" s="24" t="s">
        <v>227</v>
      </c>
      <c r="I24" s="54" t="s">
        <v>228</v>
      </c>
      <c r="J24" s="52" t="s">
        <v>91</v>
      </c>
      <c r="K24" s="52" t="s">
        <v>51</v>
      </c>
      <c r="L24" s="52" t="s">
        <v>79</v>
      </c>
      <c r="M24" s="52" t="s">
        <v>80</v>
      </c>
      <c r="N24" s="24" t="s">
        <v>229</v>
      </c>
      <c r="O24" s="52" t="s">
        <v>222</v>
      </c>
      <c r="P24" s="54" t="s">
        <v>120</v>
      </c>
      <c r="Q24" s="54" t="s">
        <v>104</v>
      </c>
      <c r="R24" s="54" t="s">
        <v>230</v>
      </c>
      <c r="S24" s="54" t="s">
        <v>231</v>
      </c>
      <c r="T24" s="54" t="s">
        <v>122</v>
      </c>
      <c r="U24" s="25">
        <v>14</v>
      </c>
      <c r="V24" s="26">
        <v>1280</v>
      </c>
      <c r="W24" s="25">
        <f t="shared" si="0"/>
        <v>17920</v>
      </c>
      <c r="X24" s="26">
        <v>40</v>
      </c>
      <c r="Y24" s="26">
        <v>1280</v>
      </c>
      <c r="Z24" s="25">
        <f t="shared" si="1"/>
        <v>51200</v>
      </c>
      <c r="AA24" s="26">
        <v>40</v>
      </c>
      <c r="AB24" s="26">
        <v>1280</v>
      </c>
      <c r="AC24" s="25">
        <f t="shared" si="2"/>
        <v>51200</v>
      </c>
      <c r="AD24" s="26">
        <v>40</v>
      </c>
      <c r="AE24" s="26">
        <v>1280</v>
      </c>
      <c r="AF24" s="25">
        <f t="shared" si="3"/>
        <v>51200</v>
      </c>
      <c r="AG24" s="26">
        <v>40</v>
      </c>
      <c r="AH24" s="26">
        <v>1280</v>
      </c>
      <c r="AI24" s="25">
        <f t="shared" si="4"/>
        <v>51200</v>
      </c>
      <c r="AK24" s="26">
        <f t="shared" si="5"/>
        <v>0</v>
      </c>
      <c r="AL24" s="26">
        <f t="shared" si="6"/>
        <v>0</v>
      </c>
      <c r="AM24" s="25">
        <f t="shared" si="7"/>
        <v>0</v>
      </c>
    </row>
    <row r="25" spans="1:39" ht="31.2" x14ac:dyDescent="0.3">
      <c r="A25" s="18">
        <v>45477</v>
      </c>
      <c r="B25" s="18">
        <v>45477</v>
      </c>
      <c r="C25" s="18">
        <v>45477</v>
      </c>
      <c r="D25" s="18">
        <v>45490</v>
      </c>
      <c r="E25" s="52" t="s">
        <v>232</v>
      </c>
      <c r="F25" s="53" t="s">
        <v>233</v>
      </c>
      <c r="G25" s="21">
        <v>9780062457714</v>
      </c>
      <c r="H25" s="24" t="s">
        <v>234</v>
      </c>
      <c r="I25" s="54" t="s">
        <v>141</v>
      </c>
      <c r="J25" s="52" t="s">
        <v>50</v>
      </c>
      <c r="K25" s="52" t="s">
        <v>51</v>
      </c>
      <c r="L25" s="52" t="s">
        <v>52</v>
      </c>
      <c r="M25" s="52" t="s">
        <v>53</v>
      </c>
      <c r="N25" s="24" t="s">
        <v>235</v>
      </c>
      <c r="O25" s="52" t="s">
        <v>236</v>
      </c>
      <c r="P25" s="54" t="s">
        <v>237</v>
      </c>
      <c r="Q25" s="54" t="s">
        <v>238</v>
      </c>
      <c r="R25" s="54" t="s">
        <v>239</v>
      </c>
      <c r="S25" s="54" t="s">
        <v>240</v>
      </c>
      <c r="T25" s="54" t="s">
        <v>107</v>
      </c>
      <c r="U25" s="25">
        <v>20</v>
      </c>
      <c r="V25" s="26">
        <v>1166</v>
      </c>
      <c r="W25" s="25">
        <f t="shared" si="0"/>
        <v>23320</v>
      </c>
      <c r="X25" s="26">
        <v>46</v>
      </c>
      <c r="Y25" s="26">
        <v>1166</v>
      </c>
      <c r="Z25" s="25">
        <f t="shared" si="1"/>
        <v>53636</v>
      </c>
      <c r="AA25" s="26">
        <v>46</v>
      </c>
      <c r="AB25" s="26">
        <v>1166</v>
      </c>
      <c r="AC25" s="25">
        <f t="shared" si="2"/>
        <v>53636</v>
      </c>
      <c r="AD25" s="26">
        <v>46</v>
      </c>
      <c r="AE25" s="26">
        <v>1166</v>
      </c>
      <c r="AF25" s="25">
        <f t="shared" si="3"/>
        <v>53636</v>
      </c>
      <c r="AG25" s="26">
        <v>46</v>
      </c>
      <c r="AH25" s="26">
        <v>1166</v>
      </c>
      <c r="AI25" s="25">
        <f t="shared" si="4"/>
        <v>53636</v>
      </c>
      <c r="AK25" s="26">
        <f t="shared" si="5"/>
        <v>0</v>
      </c>
      <c r="AL25" s="26">
        <f t="shared" si="6"/>
        <v>0</v>
      </c>
      <c r="AM25" s="25">
        <f t="shared" si="7"/>
        <v>0</v>
      </c>
    </row>
    <row r="26" spans="1:39" ht="46.8" x14ac:dyDescent="0.3">
      <c r="A26" s="18">
        <v>45382</v>
      </c>
      <c r="B26" s="18">
        <v>45406</v>
      </c>
      <c r="C26" s="18">
        <v>45406</v>
      </c>
      <c r="D26" s="18">
        <v>45497</v>
      </c>
      <c r="E26" s="52" t="s">
        <v>241</v>
      </c>
      <c r="F26" s="53" t="s">
        <v>242</v>
      </c>
      <c r="G26" s="21">
        <v>9781524763138</v>
      </c>
      <c r="H26" s="24" t="s">
        <v>243</v>
      </c>
      <c r="I26" s="54" t="s">
        <v>148</v>
      </c>
      <c r="J26" s="52" t="s">
        <v>206</v>
      </c>
      <c r="K26" s="52" t="s">
        <v>51</v>
      </c>
      <c r="L26" s="52" t="s">
        <v>66</v>
      </c>
      <c r="M26" s="52" t="s">
        <v>67</v>
      </c>
      <c r="N26" s="24" t="s">
        <v>244</v>
      </c>
      <c r="O26" s="52" t="s">
        <v>245</v>
      </c>
      <c r="P26" s="54" t="s">
        <v>120</v>
      </c>
      <c r="Q26" s="54" t="s">
        <v>137</v>
      </c>
      <c r="R26" s="54" t="s">
        <v>246</v>
      </c>
      <c r="S26" s="54" t="s">
        <v>247</v>
      </c>
      <c r="T26" s="54" t="s">
        <v>122</v>
      </c>
      <c r="U26" s="25">
        <v>19</v>
      </c>
      <c r="V26" s="26">
        <v>1217</v>
      </c>
      <c r="W26" s="25">
        <f t="shared" si="0"/>
        <v>23123</v>
      </c>
      <c r="X26" s="26">
        <v>31</v>
      </c>
      <c r="Y26" s="26">
        <v>1217</v>
      </c>
      <c r="Z26" s="25">
        <f t="shared" si="1"/>
        <v>37727</v>
      </c>
      <c r="AA26" s="26">
        <v>31</v>
      </c>
      <c r="AB26" s="26">
        <v>1217</v>
      </c>
      <c r="AC26" s="25">
        <f t="shared" si="2"/>
        <v>37727</v>
      </c>
      <c r="AD26" s="26">
        <v>31</v>
      </c>
      <c r="AE26" s="26">
        <v>1217</v>
      </c>
      <c r="AF26" s="25">
        <f t="shared" si="3"/>
        <v>37727</v>
      </c>
      <c r="AG26" s="26">
        <v>31</v>
      </c>
      <c r="AH26" s="26">
        <v>1217</v>
      </c>
      <c r="AI26" s="25">
        <f t="shared" si="4"/>
        <v>37727</v>
      </c>
      <c r="AK26" s="26">
        <f t="shared" si="5"/>
        <v>0</v>
      </c>
      <c r="AL26" s="26">
        <f t="shared" si="6"/>
        <v>0</v>
      </c>
      <c r="AM26" s="25">
        <f t="shared" si="7"/>
        <v>0</v>
      </c>
    </row>
    <row r="27" spans="1:39" ht="46.8" x14ac:dyDescent="0.3">
      <c r="A27" s="18">
        <v>45484</v>
      </c>
      <c r="B27" s="18">
        <v>45484</v>
      </c>
      <c r="C27" s="18">
        <v>45484</v>
      </c>
      <c r="D27" s="18">
        <v>45497</v>
      </c>
      <c r="E27" s="52" t="s">
        <v>248</v>
      </c>
      <c r="F27" s="53" t="s">
        <v>170</v>
      </c>
      <c r="G27" s="21">
        <v>9789380658742</v>
      </c>
      <c r="H27" s="24" t="s">
        <v>249</v>
      </c>
      <c r="I27" s="54" t="s">
        <v>250</v>
      </c>
      <c r="J27" s="52" t="s">
        <v>50</v>
      </c>
      <c r="K27" s="52" t="s">
        <v>51</v>
      </c>
      <c r="L27" s="52" t="s">
        <v>79</v>
      </c>
      <c r="M27" s="52" t="s">
        <v>80</v>
      </c>
      <c r="N27" s="24" t="s">
        <v>251</v>
      </c>
      <c r="O27" s="52" t="s">
        <v>245</v>
      </c>
      <c r="P27" s="54" t="s">
        <v>252</v>
      </c>
      <c r="Q27" s="54" t="s">
        <v>216</v>
      </c>
      <c r="R27" s="54" t="s">
        <v>253</v>
      </c>
      <c r="S27" s="54" t="s">
        <v>254</v>
      </c>
      <c r="T27" s="54" t="s">
        <v>255</v>
      </c>
      <c r="U27" s="25">
        <v>0</v>
      </c>
      <c r="V27" s="26">
        <v>1196</v>
      </c>
      <c r="W27" s="25">
        <f t="shared" si="0"/>
        <v>0</v>
      </c>
      <c r="X27" s="26">
        <v>44</v>
      </c>
      <c r="Y27" s="26">
        <v>1196</v>
      </c>
      <c r="Z27" s="25">
        <f t="shared" si="1"/>
        <v>52624</v>
      </c>
      <c r="AA27" s="26">
        <v>44</v>
      </c>
      <c r="AB27" s="26">
        <v>1196</v>
      </c>
      <c r="AC27" s="25">
        <f t="shared" si="2"/>
        <v>52624</v>
      </c>
      <c r="AD27" s="26">
        <v>44</v>
      </c>
      <c r="AE27" s="26">
        <v>1196</v>
      </c>
      <c r="AF27" s="25">
        <f t="shared" si="3"/>
        <v>52624</v>
      </c>
      <c r="AG27" s="26">
        <v>44</v>
      </c>
      <c r="AH27" s="26">
        <v>1196</v>
      </c>
      <c r="AI27" s="25">
        <f t="shared" si="4"/>
        <v>52624</v>
      </c>
      <c r="AK27" s="26">
        <f t="shared" si="5"/>
        <v>0</v>
      </c>
      <c r="AL27" s="26">
        <f t="shared" si="6"/>
        <v>0</v>
      </c>
      <c r="AM27" s="25">
        <f t="shared" si="7"/>
        <v>0</v>
      </c>
    </row>
    <row r="28" spans="1:39" ht="46.8" x14ac:dyDescent="0.3">
      <c r="A28" s="18">
        <v>45409</v>
      </c>
      <c r="B28" s="18">
        <v>45436</v>
      </c>
      <c r="C28" s="18">
        <v>45436</v>
      </c>
      <c r="D28" s="18">
        <v>45399</v>
      </c>
      <c r="E28" s="52" t="s">
        <v>256</v>
      </c>
      <c r="F28" s="53" t="s">
        <v>257</v>
      </c>
      <c r="G28" s="21">
        <v>9788129135728</v>
      </c>
      <c r="H28" s="24" t="s">
        <v>258</v>
      </c>
      <c r="I28" s="54" t="s">
        <v>259</v>
      </c>
      <c r="J28" s="52" t="s">
        <v>50</v>
      </c>
      <c r="K28" s="52" t="s">
        <v>51</v>
      </c>
      <c r="L28" s="52" t="s">
        <v>52</v>
      </c>
      <c r="M28" s="52" t="s">
        <v>53</v>
      </c>
      <c r="N28" s="24" t="s">
        <v>260</v>
      </c>
      <c r="O28" s="52" t="s">
        <v>261</v>
      </c>
      <c r="P28" s="54" t="s">
        <v>56</v>
      </c>
      <c r="Q28" s="54" t="s">
        <v>137</v>
      </c>
      <c r="R28" s="54" t="s">
        <v>95</v>
      </c>
      <c r="S28" s="54" t="s">
        <v>262</v>
      </c>
      <c r="T28" s="54" t="s">
        <v>60</v>
      </c>
      <c r="U28" s="25">
        <v>15</v>
      </c>
      <c r="V28" s="26">
        <v>1404</v>
      </c>
      <c r="W28" s="25">
        <f t="shared" si="0"/>
        <v>21060</v>
      </c>
      <c r="X28" s="26">
        <v>27</v>
      </c>
      <c r="Y28" s="26">
        <v>1404</v>
      </c>
      <c r="Z28" s="25">
        <f t="shared" si="1"/>
        <v>37908</v>
      </c>
      <c r="AA28" s="26">
        <v>27</v>
      </c>
      <c r="AB28" s="26">
        <v>1404</v>
      </c>
      <c r="AC28" s="25">
        <f t="shared" si="2"/>
        <v>37908</v>
      </c>
      <c r="AD28" s="26">
        <v>27</v>
      </c>
      <c r="AE28" s="26">
        <v>1404</v>
      </c>
      <c r="AF28" s="25">
        <f t="shared" si="3"/>
        <v>37908</v>
      </c>
      <c r="AG28" s="26">
        <v>27</v>
      </c>
      <c r="AH28" s="26">
        <v>1404</v>
      </c>
      <c r="AI28" s="25">
        <f t="shared" si="4"/>
        <v>37908</v>
      </c>
      <c r="AK28" s="26">
        <f t="shared" si="5"/>
        <v>0</v>
      </c>
      <c r="AL28" s="26">
        <f t="shared" si="6"/>
        <v>0</v>
      </c>
      <c r="AM28" s="25">
        <f t="shared" si="7"/>
        <v>0</v>
      </c>
    </row>
    <row r="29" spans="1:39" ht="31.2" x14ac:dyDescent="0.3">
      <c r="A29" s="18">
        <v>45382</v>
      </c>
      <c r="B29" s="18">
        <v>45506</v>
      </c>
      <c r="C29" s="18">
        <v>45506</v>
      </c>
      <c r="D29" s="18">
        <v>45519</v>
      </c>
      <c r="E29" s="52" t="s">
        <v>263</v>
      </c>
      <c r="F29" s="53" t="s">
        <v>264</v>
      </c>
      <c r="G29" s="21">
        <v>9780743273565</v>
      </c>
      <c r="H29" s="24" t="s">
        <v>265</v>
      </c>
      <c r="I29" s="54" t="s">
        <v>174</v>
      </c>
      <c r="J29" s="52" t="s">
        <v>50</v>
      </c>
      <c r="K29" s="52" t="s">
        <v>51</v>
      </c>
      <c r="L29" s="52" t="s">
        <v>66</v>
      </c>
      <c r="M29" s="52" t="s">
        <v>67</v>
      </c>
      <c r="N29" s="24" t="s">
        <v>266</v>
      </c>
      <c r="O29" s="52" t="s">
        <v>267</v>
      </c>
      <c r="P29" s="54" t="s">
        <v>120</v>
      </c>
      <c r="Q29" s="54" t="s">
        <v>268</v>
      </c>
      <c r="R29" s="54" t="s">
        <v>269</v>
      </c>
      <c r="S29" s="54" t="s">
        <v>270</v>
      </c>
      <c r="T29" s="54" t="s">
        <v>122</v>
      </c>
      <c r="U29" s="25">
        <v>20</v>
      </c>
      <c r="V29" s="26">
        <v>1146</v>
      </c>
      <c r="W29" s="25">
        <f t="shared" si="0"/>
        <v>22920</v>
      </c>
      <c r="X29" s="26">
        <v>33</v>
      </c>
      <c r="Y29" s="26">
        <v>1146</v>
      </c>
      <c r="Z29" s="25">
        <f t="shared" si="1"/>
        <v>37818</v>
      </c>
      <c r="AA29" s="26">
        <v>33</v>
      </c>
      <c r="AB29" s="26">
        <v>1146</v>
      </c>
      <c r="AC29" s="25">
        <f t="shared" si="2"/>
        <v>37818</v>
      </c>
      <c r="AD29" s="26">
        <v>33</v>
      </c>
      <c r="AE29" s="26">
        <v>1146</v>
      </c>
      <c r="AF29" s="25">
        <f t="shared" si="3"/>
        <v>37818</v>
      </c>
      <c r="AG29" s="26">
        <v>33</v>
      </c>
      <c r="AH29" s="26">
        <v>1146</v>
      </c>
      <c r="AI29" s="25">
        <f t="shared" si="4"/>
        <v>37818</v>
      </c>
      <c r="AK29" s="26">
        <f t="shared" si="5"/>
        <v>0</v>
      </c>
      <c r="AL29" s="26">
        <f t="shared" si="6"/>
        <v>0</v>
      </c>
      <c r="AM29" s="25">
        <f t="shared" si="7"/>
        <v>0</v>
      </c>
    </row>
    <row r="30" spans="1:39" ht="31.2" x14ac:dyDescent="0.3">
      <c r="A30" s="18">
        <v>45506</v>
      </c>
      <c r="B30" s="18">
        <v>45506</v>
      </c>
      <c r="C30" s="18">
        <v>45506</v>
      </c>
      <c r="D30" s="18">
        <v>45519</v>
      </c>
      <c r="E30" s="52" t="s">
        <v>186</v>
      </c>
      <c r="F30" s="53" t="s">
        <v>187</v>
      </c>
      <c r="G30" s="21">
        <v>9780141036137</v>
      </c>
      <c r="H30" s="24" t="s">
        <v>271</v>
      </c>
      <c r="I30" s="54" t="s">
        <v>174</v>
      </c>
      <c r="J30" s="52" t="s">
        <v>50</v>
      </c>
      <c r="K30" s="52" t="s">
        <v>51</v>
      </c>
      <c r="L30" s="52" t="s">
        <v>79</v>
      </c>
      <c r="M30" s="52" t="s">
        <v>80</v>
      </c>
      <c r="N30" s="24" t="s">
        <v>272</v>
      </c>
      <c r="O30" s="52" t="s">
        <v>267</v>
      </c>
      <c r="P30" s="54" t="s">
        <v>273</v>
      </c>
      <c r="Q30" s="54" t="s">
        <v>274</v>
      </c>
      <c r="R30" s="54" t="s">
        <v>275</v>
      </c>
      <c r="S30" s="54" t="s">
        <v>276</v>
      </c>
      <c r="T30" s="54" t="s">
        <v>170</v>
      </c>
      <c r="U30" s="25">
        <v>17</v>
      </c>
      <c r="V30" s="26">
        <v>1124</v>
      </c>
      <c r="W30" s="25">
        <f t="shared" si="0"/>
        <v>19108</v>
      </c>
      <c r="X30" s="26">
        <v>44</v>
      </c>
      <c r="Y30" s="26">
        <v>1124</v>
      </c>
      <c r="Z30" s="25">
        <f t="shared" si="1"/>
        <v>49456</v>
      </c>
      <c r="AA30" s="26">
        <v>44</v>
      </c>
      <c r="AB30" s="26">
        <v>1124</v>
      </c>
      <c r="AC30" s="25">
        <f t="shared" si="2"/>
        <v>49456</v>
      </c>
      <c r="AD30" s="26">
        <v>44</v>
      </c>
      <c r="AE30" s="26">
        <v>1124</v>
      </c>
      <c r="AF30" s="25">
        <f t="shared" si="3"/>
        <v>49456</v>
      </c>
      <c r="AG30" s="26">
        <v>44</v>
      </c>
      <c r="AH30" s="26">
        <v>1124</v>
      </c>
      <c r="AI30" s="25">
        <f t="shared" si="4"/>
        <v>49456</v>
      </c>
      <c r="AK30" s="26">
        <f t="shared" si="5"/>
        <v>0</v>
      </c>
      <c r="AL30" s="26">
        <f t="shared" si="6"/>
        <v>0</v>
      </c>
      <c r="AM30" s="25">
        <f t="shared" si="7"/>
        <v>0</v>
      </c>
    </row>
    <row r="31" spans="1:39" ht="31.2" x14ac:dyDescent="0.3">
      <c r="A31" s="18">
        <v>45409</v>
      </c>
      <c r="B31" s="18">
        <v>45429</v>
      </c>
      <c r="C31" s="18">
        <v>45429</v>
      </c>
      <c r="D31" s="18">
        <v>45526</v>
      </c>
      <c r="E31" s="52" t="s">
        <v>277</v>
      </c>
      <c r="F31" s="53" t="s">
        <v>155</v>
      </c>
      <c r="G31" s="21">
        <v>9781408850251</v>
      </c>
      <c r="H31" s="24" t="s">
        <v>278</v>
      </c>
      <c r="I31" s="54" t="s">
        <v>259</v>
      </c>
      <c r="J31" s="52" t="s">
        <v>50</v>
      </c>
      <c r="K31" s="52" t="s">
        <v>51</v>
      </c>
      <c r="L31" s="52" t="s">
        <v>52</v>
      </c>
      <c r="M31" s="52" t="s">
        <v>53</v>
      </c>
      <c r="N31" s="24" t="s">
        <v>279</v>
      </c>
      <c r="O31" s="52" t="s">
        <v>280</v>
      </c>
      <c r="P31" s="54" t="s">
        <v>56</v>
      </c>
      <c r="Q31" s="54" t="s">
        <v>128</v>
      </c>
      <c r="R31" s="54" t="s">
        <v>281</v>
      </c>
      <c r="S31" s="54" t="s">
        <v>282</v>
      </c>
      <c r="T31" s="54" t="s">
        <v>60</v>
      </c>
      <c r="U31" s="25">
        <v>12</v>
      </c>
      <c r="V31" s="26">
        <v>1040</v>
      </c>
      <c r="W31" s="25">
        <f t="shared" si="0"/>
        <v>12480</v>
      </c>
      <c r="X31" s="26">
        <v>44</v>
      </c>
      <c r="Y31" s="26">
        <v>1040</v>
      </c>
      <c r="Z31" s="25">
        <f t="shared" si="1"/>
        <v>45760</v>
      </c>
      <c r="AA31" s="26">
        <v>44</v>
      </c>
      <c r="AB31" s="26">
        <v>1040</v>
      </c>
      <c r="AC31" s="25">
        <f t="shared" si="2"/>
        <v>45760</v>
      </c>
      <c r="AD31" s="26">
        <v>44</v>
      </c>
      <c r="AE31" s="26">
        <v>1040</v>
      </c>
      <c r="AF31" s="25">
        <f t="shared" si="3"/>
        <v>45760</v>
      </c>
      <c r="AG31" s="26">
        <v>44</v>
      </c>
      <c r="AH31" s="26">
        <v>1040</v>
      </c>
      <c r="AI31" s="25">
        <f t="shared" si="4"/>
        <v>45760</v>
      </c>
      <c r="AK31" s="26">
        <f t="shared" si="5"/>
        <v>0</v>
      </c>
      <c r="AL31" s="26">
        <f t="shared" si="6"/>
        <v>0</v>
      </c>
      <c r="AM31" s="25">
        <f t="shared" si="7"/>
        <v>0</v>
      </c>
    </row>
    <row r="32" spans="1:39" ht="31.2" x14ac:dyDescent="0.3">
      <c r="A32" s="18">
        <v>45521</v>
      </c>
      <c r="B32" s="18">
        <v>45521</v>
      </c>
      <c r="C32" s="18">
        <v>45521</v>
      </c>
      <c r="D32" s="18">
        <v>45534</v>
      </c>
      <c r="E32" s="52" t="s">
        <v>283</v>
      </c>
      <c r="F32" s="53" t="s">
        <v>284</v>
      </c>
      <c r="G32" s="21">
        <v>9780141439518</v>
      </c>
      <c r="H32" s="24" t="s">
        <v>285</v>
      </c>
      <c r="I32" s="54" t="s">
        <v>174</v>
      </c>
      <c r="J32" s="52" t="s">
        <v>50</v>
      </c>
      <c r="K32" s="52" t="s">
        <v>51</v>
      </c>
      <c r="L32" s="52" t="s">
        <v>66</v>
      </c>
      <c r="M32" s="52" t="s">
        <v>67</v>
      </c>
      <c r="N32" s="24" t="s">
        <v>286</v>
      </c>
      <c r="O32" s="52" t="s">
        <v>287</v>
      </c>
      <c r="P32" s="54" t="s">
        <v>288</v>
      </c>
      <c r="Q32" s="54" t="s">
        <v>289</v>
      </c>
      <c r="R32" s="54" t="s">
        <v>290</v>
      </c>
      <c r="S32" s="54" t="s">
        <v>291</v>
      </c>
      <c r="T32" s="54" t="s">
        <v>292</v>
      </c>
      <c r="U32" s="25">
        <v>13</v>
      </c>
      <c r="V32" s="26">
        <v>1057</v>
      </c>
      <c r="W32" s="25">
        <f t="shared" si="0"/>
        <v>13741</v>
      </c>
      <c r="X32" s="26">
        <v>35</v>
      </c>
      <c r="Y32" s="26">
        <v>1057</v>
      </c>
      <c r="Z32" s="25">
        <f t="shared" si="1"/>
        <v>36995</v>
      </c>
      <c r="AA32" s="26">
        <v>35</v>
      </c>
      <c r="AB32" s="26">
        <v>1057</v>
      </c>
      <c r="AC32" s="25">
        <f t="shared" si="2"/>
        <v>36995</v>
      </c>
      <c r="AD32" s="26">
        <v>35</v>
      </c>
      <c r="AE32" s="26">
        <v>1057</v>
      </c>
      <c r="AF32" s="25">
        <f t="shared" si="3"/>
        <v>36995</v>
      </c>
      <c r="AG32" s="26">
        <v>35</v>
      </c>
      <c r="AH32" s="26">
        <v>1057</v>
      </c>
      <c r="AI32" s="25">
        <f t="shared" si="4"/>
        <v>36995</v>
      </c>
      <c r="AK32" s="26">
        <f t="shared" si="5"/>
        <v>0</v>
      </c>
      <c r="AL32" s="26">
        <f t="shared" si="6"/>
        <v>0</v>
      </c>
      <c r="AM32" s="25">
        <f t="shared" si="7"/>
        <v>0</v>
      </c>
    </row>
    <row r="33" spans="1:39" ht="62.4" x14ac:dyDescent="0.3">
      <c r="A33" s="18">
        <v>45521</v>
      </c>
      <c r="B33" s="18">
        <v>45521</v>
      </c>
      <c r="C33" s="18">
        <v>45521</v>
      </c>
      <c r="D33" s="18">
        <v>45534</v>
      </c>
      <c r="E33" s="52" t="s">
        <v>293</v>
      </c>
      <c r="F33" s="53" t="s">
        <v>294</v>
      </c>
      <c r="G33" s="21">
        <v>9780316769488</v>
      </c>
      <c r="H33" s="24" t="s">
        <v>295</v>
      </c>
      <c r="I33" s="54" t="s">
        <v>174</v>
      </c>
      <c r="J33" s="52" t="s">
        <v>50</v>
      </c>
      <c r="K33" s="52" t="s">
        <v>51</v>
      </c>
      <c r="L33" s="52" t="s">
        <v>79</v>
      </c>
      <c r="M33" s="52" t="s">
        <v>80</v>
      </c>
      <c r="N33" s="24" t="s">
        <v>296</v>
      </c>
      <c r="O33" s="52" t="s">
        <v>287</v>
      </c>
      <c r="P33" s="54" t="s">
        <v>297</v>
      </c>
      <c r="Q33" s="54" t="s">
        <v>298</v>
      </c>
      <c r="R33" s="54" t="s">
        <v>299</v>
      </c>
      <c r="S33" s="54" t="s">
        <v>300</v>
      </c>
      <c r="T33" s="54" t="s">
        <v>86</v>
      </c>
      <c r="U33" s="25">
        <v>12</v>
      </c>
      <c r="V33" s="26">
        <v>1382</v>
      </c>
      <c r="W33" s="25">
        <f t="shared" si="0"/>
        <v>16584</v>
      </c>
      <c r="X33" s="26">
        <v>22</v>
      </c>
      <c r="Y33" s="26">
        <v>1382</v>
      </c>
      <c r="Z33" s="25">
        <f t="shared" si="1"/>
        <v>30404</v>
      </c>
      <c r="AA33" s="26">
        <v>22</v>
      </c>
      <c r="AB33" s="26">
        <v>1382</v>
      </c>
      <c r="AC33" s="25">
        <f t="shared" si="2"/>
        <v>30404</v>
      </c>
      <c r="AD33" s="26">
        <v>22</v>
      </c>
      <c r="AE33" s="26">
        <v>1382</v>
      </c>
      <c r="AF33" s="25">
        <f t="shared" si="3"/>
        <v>30404</v>
      </c>
      <c r="AG33" s="26">
        <v>22</v>
      </c>
      <c r="AH33" s="26">
        <v>1382</v>
      </c>
      <c r="AI33" s="25">
        <f t="shared" si="4"/>
        <v>30404</v>
      </c>
      <c r="AK33" s="26">
        <f t="shared" si="5"/>
        <v>0</v>
      </c>
      <c r="AL33" s="26">
        <f t="shared" si="6"/>
        <v>0</v>
      </c>
      <c r="AM33" s="25">
        <f t="shared" si="7"/>
        <v>0</v>
      </c>
    </row>
    <row r="34" spans="1:39" ht="31.2" x14ac:dyDescent="0.3">
      <c r="A34" s="18">
        <v>45531</v>
      </c>
      <c r="B34" s="18">
        <v>45531</v>
      </c>
      <c r="C34" s="18">
        <v>45531</v>
      </c>
      <c r="D34" s="18">
        <v>45544</v>
      </c>
      <c r="E34" s="52" t="s">
        <v>301</v>
      </c>
      <c r="F34" s="53" t="s">
        <v>47</v>
      </c>
      <c r="G34" s="21">
        <v>9781416562597</v>
      </c>
      <c r="H34" s="24" t="s">
        <v>302</v>
      </c>
      <c r="I34" s="54" t="s">
        <v>259</v>
      </c>
      <c r="J34" s="52" t="s">
        <v>50</v>
      </c>
      <c r="K34" s="52" t="s">
        <v>51</v>
      </c>
      <c r="L34" s="52" t="s">
        <v>52</v>
      </c>
      <c r="M34" s="52" t="s">
        <v>53</v>
      </c>
      <c r="N34" s="24" t="s">
        <v>303</v>
      </c>
      <c r="O34" s="52" t="s">
        <v>304</v>
      </c>
      <c r="P34" s="54" t="s">
        <v>305</v>
      </c>
      <c r="Q34" s="54" t="s">
        <v>306</v>
      </c>
      <c r="R34" s="54" t="s">
        <v>307</v>
      </c>
      <c r="S34" s="54" t="s">
        <v>308</v>
      </c>
      <c r="T34" s="54" t="s">
        <v>73</v>
      </c>
      <c r="U34" s="25">
        <v>19</v>
      </c>
      <c r="V34" s="26">
        <v>1251</v>
      </c>
      <c r="W34" s="25">
        <f t="shared" si="0"/>
        <v>23769</v>
      </c>
      <c r="X34" s="26">
        <v>38</v>
      </c>
      <c r="Y34" s="26">
        <v>1251</v>
      </c>
      <c r="Z34" s="25">
        <f t="shared" si="1"/>
        <v>47538</v>
      </c>
      <c r="AA34" s="26">
        <v>38</v>
      </c>
      <c r="AB34" s="26">
        <v>1251</v>
      </c>
      <c r="AC34" s="25">
        <f t="shared" si="2"/>
        <v>47538</v>
      </c>
      <c r="AD34" s="26">
        <v>38</v>
      </c>
      <c r="AE34" s="26">
        <v>1251</v>
      </c>
      <c r="AF34" s="25">
        <f t="shared" si="3"/>
        <v>47538</v>
      </c>
      <c r="AG34" s="26">
        <v>38</v>
      </c>
      <c r="AH34" s="26">
        <v>1251</v>
      </c>
      <c r="AI34" s="25">
        <f t="shared" si="4"/>
        <v>47538</v>
      </c>
      <c r="AK34" s="26">
        <f t="shared" si="5"/>
        <v>0</v>
      </c>
      <c r="AL34" s="26">
        <f t="shared" si="6"/>
        <v>0</v>
      </c>
      <c r="AM34" s="25">
        <f t="shared" si="7"/>
        <v>0</v>
      </c>
    </row>
    <row r="35" spans="1:39" x14ac:dyDescent="0.3">
      <c r="A35" s="18">
        <v>45539</v>
      </c>
      <c r="B35" s="18">
        <v>45552</v>
      </c>
      <c r="C35" s="18">
        <v>45552</v>
      </c>
      <c r="D35" s="18">
        <v>45552</v>
      </c>
      <c r="E35" s="52" t="s">
        <v>309</v>
      </c>
      <c r="F35" s="53" t="s">
        <v>310</v>
      </c>
      <c r="G35" s="21">
        <v>9781501135910</v>
      </c>
      <c r="H35" s="24" t="s">
        <v>311</v>
      </c>
      <c r="I35" s="54" t="s">
        <v>148</v>
      </c>
      <c r="J35" s="52" t="s">
        <v>50</v>
      </c>
      <c r="K35" s="52" t="s">
        <v>51</v>
      </c>
      <c r="L35" s="52" t="s">
        <v>66</v>
      </c>
      <c r="M35" s="52" t="s">
        <v>67</v>
      </c>
      <c r="N35" s="24" t="s">
        <v>312</v>
      </c>
      <c r="O35" s="52" t="s">
        <v>313</v>
      </c>
      <c r="P35" s="54" t="s">
        <v>314</v>
      </c>
      <c r="Q35" s="54" t="s">
        <v>128</v>
      </c>
      <c r="R35" s="54" t="s">
        <v>315</v>
      </c>
      <c r="S35" s="54" t="s">
        <v>316</v>
      </c>
      <c r="T35" s="54" t="s">
        <v>60</v>
      </c>
      <c r="U35" s="25">
        <v>18</v>
      </c>
      <c r="V35" s="26">
        <v>1280</v>
      </c>
      <c r="W35" s="25">
        <f t="shared" si="0"/>
        <v>23040</v>
      </c>
      <c r="X35" s="26">
        <v>35</v>
      </c>
      <c r="Y35" s="26">
        <v>1280</v>
      </c>
      <c r="Z35" s="25">
        <f t="shared" si="1"/>
        <v>44800</v>
      </c>
      <c r="AA35" s="26">
        <v>35</v>
      </c>
      <c r="AB35" s="26">
        <v>1280</v>
      </c>
      <c r="AC35" s="25">
        <f t="shared" si="2"/>
        <v>44800</v>
      </c>
      <c r="AD35" s="26">
        <v>35</v>
      </c>
      <c r="AE35" s="26">
        <v>1280</v>
      </c>
      <c r="AF35" s="25">
        <f t="shared" si="3"/>
        <v>44800</v>
      </c>
      <c r="AG35" s="26">
        <v>35</v>
      </c>
      <c r="AH35" s="26">
        <v>1280</v>
      </c>
      <c r="AI35" s="25">
        <f t="shared" si="4"/>
        <v>44800</v>
      </c>
      <c r="AK35" s="26">
        <f t="shared" si="5"/>
        <v>0</v>
      </c>
      <c r="AL35" s="26">
        <f t="shared" si="6"/>
        <v>0</v>
      </c>
      <c r="AM35" s="25">
        <f t="shared" si="7"/>
        <v>0</v>
      </c>
    </row>
    <row r="36" spans="1:39" ht="46.8" x14ac:dyDescent="0.3">
      <c r="A36" s="18">
        <v>45539</v>
      </c>
      <c r="B36" s="18">
        <v>45539</v>
      </c>
      <c r="C36" s="18">
        <v>45539</v>
      </c>
      <c r="D36" s="18">
        <v>45552</v>
      </c>
      <c r="E36" s="52" t="s">
        <v>87</v>
      </c>
      <c r="F36" s="53" t="s">
        <v>88</v>
      </c>
      <c r="G36" s="21">
        <v>9780000000006</v>
      </c>
      <c r="H36" s="24" t="s">
        <v>317</v>
      </c>
      <c r="I36" s="54" t="s">
        <v>318</v>
      </c>
      <c r="J36" s="52" t="s">
        <v>91</v>
      </c>
      <c r="K36" s="52" t="s">
        <v>51</v>
      </c>
      <c r="L36" s="52" t="s">
        <v>79</v>
      </c>
      <c r="M36" s="52" t="s">
        <v>80</v>
      </c>
      <c r="N36" s="24" t="s">
        <v>319</v>
      </c>
      <c r="O36" s="52" t="s">
        <v>313</v>
      </c>
      <c r="P36" s="54" t="s">
        <v>320</v>
      </c>
      <c r="Q36" s="54" t="s">
        <v>321</v>
      </c>
      <c r="R36" s="54" t="s">
        <v>322</v>
      </c>
      <c r="S36" s="54" t="s">
        <v>323</v>
      </c>
      <c r="T36" s="54" t="s">
        <v>324</v>
      </c>
      <c r="U36" s="25">
        <v>12</v>
      </c>
      <c r="V36" s="26">
        <v>1222</v>
      </c>
      <c r="W36" s="25">
        <f t="shared" si="0"/>
        <v>14664</v>
      </c>
      <c r="X36" s="26">
        <v>29</v>
      </c>
      <c r="Y36" s="26">
        <v>1222</v>
      </c>
      <c r="Z36" s="25">
        <f t="shared" si="1"/>
        <v>35438</v>
      </c>
      <c r="AA36" s="26">
        <v>29</v>
      </c>
      <c r="AB36" s="26">
        <v>1222</v>
      </c>
      <c r="AC36" s="25">
        <f t="shared" si="2"/>
        <v>35438</v>
      </c>
      <c r="AD36" s="26">
        <v>29</v>
      </c>
      <c r="AE36" s="26">
        <v>1222</v>
      </c>
      <c r="AF36" s="25">
        <f t="shared" si="3"/>
        <v>35438</v>
      </c>
      <c r="AG36" s="26">
        <v>29</v>
      </c>
      <c r="AH36" s="26">
        <v>1222</v>
      </c>
      <c r="AI36" s="25">
        <f t="shared" si="4"/>
        <v>35438</v>
      </c>
      <c r="AK36" s="26">
        <f t="shared" si="5"/>
        <v>0</v>
      </c>
      <c r="AL36" s="26">
        <f t="shared" si="6"/>
        <v>0</v>
      </c>
      <c r="AM36" s="25">
        <f t="shared" si="7"/>
        <v>0</v>
      </c>
    </row>
    <row r="37" spans="1:39" x14ac:dyDescent="0.3">
      <c r="A37" s="18">
        <v>45546</v>
      </c>
      <c r="B37" s="18">
        <v>45582</v>
      </c>
      <c r="C37" s="18">
        <v>45582</v>
      </c>
      <c r="D37" s="18">
        <v>45559</v>
      </c>
      <c r="E37" s="54" t="s">
        <v>325</v>
      </c>
      <c r="F37" s="53" t="s">
        <v>326</v>
      </c>
      <c r="G37" s="55">
        <v>9780670088872</v>
      </c>
      <c r="H37" s="24" t="s">
        <v>327</v>
      </c>
      <c r="I37" s="54" t="s">
        <v>259</v>
      </c>
      <c r="J37" s="54" t="s">
        <v>50</v>
      </c>
      <c r="K37" s="54" t="s">
        <v>51</v>
      </c>
      <c r="L37" s="54" t="s">
        <v>52</v>
      </c>
      <c r="M37" s="54" t="s">
        <v>53</v>
      </c>
      <c r="N37" s="24" t="s">
        <v>328</v>
      </c>
      <c r="O37" s="54" t="s">
        <v>329</v>
      </c>
      <c r="P37" s="54" t="s">
        <v>330</v>
      </c>
      <c r="Q37" s="54" t="s">
        <v>128</v>
      </c>
      <c r="R37" s="54" t="s">
        <v>331</v>
      </c>
      <c r="S37" s="54" t="s">
        <v>332</v>
      </c>
      <c r="T37" s="54" t="s">
        <v>86</v>
      </c>
      <c r="U37" s="25">
        <v>14</v>
      </c>
      <c r="V37" s="26">
        <v>1103</v>
      </c>
      <c r="W37" s="25">
        <f t="shared" si="0"/>
        <v>15442</v>
      </c>
      <c r="X37" s="26">
        <v>29</v>
      </c>
      <c r="Y37" s="26">
        <v>1103</v>
      </c>
      <c r="Z37" s="25">
        <f t="shared" si="1"/>
        <v>31987</v>
      </c>
      <c r="AA37" s="26">
        <v>29</v>
      </c>
      <c r="AB37" s="26">
        <v>1103</v>
      </c>
      <c r="AC37" s="25">
        <f t="shared" si="2"/>
        <v>31987</v>
      </c>
      <c r="AD37" s="26">
        <v>29</v>
      </c>
      <c r="AE37" s="26">
        <v>1103</v>
      </c>
      <c r="AF37" s="25">
        <f t="shared" si="3"/>
        <v>31987</v>
      </c>
      <c r="AG37" s="26">
        <v>29</v>
      </c>
      <c r="AH37" s="26">
        <v>1103</v>
      </c>
      <c r="AI37" s="25">
        <f t="shared" si="4"/>
        <v>31987</v>
      </c>
      <c r="AK37" s="26">
        <f t="shared" si="5"/>
        <v>0</v>
      </c>
      <c r="AL37" s="26">
        <f t="shared" si="6"/>
        <v>0</v>
      </c>
      <c r="AM37" s="25">
        <f t="shared" si="7"/>
        <v>0</v>
      </c>
    </row>
    <row r="38" spans="1:39" x14ac:dyDescent="0.3">
      <c r="A38" s="18">
        <v>45382</v>
      </c>
      <c r="B38" s="18">
        <v>45382</v>
      </c>
      <c r="C38" s="18">
        <v>45382</v>
      </c>
      <c r="D38" s="18">
        <v>45399</v>
      </c>
      <c r="E38" s="54" t="s">
        <v>333</v>
      </c>
      <c r="F38" s="53" t="s">
        <v>334</v>
      </c>
      <c r="G38" s="55">
        <v>9781402210853</v>
      </c>
      <c r="H38" s="24" t="s">
        <v>335</v>
      </c>
      <c r="I38" s="54" t="s">
        <v>250</v>
      </c>
      <c r="J38" s="54" t="s">
        <v>50</v>
      </c>
      <c r="K38" s="54" t="s">
        <v>51</v>
      </c>
      <c r="L38" s="54" t="s">
        <v>66</v>
      </c>
      <c r="M38" s="54" t="s">
        <v>67</v>
      </c>
      <c r="N38" s="24" t="s">
        <v>336</v>
      </c>
      <c r="O38" s="54" t="s">
        <v>337</v>
      </c>
      <c r="P38" s="54" t="s">
        <v>338</v>
      </c>
      <c r="Q38" s="54" t="s">
        <v>339</v>
      </c>
      <c r="R38" s="54" t="s">
        <v>95</v>
      </c>
      <c r="S38" s="54" t="s">
        <v>340</v>
      </c>
      <c r="T38" s="54" t="s">
        <v>60</v>
      </c>
      <c r="U38" s="25">
        <v>15</v>
      </c>
      <c r="V38" s="26">
        <v>1067</v>
      </c>
      <c r="W38" s="25">
        <f t="shared" si="0"/>
        <v>16005</v>
      </c>
      <c r="X38" s="26">
        <v>28</v>
      </c>
      <c r="Y38" s="26">
        <v>1067</v>
      </c>
      <c r="Z38" s="25">
        <f t="shared" si="1"/>
        <v>29876</v>
      </c>
      <c r="AA38" s="26">
        <v>28</v>
      </c>
      <c r="AB38" s="26">
        <v>1067</v>
      </c>
      <c r="AC38" s="25">
        <f t="shared" si="2"/>
        <v>29876</v>
      </c>
      <c r="AD38" s="26">
        <v>28</v>
      </c>
      <c r="AE38" s="26">
        <v>1067</v>
      </c>
      <c r="AF38" s="25">
        <f t="shared" si="3"/>
        <v>29876</v>
      </c>
      <c r="AG38" s="26">
        <v>28</v>
      </c>
      <c r="AH38" s="26">
        <v>1067</v>
      </c>
      <c r="AI38" s="25">
        <f t="shared" si="4"/>
        <v>29876</v>
      </c>
      <c r="AK38" s="26">
        <f t="shared" si="5"/>
        <v>0</v>
      </c>
      <c r="AL38" s="26">
        <f t="shared" si="6"/>
        <v>0</v>
      </c>
      <c r="AM38" s="25">
        <f t="shared" si="7"/>
        <v>0</v>
      </c>
    </row>
    <row r="39" spans="1:39" ht="31.2" x14ac:dyDescent="0.3">
      <c r="A39" s="18">
        <v>45389</v>
      </c>
      <c r="B39" s="18">
        <v>45389</v>
      </c>
      <c r="C39" s="18">
        <v>45389</v>
      </c>
      <c r="D39" s="18">
        <v>45399</v>
      </c>
      <c r="E39" s="54" t="s">
        <v>341</v>
      </c>
      <c r="F39" s="53" t="s">
        <v>47</v>
      </c>
      <c r="G39" s="55">
        <v>9780060786526</v>
      </c>
      <c r="H39" s="24" t="s">
        <v>342</v>
      </c>
      <c r="I39" s="54" t="s">
        <v>259</v>
      </c>
      <c r="J39" s="54" t="s">
        <v>206</v>
      </c>
      <c r="K39" s="54" t="s">
        <v>51</v>
      </c>
      <c r="L39" s="54" t="s">
        <v>79</v>
      </c>
      <c r="M39" s="54" t="s">
        <v>80</v>
      </c>
      <c r="N39" s="24" t="s">
        <v>343</v>
      </c>
      <c r="O39" s="54" t="s">
        <v>344</v>
      </c>
      <c r="P39" s="54" t="s">
        <v>345</v>
      </c>
      <c r="Q39" s="54" t="s">
        <v>346</v>
      </c>
      <c r="R39" s="54" t="s">
        <v>95</v>
      </c>
      <c r="S39" s="54" t="s">
        <v>347</v>
      </c>
      <c r="T39" s="54" t="s">
        <v>348</v>
      </c>
      <c r="U39" s="25">
        <v>15</v>
      </c>
      <c r="V39" s="26">
        <v>1029</v>
      </c>
      <c r="W39" s="25">
        <f t="shared" si="0"/>
        <v>15435</v>
      </c>
      <c r="X39" s="26">
        <v>20</v>
      </c>
      <c r="Y39" s="26">
        <v>1029</v>
      </c>
      <c r="Z39" s="25">
        <f t="shared" si="1"/>
        <v>20580</v>
      </c>
      <c r="AA39" s="26">
        <v>20</v>
      </c>
      <c r="AB39" s="26">
        <v>1029</v>
      </c>
      <c r="AC39" s="25">
        <f t="shared" si="2"/>
        <v>20580</v>
      </c>
      <c r="AD39" s="26">
        <v>20</v>
      </c>
      <c r="AE39" s="26">
        <v>1029</v>
      </c>
      <c r="AF39" s="25">
        <f t="shared" si="3"/>
        <v>20580</v>
      </c>
      <c r="AG39" s="26">
        <v>20</v>
      </c>
      <c r="AH39" s="26">
        <v>1029</v>
      </c>
      <c r="AI39" s="25">
        <f t="shared" si="4"/>
        <v>20580</v>
      </c>
      <c r="AK39" s="26">
        <f t="shared" si="5"/>
        <v>0</v>
      </c>
      <c r="AL39" s="26">
        <f t="shared" si="6"/>
        <v>0</v>
      </c>
      <c r="AM39" s="25">
        <f t="shared" si="7"/>
        <v>0</v>
      </c>
    </row>
  </sheetData>
  <mergeCells count="11">
    <mergeCell ref="AD1:AF1"/>
    <mergeCell ref="AD2:AF2"/>
    <mergeCell ref="AG1:AI1"/>
    <mergeCell ref="AG2:AI2"/>
    <mergeCell ref="AK1:AM1"/>
    <mergeCell ref="AK2:AM2"/>
    <mergeCell ref="U2:W2"/>
    <mergeCell ref="X2:Z2"/>
    <mergeCell ref="X1:Z1"/>
    <mergeCell ref="AA1:AC1"/>
    <mergeCell ref="AA2:AC2"/>
  </mergeCells>
  <conditionalFormatting sqref="R3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EF42-EB37-4FC2-A54C-44BD1D3FC0C6}">
  <sheetPr>
    <tabColor rgb="FF92D050"/>
  </sheetPr>
  <dimension ref="A2:G40"/>
  <sheetViews>
    <sheetView showGridLines="0" workbookViewId="0">
      <selection activeCell="T7" sqref="T3:T7"/>
    </sheetView>
  </sheetViews>
  <sheetFormatPr defaultRowHeight="15.6" x14ac:dyDescent="0.3"/>
  <cols>
    <col min="1" max="1" width="35.796875" bestFit="1" customWidth="1"/>
    <col min="2" max="2" width="17.3984375" bestFit="1" customWidth="1"/>
    <col min="3" max="3" width="18.3984375" bestFit="1" customWidth="1"/>
    <col min="4" max="4" width="28.3984375" bestFit="1" customWidth="1"/>
    <col min="5" max="5" width="18.3984375" bestFit="1" customWidth="1"/>
    <col min="6" max="6" width="21.09765625" customWidth="1"/>
    <col min="7" max="7" width="13.8984375" customWidth="1"/>
  </cols>
  <sheetData>
    <row r="2" spans="1:7" x14ac:dyDescent="0.3">
      <c r="B2" t="s">
        <v>380</v>
      </c>
      <c r="C2" t="s">
        <v>379</v>
      </c>
      <c r="D2" t="s">
        <v>378</v>
      </c>
      <c r="E2" t="s">
        <v>19</v>
      </c>
    </row>
    <row r="3" spans="1:7" ht="62.4" x14ac:dyDescent="0.3">
      <c r="A3" s="56" t="s">
        <v>371</v>
      </c>
      <c r="B3" t="s">
        <v>377</v>
      </c>
      <c r="C3" t="s">
        <v>373</v>
      </c>
      <c r="D3" t="s">
        <v>375</v>
      </c>
      <c r="E3" t="s">
        <v>374</v>
      </c>
      <c r="F3" s="60" t="s">
        <v>381</v>
      </c>
      <c r="G3" s="60" t="s">
        <v>376</v>
      </c>
    </row>
    <row r="4" spans="1:7" x14ac:dyDescent="0.3">
      <c r="A4" s="57" t="s">
        <v>188</v>
      </c>
      <c r="B4" s="58">
        <v>15</v>
      </c>
      <c r="C4" s="58">
        <v>35</v>
      </c>
      <c r="D4">
        <v>30</v>
      </c>
      <c r="E4" s="59">
        <v>20</v>
      </c>
      <c r="F4" s="59">
        <f>D4-B4</f>
        <v>15</v>
      </c>
      <c r="G4" s="59">
        <f>C4-F4</f>
        <v>20</v>
      </c>
    </row>
    <row r="5" spans="1:7" x14ac:dyDescent="0.3">
      <c r="A5" s="57" t="s">
        <v>342</v>
      </c>
      <c r="B5" s="58">
        <v>15</v>
      </c>
      <c r="C5" s="58">
        <v>20</v>
      </c>
      <c r="D5">
        <v>24</v>
      </c>
      <c r="E5" s="59">
        <v>11</v>
      </c>
      <c r="F5" s="59">
        <f t="shared" ref="F5:F39" si="0">D5-B5</f>
        <v>9</v>
      </c>
      <c r="G5" s="59">
        <f t="shared" ref="G5:G39" si="1">C5-F5</f>
        <v>11</v>
      </c>
    </row>
    <row r="6" spans="1:7" x14ac:dyDescent="0.3">
      <c r="A6" s="57" t="s">
        <v>271</v>
      </c>
      <c r="B6" s="58">
        <v>17</v>
      </c>
      <c r="C6" s="58">
        <v>44</v>
      </c>
      <c r="D6">
        <v>15</v>
      </c>
      <c r="E6" s="59">
        <v>46</v>
      </c>
      <c r="F6" s="59">
        <f t="shared" si="0"/>
        <v>-2</v>
      </c>
      <c r="G6" s="59">
        <f t="shared" si="1"/>
        <v>46</v>
      </c>
    </row>
    <row r="7" spans="1:7" x14ac:dyDescent="0.3">
      <c r="A7" s="57" t="s">
        <v>123</v>
      </c>
      <c r="B7" s="58">
        <v>12</v>
      </c>
      <c r="C7" s="58">
        <v>21</v>
      </c>
      <c r="D7">
        <v>30</v>
      </c>
      <c r="E7" s="59">
        <v>3</v>
      </c>
      <c r="F7" s="59">
        <f t="shared" si="0"/>
        <v>18</v>
      </c>
      <c r="G7" s="59">
        <f t="shared" si="1"/>
        <v>3</v>
      </c>
    </row>
    <row r="8" spans="1:7" x14ac:dyDescent="0.3">
      <c r="A8" s="57" t="s">
        <v>63</v>
      </c>
      <c r="B8" s="58">
        <v>14</v>
      </c>
      <c r="C8" s="58">
        <v>24</v>
      </c>
      <c r="D8">
        <v>27</v>
      </c>
      <c r="E8" s="59">
        <v>11</v>
      </c>
      <c r="F8" s="59">
        <f t="shared" si="0"/>
        <v>13</v>
      </c>
      <c r="G8" s="59">
        <f t="shared" si="1"/>
        <v>11</v>
      </c>
    </row>
    <row r="9" spans="1:7" x14ac:dyDescent="0.3">
      <c r="A9" s="57" t="s">
        <v>243</v>
      </c>
      <c r="B9" s="58">
        <v>19</v>
      </c>
      <c r="C9" s="58">
        <v>31</v>
      </c>
      <c r="D9">
        <v>8</v>
      </c>
      <c r="E9" s="59">
        <v>42</v>
      </c>
      <c r="F9" s="59">
        <f t="shared" si="0"/>
        <v>-11</v>
      </c>
      <c r="G9" s="59">
        <f t="shared" si="1"/>
        <v>42</v>
      </c>
    </row>
    <row r="10" spans="1:7" x14ac:dyDescent="0.3">
      <c r="A10" s="57" t="s">
        <v>227</v>
      </c>
      <c r="B10" s="58">
        <v>14</v>
      </c>
      <c r="C10" s="58">
        <v>40</v>
      </c>
      <c r="D10">
        <v>24</v>
      </c>
      <c r="E10" s="59">
        <v>30</v>
      </c>
      <c r="F10" s="59">
        <f t="shared" si="0"/>
        <v>10</v>
      </c>
      <c r="G10" s="59">
        <f t="shared" si="1"/>
        <v>30</v>
      </c>
    </row>
    <row r="11" spans="1:7" x14ac:dyDescent="0.3">
      <c r="A11" s="57" t="s">
        <v>317</v>
      </c>
      <c r="B11" s="58">
        <v>12</v>
      </c>
      <c r="C11" s="58">
        <v>29</v>
      </c>
      <c r="D11">
        <v>38</v>
      </c>
      <c r="E11" s="59">
        <v>3</v>
      </c>
      <c r="F11" s="59">
        <f t="shared" si="0"/>
        <v>26</v>
      </c>
      <c r="G11" s="59">
        <f t="shared" si="1"/>
        <v>3</v>
      </c>
    </row>
    <row r="12" spans="1:7" x14ac:dyDescent="0.3">
      <c r="A12" s="57" t="s">
        <v>205</v>
      </c>
      <c r="B12" s="58">
        <v>14</v>
      </c>
      <c r="C12" s="58">
        <v>40</v>
      </c>
      <c r="D12">
        <v>27</v>
      </c>
      <c r="E12" s="59">
        <v>27</v>
      </c>
      <c r="F12" s="59">
        <f t="shared" si="0"/>
        <v>13</v>
      </c>
      <c r="G12" s="59">
        <f t="shared" si="1"/>
        <v>27</v>
      </c>
    </row>
    <row r="13" spans="1:7" x14ac:dyDescent="0.3">
      <c r="A13" s="57" t="s">
        <v>180</v>
      </c>
      <c r="B13" s="58">
        <v>0</v>
      </c>
      <c r="C13" s="58">
        <v>33</v>
      </c>
      <c r="D13">
        <v>16</v>
      </c>
      <c r="E13" s="59">
        <v>17</v>
      </c>
      <c r="F13" s="59">
        <f t="shared" si="0"/>
        <v>16</v>
      </c>
      <c r="G13" s="59">
        <f t="shared" si="1"/>
        <v>17</v>
      </c>
    </row>
    <row r="14" spans="1:7" x14ac:dyDescent="0.3">
      <c r="A14" s="57" t="s">
        <v>258</v>
      </c>
      <c r="B14" s="58">
        <v>15</v>
      </c>
      <c r="C14" s="58">
        <v>27</v>
      </c>
      <c r="D14">
        <v>37</v>
      </c>
      <c r="E14" s="59">
        <v>5</v>
      </c>
      <c r="F14" s="59">
        <f t="shared" si="0"/>
        <v>22</v>
      </c>
      <c r="G14" s="59">
        <f t="shared" si="1"/>
        <v>5</v>
      </c>
    </row>
    <row r="15" spans="1:7" x14ac:dyDescent="0.3">
      <c r="A15" s="57" t="s">
        <v>117</v>
      </c>
      <c r="B15" s="58">
        <v>18</v>
      </c>
      <c r="C15" s="58">
        <v>40</v>
      </c>
      <c r="D15">
        <v>17</v>
      </c>
      <c r="E15" s="59">
        <v>41</v>
      </c>
      <c r="F15" s="59">
        <f t="shared" si="0"/>
        <v>-1</v>
      </c>
      <c r="G15" s="59">
        <f t="shared" si="1"/>
        <v>41</v>
      </c>
    </row>
    <row r="16" spans="1:7" x14ac:dyDescent="0.3">
      <c r="A16" s="57" t="s">
        <v>212</v>
      </c>
      <c r="B16" s="58">
        <v>13</v>
      </c>
      <c r="C16" s="58">
        <v>27</v>
      </c>
      <c r="D16">
        <v>5</v>
      </c>
      <c r="E16" s="59">
        <v>35</v>
      </c>
      <c r="F16" s="59">
        <f t="shared" si="0"/>
        <v>-8</v>
      </c>
      <c r="G16" s="59">
        <f t="shared" si="1"/>
        <v>35</v>
      </c>
    </row>
    <row r="17" spans="1:7" x14ac:dyDescent="0.3">
      <c r="A17" s="57" t="s">
        <v>89</v>
      </c>
      <c r="B17" s="58">
        <v>15</v>
      </c>
      <c r="C17" s="58">
        <v>36</v>
      </c>
      <c r="D17">
        <v>11</v>
      </c>
      <c r="E17" s="59">
        <v>40</v>
      </c>
      <c r="F17" s="59">
        <f t="shared" si="0"/>
        <v>-4</v>
      </c>
      <c r="G17" s="59">
        <f t="shared" si="1"/>
        <v>40</v>
      </c>
    </row>
    <row r="18" spans="1:7" x14ac:dyDescent="0.3">
      <c r="A18" s="57" t="s">
        <v>285</v>
      </c>
      <c r="B18" s="58">
        <v>13</v>
      </c>
      <c r="C18" s="58">
        <v>35</v>
      </c>
      <c r="D18">
        <v>25</v>
      </c>
      <c r="E18" s="59">
        <v>23</v>
      </c>
      <c r="F18" s="59">
        <f t="shared" si="0"/>
        <v>12</v>
      </c>
      <c r="G18" s="59">
        <f t="shared" si="1"/>
        <v>23</v>
      </c>
    </row>
    <row r="19" spans="1:7" x14ac:dyDescent="0.3">
      <c r="A19" s="57" t="s">
        <v>76</v>
      </c>
      <c r="B19" s="58">
        <v>0</v>
      </c>
      <c r="C19" s="58">
        <v>43</v>
      </c>
      <c r="D19">
        <v>3</v>
      </c>
      <c r="E19" s="59">
        <v>40</v>
      </c>
      <c r="F19" s="59">
        <f t="shared" si="0"/>
        <v>3</v>
      </c>
      <c r="G19" s="59">
        <f t="shared" si="1"/>
        <v>40</v>
      </c>
    </row>
    <row r="20" spans="1:7" x14ac:dyDescent="0.3">
      <c r="A20" s="57" t="s">
        <v>132</v>
      </c>
      <c r="B20" s="58">
        <v>18</v>
      </c>
      <c r="C20" s="58">
        <v>37</v>
      </c>
      <c r="D20">
        <v>12</v>
      </c>
      <c r="E20" s="59">
        <v>43</v>
      </c>
      <c r="F20" s="59">
        <f t="shared" si="0"/>
        <v>-6</v>
      </c>
      <c r="G20" s="59">
        <f t="shared" si="1"/>
        <v>43</v>
      </c>
    </row>
    <row r="21" spans="1:7" x14ac:dyDescent="0.3">
      <c r="A21" s="57" t="s">
        <v>311</v>
      </c>
      <c r="B21" s="58">
        <v>18</v>
      </c>
      <c r="C21" s="58">
        <v>35</v>
      </c>
      <c r="D21">
        <v>1</v>
      </c>
      <c r="E21" s="59">
        <v>52</v>
      </c>
      <c r="F21" s="59">
        <f t="shared" si="0"/>
        <v>-17</v>
      </c>
      <c r="G21" s="59">
        <f t="shared" si="1"/>
        <v>52</v>
      </c>
    </row>
    <row r="22" spans="1:7" x14ac:dyDescent="0.3">
      <c r="A22" s="57" t="s">
        <v>219</v>
      </c>
      <c r="B22" s="58">
        <v>19</v>
      </c>
      <c r="C22" s="58">
        <v>33</v>
      </c>
      <c r="D22">
        <v>23</v>
      </c>
      <c r="E22" s="59">
        <v>29</v>
      </c>
      <c r="F22" s="59">
        <f t="shared" si="0"/>
        <v>4</v>
      </c>
      <c r="G22" s="59">
        <f t="shared" si="1"/>
        <v>29</v>
      </c>
    </row>
    <row r="23" spans="1:7" x14ac:dyDescent="0.3">
      <c r="A23" s="57" t="s">
        <v>164</v>
      </c>
      <c r="B23" s="58">
        <v>14</v>
      </c>
      <c r="C23" s="58">
        <v>33</v>
      </c>
      <c r="D23">
        <v>19</v>
      </c>
      <c r="E23" s="59">
        <v>28</v>
      </c>
      <c r="F23" s="59">
        <f t="shared" si="0"/>
        <v>5</v>
      </c>
      <c r="G23" s="59">
        <f t="shared" si="1"/>
        <v>28</v>
      </c>
    </row>
    <row r="24" spans="1:7" x14ac:dyDescent="0.3">
      <c r="A24" s="57" t="s">
        <v>48</v>
      </c>
      <c r="B24" s="58">
        <v>19</v>
      </c>
      <c r="C24" s="58">
        <v>40</v>
      </c>
      <c r="D24">
        <v>25</v>
      </c>
      <c r="E24" s="59">
        <v>34</v>
      </c>
      <c r="F24" s="59">
        <f t="shared" si="0"/>
        <v>6</v>
      </c>
      <c r="G24" s="59">
        <f t="shared" si="1"/>
        <v>34</v>
      </c>
    </row>
    <row r="25" spans="1:7" x14ac:dyDescent="0.3">
      <c r="A25" s="57" t="s">
        <v>295</v>
      </c>
      <c r="B25" s="58">
        <v>12</v>
      </c>
      <c r="C25" s="58">
        <v>22</v>
      </c>
      <c r="D25">
        <v>30</v>
      </c>
      <c r="E25" s="59">
        <v>4</v>
      </c>
      <c r="F25" s="59">
        <f t="shared" si="0"/>
        <v>18</v>
      </c>
      <c r="G25" s="59">
        <f t="shared" si="1"/>
        <v>4</v>
      </c>
    </row>
    <row r="26" spans="1:7" x14ac:dyDescent="0.3">
      <c r="A26" s="57" t="s">
        <v>327</v>
      </c>
      <c r="B26" s="58">
        <v>14</v>
      </c>
      <c r="C26" s="58">
        <v>29</v>
      </c>
      <c r="D26">
        <v>3</v>
      </c>
      <c r="E26" s="59">
        <v>40</v>
      </c>
      <c r="F26" s="59">
        <f t="shared" si="0"/>
        <v>-11</v>
      </c>
      <c r="G26" s="59">
        <f t="shared" si="1"/>
        <v>40</v>
      </c>
    </row>
    <row r="27" spans="1:7" x14ac:dyDescent="0.3">
      <c r="A27" s="57" t="s">
        <v>265</v>
      </c>
      <c r="B27" s="58">
        <v>20</v>
      </c>
      <c r="C27" s="58">
        <v>33</v>
      </c>
      <c r="D27">
        <v>16</v>
      </c>
      <c r="E27" s="59">
        <v>37</v>
      </c>
      <c r="F27" s="59">
        <f t="shared" si="0"/>
        <v>-4</v>
      </c>
      <c r="G27" s="59">
        <f t="shared" si="1"/>
        <v>37</v>
      </c>
    </row>
    <row r="28" spans="1:7" x14ac:dyDescent="0.3">
      <c r="A28" s="57" t="s">
        <v>249</v>
      </c>
      <c r="B28" s="58">
        <v>0</v>
      </c>
      <c r="C28" s="58">
        <v>44</v>
      </c>
      <c r="D28">
        <v>1</v>
      </c>
      <c r="E28" s="59">
        <v>43</v>
      </c>
      <c r="F28" s="59">
        <f t="shared" si="0"/>
        <v>1</v>
      </c>
      <c r="G28" s="59">
        <f t="shared" si="1"/>
        <v>43</v>
      </c>
    </row>
    <row r="29" spans="1:7" x14ac:dyDescent="0.3">
      <c r="A29" s="57" t="s">
        <v>278</v>
      </c>
      <c r="B29" s="58">
        <v>12</v>
      </c>
      <c r="C29" s="58">
        <v>44</v>
      </c>
      <c r="D29">
        <v>9</v>
      </c>
      <c r="E29" s="59">
        <v>47</v>
      </c>
      <c r="F29" s="59">
        <f t="shared" si="0"/>
        <v>-3</v>
      </c>
      <c r="G29" s="59">
        <f t="shared" si="1"/>
        <v>47</v>
      </c>
    </row>
    <row r="30" spans="1:7" x14ac:dyDescent="0.3">
      <c r="A30" s="57" t="s">
        <v>140</v>
      </c>
      <c r="B30" s="58">
        <v>12</v>
      </c>
      <c r="C30" s="58">
        <v>25</v>
      </c>
      <c r="D30">
        <v>19</v>
      </c>
      <c r="E30" s="59">
        <v>18</v>
      </c>
      <c r="F30" s="59">
        <f t="shared" si="0"/>
        <v>7</v>
      </c>
      <c r="G30" s="59">
        <f t="shared" si="1"/>
        <v>18</v>
      </c>
    </row>
    <row r="31" spans="1:7" x14ac:dyDescent="0.3">
      <c r="A31" s="57" t="s">
        <v>335</v>
      </c>
      <c r="B31" s="58">
        <v>15</v>
      </c>
      <c r="C31" s="58">
        <v>28</v>
      </c>
      <c r="D31">
        <v>3</v>
      </c>
      <c r="E31" s="59">
        <v>40</v>
      </c>
      <c r="F31" s="59">
        <f t="shared" si="0"/>
        <v>-12</v>
      </c>
      <c r="G31" s="59">
        <f t="shared" si="1"/>
        <v>40</v>
      </c>
    </row>
    <row r="32" spans="1:7" x14ac:dyDescent="0.3">
      <c r="A32" s="57" t="s">
        <v>99</v>
      </c>
      <c r="B32" s="58">
        <v>19</v>
      </c>
      <c r="C32" s="58">
        <v>37</v>
      </c>
      <c r="D32">
        <v>10</v>
      </c>
      <c r="E32" s="59">
        <v>46</v>
      </c>
      <c r="F32" s="59">
        <f t="shared" si="0"/>
        <v>-9</v>
      </c>
      <c r="G32" s="59">
        <f t="shared" si="1"/>
        <v>46</v>
      </c>
    </row>
    <row r="33" spans="1:7" x14ac:dyDescent="0.3">
      <c r="A33" s="57" t="s">
        <v>197</v>
      </c>
      <c r="B33" s="58">
        <v>12</v>
      </c>
      <c r="C33" s="58">
        <v>26</v>
      </c>
      <c r="D33">
        <v>7</v>
      </c>
      <c r="E33" s="59">
        <v>31</v>
      </c>
      <c r="F33" s="59">
        <f t="shared" si="0"/>
        <v>-5</v>
      </c>
      <c r="G33" s="59">
        <f t="shared" si="1"/>
        <v>31</v>
      </c>
    </row>
    <row r="34" spans="1:7" x14ac:dyDescent="0.3">
      <c r="A34" s="57" t="s">
        <v>234</v>
      </c>
      <c r="B34" s="58">
        <v>20</v>
      </c>
      <c r="C34" s="58">
        <v>46</v>
      </c>
      <c r="D34">
        <v>7</v>
      </c>
      <c r="E34" s="59">
        <v>59</v>
      </c>
      <c r="F34" s="59">
        <f t="shared" si="0"/>
        <v>-13</v>
      </c>
      <c r="G34" s="59">
        <f t="shared" si="1"/>
        <v>59</v>
      </c>
    </row>
    <row r="35" spans="1:7" x14ac:dyDescent="0.3">
      <c r="A35" s="57" t="s">
        <v>302</v>
      </c>
      <c r="B35" s="58">
        <v>19</v>
      </c>
      <c r="C35" s="58">
        <v>38</v>
      </c>
      <c r="D35">
        <v>26</v>
      </c>
      <c r="E35" s="59">
        <v>31</v>
      </c>
      <c r="F35" s="59">
        <f t="shared" si="0"/>
        <v>7</v>
      </c>
      <c r="G35" s="59">
        <f t="shared" si="1"/>
        <v>31</v>
      </c>
    </row>
    <row r="36" spans="1:7" x14ac:dyDescent="0.3">
      <c r="A36" s="57" t="s">
        <v>110</v>
      </c>
      <c r="B36" s="58">
        <v>12</v>
      </c>
      <c r="C36" s="58">
        <v>34</v>
      </c>
      <c r="D36">
        <v>13</v>
      </c>
      <c r="E36" s="59">
        <v>33</v>
      </c>
      <c r="F36" s="59">
        <f t="shared" si="0"/>
        <v>1</v>
      </c>
      <c r="G36" s="59">
        <f t="shared" si="1"/>
        <v>33</v>
      </c>
    </row>
    <row r="37" spans="1:7" x14ac:dyDescent="0.3">
      <c r="A37" s="57" t="s">
        <v>173</v>
      </c>
      <c r="B37" s="58">
        <v>15</v>
      </c>
      <c r="C37" s="58">
        <v>21</v>
      </c>
      <c r="D37">
        <v>14</v>
      </c>
      <c r="E37" s="59">
        <v>22</v>
      </c>
      <c r="F37" s="59">
        <f t="shared" si="0"/>
        <v>-1</v>
      </c>
      <c r="G37" s="59">
        <f t="shared" si="1"/>
        <v>22</v>
      </c>
    </row>
    <row r="38" spans="1:7" x14ac:dyDescent="0.3">
      <c r="A38" s="57" t="s">
        <v>147</v>
      </c>
      <c r="B38" s="58">
        <v>12</v>
      </c>
      <c r="C38" s="58">
        <v>36</v>
      </c>
      <c r="D38">
        <v>11</v>
      </c>
      <c r="E38" s="59">
        <v>37</v>
      </c>
      <c r="F38" s="59">
        <f t="shared" si="0"/>
        <v>-1</v>
      </c>
      <c r="G38" s="59">
        <f t="shared" si="1"/>
        <v>37</v>
      </c>
    </row>
    <row r="39" spans="1:7" x14ac:dyDescent="0.3">
      <c r="A39" s="57" t="s">
        <v>156</v>
      </c>
      <c r="B39" s="58">
        <v>14</v>
      </c>
      <c r="C39" s="58">
        <v>38</v>
      </c>
      <c r="D39">
        <v>23</v>
      </c>
      <c r="E39" s="59">
        <v>29</v>
      </c>
      <c r="F39" s="59">
        <f t="shared" si="0"/>
        <v>9</v>
      </c>
      <c r="G39" s="59">
        <f t="shared" si="1"/>
        <v>29</v>
      </c>
    </row>
    <row r="40" spans="1:7" x14ac:dyDescent="0.3">
      <c r="A40" s="57" t="s">
        <v>372</v>
      </c>
      <c r="B40" s="58">
        <v>502</v>
      </c>
      <c r="C40" s="58">
        <v>1204</v>
      </c>
      <c r="D40">
        <v>609</v>
      </c>
      <c r="E40" s="59">
        <v>1097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C007-1115-498D-A180-49568A641B2A}">
  <sheetPr filterMode="1">
    <tabColor rgb="FF92D050"/>
  </sheetPr>
  <dimension ref="A1:AO38"/>
  <sheetViews>
    <sheetView showGridLines="0" workbookViewId="0">
      <selection activeCell="T7" sqref="T3:T7"/>
    </sheetView>
  </sheetViews>
  <sheetFormatPr defaultRowHeight="15.6" x14ac:dyDescent="0.3"/>
  <cols>
    <col min="1" max="1" width="9.5" bestFit="1" customWidth="1"/>
    <col min="2" max="2" width="9.59765625" bestFit="1" customWidth="1"/>
    <col min="3" max="3" width="16.5" bestFit="1" customWidth="1"/>
    <col min="4" max="4" width="9.5" bestFit="1" customWidth="1"/>
    <col min="5" max="5" width="30.09765625" bestFit="1" customWidth="1"/>
    <col min="6" max="6" width="9.09765625" bestFit="1" customWidth="1"/>
    <col min="7" max="7" width="14" bestFit="1" customWidth="1"/>
    <col min="8" max="8" width="33.09765625" bestFit="1" customWidth="1"/>
    <col min="9" max="9" width="26.5" bestFit="1" customWidth="1"/>
    <col min="10" max="10" width="14.09765625" bestFit="1" customWidth="1"/>
    <col min="11" max="11" width="13.3984375" bestFit="1" customWidth="1"/>
    <col min="12" max="12" width="10.8984375" bestFit="1" customWidth="1"/>
    <col min="13" max="13" width="23.69921875" bestFit="1" customWidth="1"/>
    <col min="14" max="14" width="7.59765625" bestFit="1" customWidth="1"/>
    <col min="15" max="15" width="13.19921875" bestFit="1" customWidth="1"/>
    <col min="16" max="16" width="18.5" bestFit="1" customWidth="1"/>
    <col min="17" max="17" width="12" bestFit="1" customWidth="1"/>
    <col min="18" max="18" width="14.5" bestFit="1" customWidth="1"/>
    <col min="19" max="19" width="29.59765625" bestFit="1" customWidth="1"/>
    <col min="20" max="20" width="27.19921875" bestFit="1" customWidth="1"/>
    <col min="21" max="21" width="6.8984375" bestFit="1" customWidth="1"/>
    <col min="22" max="22" width="8.69921875" bestFit="1" customWidth="1"/>
    <col min="23" max="23" width="7.59765625" bestFit="1" customWidth="1"/>
    <col min="24" max="24" width="6.8984375" bestFit="1" customWidth="1"/>
    <col min="25" max="25" width="8.69921875" bestFit="1" customWidth="1"/>
    <col min="26" max="26" width="7.59765625" bestFit="1" customWidth="1"/>
    <col min="27" max="27" width="8" bestFit="1" customWidth="1"/>
    <col min="28" max="29" width="8.5" bestFit="1" customWidth="1"/>
    <col min="30" max="30" width="8.69921875" bestFit="1" customWidth="1"/>
    <col min="31" max="31" width="11.19921875" bestFit="1" customWidth="1"/>
    <col min="32" max="32" width="6.8984375" bestFit="1" customWidth="1"/>
    <col min="33" max="33" width="8.69921875" bestFit="1" customWidth="1"/>
    <col min="34" max="34" width="9.69921875" bestFit="1" customWidth="1"/>
    <col min="35" max="35" width="8.59765625" bestFit="1" customWidth="1"/>
    <col min="36" max="36" width="16.296875" customWidth="1"/>
    <col min="37" max="37" width="9.59765625" bestFit="1" customWidth="1"/>
    <col min="39" max="39" width="16.296875" style="37" customWidth="1"/>
    <col min="40" max="40" width="9.8984375" style="37" bestFit="1" customWidth="1"/>
    <col min="41" max="41" width="14.5" style="37" bestFit="1" customWidth="1"/>
  </cols>
  <sheetData>
    <row r="1" spans="1:41" s="35" customFormat="1" x14ac:dyDescent="0.3">
      <c r="A1" s="7"/>
      <c r="B1" s="7"/>
      <c r="C1" s="7"/>
      <c r="D1" s="7"/>
      <c r="E1" s="8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72" t="s">
        <v>16</v>
      </c>
      <c r="V1" s="73"/>
      <c r="W1" s="74"/>
      <c r="X1" s="82" t="s">
        <v>17</v>
      </c>
      <c r="Y1" s="82"/>
      <c r="Z1" s="82"/>
      <c r="AA1" s="83" t="s">
        <v>18</v>
      </c>
      <c r="AB1" s="83"/>
      <c r="AC1" s="83"/>
      <c r="AD1" s="83"/>
      <c r="AE1" s="83"/>
      <c r="AF1" s="84" t="s">
        <v>19</v>
      </c>
      <c r="AG1" s="84"/>
      <c r="AH1" s="84"/>
      <c r="AI1" s="10"/>
      <c r="AJ1" s="33"/>
      <c r="AK1" s="11"/>
      <c r="AM1" s="69"/>
      <c r="AN1" s="69"/>
      <c r="AO1" s="69"/>
    </row>
    <row r="2" spans="1:41" ht="57.6" x14ac:dyDescent="0.3">
      <c r="A2" s="12" t="s">
        <v>20</v>
      </c>
      <c r="B2" s="12" t="s">
        <v>21</v>
      </c>
      <c r="C2" s="34" t="s">
        <v>22</v>
      </c>
      <c r="D2" s="12" t="s">
        <v>23</v>
      </c>
      <c r="E2" s="13" t="s">
        <v>24</v>
      </c>
      <c r="F2" s="13" t="s">
        <v>25</v>
      </c>
      <c r="G2" s="14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U2" s="15" t="s">
        <v>40</v>
      </c>
      <c r="V2" s="15" t="s">
        <v>41</v>
      </c>
      <c r="W2" s="15" t="s">
        <v>42</v>
      </c>
      <c r="X2" s="15" t="s">
        <v>40</v>
      </c>
      <c r="Y2" s="15" t="s">
        <v>41</v>
      </c>
      <c r="Z2" s="15" t="s">
        <v>42</v>
      </c>
      <c r="AA2" s="13" t="s">
        <v>349</v>
      </c>
      <c r="AB2" s="13" t="s">
        <v>350</v>
      </c>
      <c r="AC2" s="13" t="s">
        <v>351</v>
      </c>
      <c r="AD2" s="13" t="s">
        <v>41</v>
      </c>
      <c r="AE2" s="13" t="s">
        <v>42</v>
      </c>
      <c r="AF2" s="16" t="s">
        <v>40</v>
      </c>
      <c r="AG2" s="16" t="s">
        <v>41</v>
      </c>
      <c r="AH2" s="16" t="s">
        <v>42</v>
      </c>
      <c r="AI2" s="13" t="s">
        <v>43</v>
      </c>
      <c r="AJ2" s="15" t="s">
        <v>44</v>
      </c>
      <c r="AK2" s="12" t="s">
        <v>45</v>
      </c>
      <c r="AM2" s="70" t="s">
        <v>393</v>
      </c>
      <c r="AN2" s="70" t="s">
        <v>395</v>
      </c>
      <c r="AO2" s="70" t="s">
        <v>396</v>
      </c>
    </row>
    <row r="3" spans="1:41" ht="28.8" x14ac:dyDescent="0.3">
      <c r="A3" s="18">
        <v>45409</v>
      </c>
      <c r="B3" s="18">
        <v>45409</v>
      </c>
      <c r="C3" s="18">
        <v>45409</v>
      </c>
      <c r="D3" s="18">
        <v>45422</v>
      </c>
      <c r="E3" s="19" t="s">
        <v>46</v>
      </c>
      <c r="F3" s="20" t="s">
        <v>47</v>
      </c>
      <c r="G3" s="21">
        <v>9780061122415</v>
      </c>
      <c r="H3" s="22" t="s">
        <v>48</v>
      </c>
      <c r="I3" s="23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24" t="s">
        <v>54</v>
      </c>
      <c r="O3" s="19" t="s">
        <v>55</v>
      </c>
      <c r="P3" s="23" t="s">
        <v>56</v>
      </c>
      <c r="Q3" s="23" t="s">
        <v>57</v>
      </c>
      <c r="R3" s="23" t="s">
        <v>58</v>
      </c>
      <c r="S3" s="23" t="s">
        <v>59</v>
      </c>
      <c r="T3" s="23" t="s">
        <v>60</v>
      </c>
      <c r="U3" s="25">
        <v>19</v>
      </c>
      <c r="V3" s="26">
        <v>1360.24</v>
      </c>
      <c r="W3" s="25">
        <f>U3*V3</f>
        <v>25844.560000000001</v>
      </c>
      <c r="X3" s="26">
        <v>40</v>
      </c>
      <c r="Y3" s="26">
        <v>1388</v>
      </c>
      <c r="Z3" s="25">
        <f>X3*Y3</f>
        <v>55520</v>
      </c>
      <c r="AA3" s="23">
        <v>25</v>
      </c>
      <c r="AB3" s="27" cm="1">
        <f t="array" ref="AB3">_xlfn.IFS(AA3&gt;U3,U3,U3=AA3,U3,AA3&lt;U3,AA3)</f>
        <v>19</v>
      </c>
      <c r="AC3" s="27">
        <f t="shared" ref="AC3:AC38" si="0">AA3-AB3</f>
        <v>6</v>
      </c>
      <c r="AD3" s="27">
        <v>2271</v>
      </c>
      <c r="AE3" s="27">
        <f>AA3*AD3</f>
        <v>56775</v>
      </c>
      <c r="AF3" s="27">
        <f t="shared" ref="AF3:AF38" si="1">U3+X3-AA3</f>
        <v>34</v>
      </c>
      <c r="AG3" s="27">
        <f>AH3/AF3</f>
        <v>1388</v>
      </c>
      <c r="AH3" s="27" cm="1">
        <f t="array" ref="AH3">_xlfn.IFS((U3-AB3)&gt;=0,V3*(U3-AB3),(U3-AB3)&lt;0,0)+_xlfn.IFS((X3-AC3)&gt;=0,(X3-AC3)*Y3,(X3-AC3)&lt;0,0)</f>
        <v>47192</v>
      </c>
      <c r="AI3" s="23">
        <v>85</v>
      </c>
      <c r="AJ3" s="25">
        <v>23</v>
      </c>
      <c r="AK3" s="67">
        <f>C3+AJ3</f>
        <v>45432</v>
      </c>
      <c r="AM3" s="68">
        <f>AI3*AF3</f>
        <v>2890</v>
      </c>
      <c r="AN3" s="38">
        <f>(-Y3+AD3)*AF3</f>
        <v>30022</v>
      </c>
      <c r="AO3" s="37" t="str">
        <f>IF(AN3&lt;AM3,"Red Flag","Continue to Hold")</f>
        <v>Continue to Hold</v>
      </c>
    </row>
    <row r="4" spans="1:41" ht="43.2" hidden="1" x14ac:dyDescent="0.3">
      <c r="A4" s="18">
        <v>45409</v>
      </c>
      <c r="B4" s="18">
        <v>45409</v>
      </c>
      <c r="C4" s="18">
        <v>45409</v>
      </c>
      <c r="D4" s="18">
        <v>45422</v>
      </c>
      <c r="E4" s="19" t="s">
        <v>61</v>
      </c>
      <c r="F4" s="20" t="s">
        <v>62</v>
      </c>
      <c r="G4" s="21">
        <v>9781847941831</v>
      </c>
      <c r="H4" s="22" t="s">
        <v>63</v>
      </c>
      <c r="I4" s="23" t="s">
        <v>64</v>
      </c>
      <c r="J4" s="19" t="s">
        <v>65</v>
      </c>
      <c r="K4" s="19" t="s">
        <v>51</v>
      </c>
      <c r="L4" s="19" t="s">
        <v>66</v>
      </c>
      <c r="M4" s="19" t="s">
        <v>67</v>
      </c>
      <c r="N4" s="24" t="s">
        <v>68</v>
      </c>
      <c r="O4" s="19" t="s">
        <v>55</v>
      </c>
      <c r="P4" s="23" t="s">
        <v>69</v>
      </c>
      <c r="Q4" s="23" t="s">
        <v>70</v>
      </c>
      <c r="R4" s="23" t="s">
        <v>71</v>
      </c>
      <c r="S4" s="23" t="s">
        <v>72</v>
      </c>
      <c r="T4" s="23" t="s">
        <v>73</v>
      </c>
      <c r="U4" s="25">
        <v>14</v>
      </c>
      <c r="V4" s="26">
        <v>1171.0999999999999</v>
      </c>
      <c r="W4" s="25">
        <f t="shared" ref="W4:W38" si="2">U4*V4</f>
        <v>16395.399999999998</v>
      </c>
      <c r="X4" s="26">
        <v>24</v>
      </c>
      <c r="Y4" s="26">
        <v>1195</v>
      </c>
      <c r="Z4" s="25">
        <f t="shared" ref="Z4:Z38" si="3">X4*Y4</f>
        <v>28680</v>
      </c>
      <c r="AA4" s="23">
        <v>27</v>
      </c>
      <c r="AB4" s="27" cm="1">
        <f t="array" ref="AB4">_xlfn.IFS(AA4&gt;U4,U4,U4=AA4,U4,AA4&lt;U4,AA4)</f>
        <v>14</v>
      </c>
      <c r="AC4" s="27">
        <f t="shared" si="0"/>
        <v>13</v>
      </c>
      <c r="AD4" s="27">
        <v>2054</v>
      </c>
      <c r="AE4" s="27">
        <f t="shared" ref="AE4:AE38" si="4">AA4*AD4</f>
        <v>55458</v>
      </c>
      <c r="AF4" s="27">
        <f t="shared" si="1"/>
        <v>11</v>
      </c>
      <c r="AG4" s="27">
        <f t="shared" ref="AG4:AG38" si="5">AH4/AF4</f>
        <v>1195</v>
      </c>
      <c r="AH4" s="27" cm="1">
        <f t="array" ref="AH4">_xlfn.IFS((U4-AB4)&gt;=0,V4*(U4-AB4),(U4-AB4)&lt;0,0)+_xlfn.IFS((X4-AC4)&gt;=0,(X4-AC4)*Y4,(X4-AC4)&lt;0,0)</f>
        <v>13145</v>
      </c>
      <c r="AI4" s="23">
        <v>86</v>
      </c>
      <c r="AJ4" s="25">
        <v>1460</v>
      </c>
      <c r="AK4" s="28">
        <f t="shared" ref="AK4:AK38" si="6">C4+AJ4</f>
        <v>46869</v>
      </c>
      <c r="AM4"/>
      <c r="AN4"/>
      <c r="AO4"/>
    </row>
    <row r="5" spans="1:41" ht="28.8" hidden="1" x14ac:dyDescent="0.3">
      <c r="A5" s="18">
        <v>45386</v>
      </c>
      <c r="B5" s="18">
        <v>45386</v>
      </c>
      <c r="C5" s="18">
        <v>45386</v>
      </c>
      <c r="D5" s="18">
        <v>45422</v>
      </c>
      <c r="E5" s="19" t="s">
        <v>74</v>
      </c>
      <c r="F5" s="20" t="s">
        <v>75</v>
      </c>
      <c r="G5" s="21">
        <v>9781612680194</v>
      </c>
      <c r="H5" s="22" t="s">
        <v>76</v>
      </c>
      <c r="I5" s="23" t="s">
        <v>77</v>
      </c>
      <c r="J5" s="19" t="s">
        <v>78</v>
      </c>
      <c r="K5" s="19" t="s">
        <v>51</v>
      </c>
      <c r="L5" s="19" t="s">
        <v>79</v>
      </c>
      <c r="M5" s="19" t="s">
        <v>80</v>
      </c>
      <c r="N5" s="24" t="s">
        <v>81</v>
      </c>
      <c r="O5" s="19" t="s">
        <v>82</v>
      </c>
      <c r="P5" s="23" t="s">
        <v>83</v>
      </c>
      <c r="Q5" s="23" t="s">
        <v>84</v>
      </c>
      <c r="R5" s="23" t="s">
        <v>58</v>
      </c>
      <c r="S5" s="23" t="s">
        <v>85</v>
      </c>
      <c r="T5" s="23" t="s">
        <v>86</v>
      </c>
      <c r="U5" s="25">
        <v>0</v>
      </c>
      <c r="V5" s="26">
        <v>1280</v>
      </c>
      <c r="W5" s="25">
        <f t="shared" si="2"/>
        <v>0</v>
      </c>
      <c r="X5" s="26">
        <v>43</v>
      </c>
      <c r="Y5" s="26">
        <v>1280</v>
      </c>
      <c r="Z5" s="25">
        <f t="shared" si="3"/>
        <v>55040</v>
      </c>
      <c r="AA5" s="23">
        <v>3</v>
      </c>
      <c r="AB5" s="27" cm="1">
        <f t="array" ref="AB5">_xlfn.IFS(AA5&gt;U5,U5,U5=AA5,U5,AA5&lt;U5,AA5)</f>
        <v>0</v>
      </c>
      <c r="AC5" s="27">
        <f t="shared" si="0"/>
        <v>3</v>
      </c>
      <c r="AD5" s="27">
        <v>2094</v>
      </c>
      <c r="AE5" s="27">
        <f t="shared" si="4"/>
        <v>6282</v>
      </c>
      <c r="AF5" s="27">
        <f t="shared" si="1"/>
        <v>40</v>
      </c>
      <c r="AG5" s="27">
        <f t="shared" si="5"/>
        <v>1280</v>
      </c>
      <c r="AH5" s="27" cm="1">
        <f t="array" ref="AH5">_xlfn.IFS((U5-AB5)&gt;=0,V5*(U5-AB5),(U5-AB5)&lt;0,0)+_xlfn.IFS((X5-AC5)&gt;=0,(X5-AC5)*Y5,(X5-AC5)&lt;0,0)</f>
        <v>51200</v>
      </c>
      <c r="AI5" s="23">
        <v>88</v>
      </c>
      <c r="AJ5" s="25">
        <v>1095</v>
      </c>
      <c r="AK5" s="28">
        <f t="shared" si="6"/>
        <v>46481</v>
      </c>
      <c r="AM5"/>
      <c r="AN5"/>
      <c r="AO5"/>
    </row>
    <row r="6" spans="1:41" ht="28.8" x14ac:dyDescent="0.3">
      <c r="A6" s="18">
        <v>45386</v>
      </c>
      <c r="B6" s="18">
        <v>45386</v>
      </c>
      <c r="C6" s="18">
        <v>45386</v>
      </c>
      <c r="D6" s="18">
        <v>45399</v>
      </c>
      <c r="E6" s="19" t="s">
        <v>87</v>
      </c>
      <c r="F6" s="20" t="s">
        <v>88</v>
      </c>
      <c r="G6" s="21">
        <v>9780000000001</v>
      </c>
      <c r="H6" s="22" t="s">
        <v>89</v>
      </c>
      <c r="I6" s="23" t="s">
        <v>90</v>
      </c>
      <c r="J6" s="19" t="s">
        <v>91</v>
      </c>
      <c r="K6" s="19" t="s">
        <v>51</v>
      </c>
      <c r="L6" s="19" t="s">
        <v>52</v>
      </c>
      <c r="M6" s="19" t="s">
        <v>53</v>
      </c>
      <c r="N6" s="24" t="s">
        <v>92</v>
      </c>
      <c r="O6" s="19" t="s">
        <v>82</v>
      </c>
      <c r="P6" s="23" t="s">
        <v>93</v>
      </c>
      <c r="Q6" s="23" t="s">
        <v>94</v>
      </c>
      <c r="R6" s="23" t="s">
        <v>95</v>
      </c>
      <c r="S6" s="23" t="s">
        <v>96</v>
      </c>
      <c r="T6" s="23" t="s">
        <v>97</v>
      </c>
      <c r="U6" s="25">
        <v>15</v>
      </c>
      <c r="V6" s="26">
        <v>1461</v>
      </c>
      <c r="W6" s="25">
        <f t="shared" si="2"/>
        <v>21915</v>
      </c>
      <c r="X6" s="26">
        <v>36</v>
      </c>
      <c r="Y6" s="26">
        <v>1461</v>
      </c>
      <c r="Z6" s="25">
        <f t="shared" si="3"/>
        <v>52596</v>
      </c>
      <c r="AA6" s="23">
        <v>11</v>
      </c>
      <c r="AB6" s="27" cm="1">
        <f t="array" ref="AB6">_xlfn.IFS(AA6&gt;U6,U6,U6=AA6,U6,AA6&lt;U6,AA6)</f>
        <v>11</v>
      </c>
      <c r="AC6" s="27">
        <f t="shared" si="0"/>
        <v>0</v>
      </c>
      <c r="AD6" s="27">
        <v>2551</v>
      </c>
      <c r="AE6" s="27">
        <f t="shared" si="4"/>
        <v>28061</v>
      </c>
      <c r="AF6" s="27">
        <f t="shared" si="1"/>
        <v>40</v>
      </c>
      <c r="AG6" s="27">
        <f t="shared" si="5"/>
        <v>1461</v>
      </c>
      <c r="AH6" s="27" cm="1">
        <f t="array" ref="AH6">_xlfn.IFS((U6-AB6)&gt;=0,V6*(U6-AB6),(U6-AB6)&lt;0,0)+_xlfn.IFS((X6-AC6)&gt;=0,(X6-AC6)*Y6,(X6-AC6)&lt;0,0)</f>
        <v>58440</v>
      </c>
      <c r="AI6" s="23">
        <v>87</v>
      </c>
      <c r="AJ6" s="25">
        <v>103</v>
      </c>
      <c r="AK6" s="67">
        <f t="shared" si="6"/>
        <v>45489</v>
      </c>
      <c r="AM6" s="68">
        <f>AI6*AF6</f>
        <v>3480</v>
      </c>
      <c r="AN6" s="38">
        <f>(-Y6+AD6)*AF6</f>
        <v>43600</v>
      </c>
      <c r="AO6" s="37" t="str">
        <f>IF(AN6&lt;AM6,"Red Flag","Continue to Hold")</f>
        <v>Continue to Hold</v>
      </c>
    </row>
    <row r="7" spans="1:41" ht="43.2" hidden="1" x14ac:dyDescent="0.3">
      <c r="A7" s="18">
        <v>45391</v>
      </c>
      <c r="B7" s="18">
        <v>45391</v>
      </c>
      <c r="C7" s="18">
        <v>45391</v>
      </c>
      <c r="D7" s="18">
        <v>45404</v>
      </c>
      <c r="E7" s="19" t="s">
        <v>98</v>
      </c>
      <c r="F7" s="20" t="s">
        <v>62</v>
      </c>
      <c r="G7" s="21">
        <v>9788194790891</v>
      </c>
      <c r="H7" s="22" t="s">
        <v>99</v>
      </c>
      <c r="I7" s="23" t="s">
        <v>100</v>
      </c>
      <c r="J7" s="19" t="s">
        <v>50</v>
      </c>
      <c r="K7" s="19" t="s">
        <v>51</v>
      </c>
      <c r="L7" s="19" t="s">
        <v>66</v>
      </c>
      <c r="M7" s="19" t="s">
        <v>67</v>
      </c>
      <c r="N7" s="24" t="s">
        <v>101</v>
      </c>
      <c r="O7" s="19" t="s">
        <v>102</v>
      </c>
      <c r="P7" s="23" t="s">
        <v>103</v>
      </c>
      <c r="Q7" s="23" t="s">
        <v>104</v>
      </c>
      <c r="R7" s="23" t="s">
        <v>105</v>
      </c>
      <c r="S7" s="23" t="s">
        <v>106</v>
      </c>
      <c r="T7" s="23" t="s">
        <v>107</v>
      </c>
      <c r="U7" s="25">
        <v>19</v>
      </c>
      <c r="V7" s="26">
        <v>1158</v>
      </c>
      <c r="W7" s="25">
        <f t="shared" si="2"/>
        <v>22002</v>
      </c>
      <c r="X7" s="26">
        <v>37</v>
      </c>
      <c r="Y7" s="26">
        <v>1158</v>
      </c>
      <c r="Z7" s="25">
        <f t="shared" si="3"/>
        <v>42846</v>
      </c>
      <c r="AA7" s="23">
        <v>10</v>
      </c>
      <c r="AB7" s="27" cm="1">
        <f t="array" ref="AB7">_xlfn.IFS(AA7&gt;U7,U7,U7=AA7,U7,AA7&lt;U7,AA7)</f>
        <v>10</v>
      </c>
      <c r="AC7" s="27">
        <f t="shared" si="0"/>
        <v>0</v>
      </c>
      <c r="AD7" s="27">
        <v>2836</v>
      </c>
      <c r="AE7" s="27">
        <f t="shared" si="4"/>
        <v>28360</v>
      </c>
      <c r="AF7" s="27">
        <f t="shared" si="1"/>
        <v>46</v>
      </c>
      <c r="AG7" s="27">
        <f t="shared" si="5"/>
        <v>1158</v>
      </c>
      <c r="AH7" s="27" cm="1">
        <f t="array" ref="AH7">_xlfn.IFS((U7-AB7)&gt;=0,V7*(U7-AB7),(U7-AB7)&lt;0,0)+_xlfn.IFS((X7-AC7)&gt;=0,(X7-AC7)*Y7,(X7-AC7)&lt;0,0)</f>
        <v>53268</v>
      </c>
      <c r="AI7" s="23">
        <v>81</v>
      </c>
      <c r="AJ7" s="25">
        <v>1460</v>
      </c>
      <c r="AK7" s="28">
        <f t="shared" si="6"/>
        <v>46851</v>
      </c>
      <c r="AM7"/>
      <c r="AN7"/>
      <c r="AO7"/>
    </row>
    <row r="8" spans="1:41" ht="28.8" hidden="1" x14ac:dyDescent="0.3">
      <c r="A8" s="18">
        <v>45399</v>
      </c>
      <c r="B8" s="18">
        <v>45399</v>
      </c>
      <c r="C8" s="18">
        <v>45399</v>
      </c>
      <c r="D8" s="18">
        <v>45422</v>
      </c>
      <c r="E8" s="19" t="s">
        <v>108</v>
      </c>
      <c r="F8" s="20" t="s">
        <v>109</v>
      </c>
      <c r="G8" s="21">
        <v>9780449214923</v>
      </c>
      <c r="H8" s="22" t="s">
        <v>110</v>
      </c>
      <c r="I8" s="23" t="s">
        <v>64</v>
      </c>
      <c r="J8" s="19" t="s">
        <v>78</v>
      </c>
      <c r="K8" s="19" t="s">
        <v>51</v>
      </c>
      <c r="L8" s="19" t="s">
        <v>79</v>
      </c>
      <c r="M8" s="19" t="s">
        <v>80</v>
      </c>
      <c r="N8" s="24" t="s">
        <v>111</v>
      </c>
      <c r="O8" s="19" t="s">
        <v>112</v>
      </c>
      <c r="P8" s="23" t="s">
        <v>113</v>
      </c>
      <c r="Q8" s="23" t="s">
        <v>114</v>
      </c>
      <c r="R8" s="23" t="s">
        <v>58</v>
      </c>
      <c r="S8" s="23" t="s">
        <v>115</v>
      </c>
      <c r="T8" s="23" t="s">
        <v>60</v>
      </c>
      <c r="U8" s="25">
        <v>12</v>
      </c>
      <c r="V8" s="26">
        <v>1429</v>
      </c>
      <c r="W8" s="25">
        <f t="shared" si="2"/>
        <v>17148</v>
      </c>
      <c r="X8" s="26">
        <v>34</v>
      </c>
      <c r="Y8" s="26">
        <v>1429</v>
      </c>
      <c r="Z8" s="25">
        <f t="shared" si="3"/>
        <v>48586</v>
      </c>
      <c r="AA8" s="23">
        <v>13</v>
      </c>
      <c r="AB8" s="27" cm="1">
        <f t="array" ref="AB8">_xlfn.IFS(AA8&gt;U8,U8,U8=AA8,U8,AA8&lt;U8,AA8)</f>
        <v>12</v>
      </c>
      <c r="AC8" s="27">
        <f t="shared" si="0"/>
        <v>1</v>
      </c>
      <c r="AD8" s="27">
        <v>2416</v>
      </c>
      <c r="AE8" s="27">
        <f t="shared" si="4"/>
        <v>31408</v>
      </c>
      <c r="AF8" s="27">
        <f t="shared" si="1"/>
        <v>33</v>
      </c>
      <c r="AG8" s="27">
        <f t="shared" si="5"/>
        <v>1429</v>
      </c>
      <c r="AH8" s="27" cm="1">
        <f t="array" ref="AH8">_xlfn.IFS((U8-AB8)&gt;=0,V8*(U8-AB8),(U8-AB8)&lt;0,0)+_xlfn.IFS((X8-AC8)&gt;=0,(X8-AC8)*Y8,(X8-AC8)&lt;0,0)</f>
        <v>47157</v>
      </c>
      <c r="AI8" s="23">
        <v>89</v>
      </c>
      <c r="AJ8" s="25">
        <v>1460</v>
      </c>
      <c r="AK8" s="28">
        <f t="shared" si="6"/>
        <v>46859</v>
      </c>
      <c r="AM8"/>
      <c r="AN8"/>
      <c r="AO8"/>
    </row>
    <row r="9" spans="1:41" ht="43.2" hidden="1" x14ac:dyDescent="0.3">
      <c r="A9" s="18">
        <v>45382</v>
      </c>
      <c r="B9" s="18">
        <v>45391</v>
      </c>
      <c r="C9" s="18">
        <v>45391</v>
      </c>
      <c r="D9" s="18">
        <v>45399</v>
      </c>
      <c r="E9" s="19" t="s">
        <v>116</v>
      </c>
      <c r="F9" s="20" t="s">
        <v>62</v>
      </c>
      <c r="G9" s="21">
        <v>9781786330895</v>
      </c>
      <c r="H9" s="22" t="s">
        <v>117</v>
      </c>
      <c r="I9" s="23" t="s">
        <v>118</v>
      </c>
      <c r="J9" s="19" t="s">
        <v>50</v>
      </c>
      <c r="K9" s="19" t="s">
        <v>51</v>
      </c>
      <c r="L9" s="19" t="s">
        <v>52</v>
      </c>
      <c r="M9" s="19" t="s">
        <v>53</v>
      </c>
      <c r="N9" s="24" t="s">
        <v>119</v>
      </c>
      <c r="O9" s="19" t="s">
        <v>112</v>
      </c>
      <c r="P9" s="23" t="s">
        <v>120</v>
      </c>
      <c r="Q9" s="23" t="s">
        <v>104</v>
      </c>
      <c r="R9" s="23" t="s">
        <v>95</v>
      </c>
      <c r="S9" s="23" t="s">
        <v>121</v>
      </c>
      <c r="T9" s="23" t="s">
        <v>122</v>
      </c>
      <c r="U9" s="25">
        <v>18</v>
      </c>
      <c r="V9" s="26">
        <v>1357</v>
      </c>
      <c r="W9" s="25">
        <f t="shared" si="2"/>
        <v>24426</v>
      </c>
      <c r="X9" s="26">
        <v>40</v>
      </c>
      <c r="Y9" s="26">
        <v>1357</v>
      </c>
      <c r="Z9" s="25">
        <f t="shared" si="3"/>
        <v>54280</v>
      </c>
      <c r="AA9" s="23">
        <v>17</v>
      </c>
      <c r="AB9" s="27" cm="1">
        <f t="array" ref="AB9">_xlfn.IFS(AA9&gt;U9,U9,U9=AA9,U9,AA9&lt;U9,AA9)</f>
        <v>17</v>
      </c>
      <c r="AC9" s="27">
        <f t="shared" si="0"/>
        <v>0</v>
      </c>
      <c r="AD9" s="27">
        <v>2793</v>
      </c>
      <c r="AE9" s="27">
        <f t="shared" si="4"/>
        <v>47481</v>
      </c>
      <c r="AF9" s="27">
        <f t="shared" si="1"/>
        <v>41</v>
      </c>
      <c r="AG9" s="27">
        <f t="shared" si="5"/>
        <v>1357</v>
      </c>
      <c r="AH9" s="27" cm="1">
        <f t="array" ref="AH9">_xlfn.IFS((U9-AB9)&gt;=0,V9*(U9-AB9),(U9-AB9)&lt;0,0)+_xlfn.IFS((X9-AC9)&gt;=0,(X9-AC9)*Y9,(X9-AC9)&lt;0,0)</f>
        <v>55637</v>
      </c>
      <c r="AI9" s="23">
        <v>92</v>
      </c>
      <c r="AJ9" s="25">
        <v>1825</v>
      </c>
      <c r="AK9" s="28">
        <f t="shared" si="6"/>
        <v>47216</v>
      </c>
      <c r="AM9"/>
      <c r="AN9"/>
      <c r="AO9"/>
    </row>
    <row r="10" spans="1:41" ht="28.8" x14ac:dyDescent="0.3">
      <c r="A10" s="18">
        <v>45399</v>
      </c>
      <c r="B10" s="18">
        <v>45399</v>
      </c>
      <c r="C10" s="18">
        <v>45399</v>
      </c>
      <c r="D10" s="18">
        <v>45412</v>
      </c>
      <c r="E10" s="19" t="s">
        <v>87</v>
      </c>
      <c r="F10" s="20" t="s">
        <v>88</v>
      </c>
      <c r="G10" s="21">
        <v>9780000000002</v>
      </c>
      <c r="H10" s="22" t="s">
        <v>123</v>
      </c>
      <c r="I10" s="23" t="s">
        <v>124</v>
      </c>
      <c r="J10" s="19" t="s">
        <v>91</v>
      </c>
      <c r="K10" s="19" t="s">
        <v>125</v>
      </c>
      <c r="L10" s="19" t="s">
        <v>66</v>
      </c>
      <c r="M10" s="19" t="s">
        <v>67</v>
      </c>
      <c r="N10" s="24" t="s">
        <v>126</v>
      </c>
      <c r="O10" s="19" t="s">
        <v>112</v>
      </c>
      <c r="P10" s="23" t="s">
        <v>127</v>
      </c>
      <c r="Q10" s="23" t="s">
        <v>128</v>
      </c>
      <c r="R10" s="23" t="s">
        <v>129</v>
      </c>
      <c r="S10" s="23" t="s">
        <v>130</v>
      </c>
      <c r="T10" s="23" t="s">
        <v>97</v>
      </c>
      <c r="U10" s="25">
        <v>12</v>
      </c>
      <c r="V10" s="26">
        <v>1173</v>
      </c>
      <c r="W10" s="25">
        <f t="shared" si="2"/>
        <v>14076</v>
      </c>
      <c r="X10" s="26">
        <v>21</v>
      </c>
      <c r="Y10" s="26">
        <v>1173</v>
      </c>
      <c r="Z10" s="25">
        <f t="shared" si="3"/>
        <v>24633</v>
      </c>
      <c r="AA10" s="23">
        <v>30</v>
      </c>
      <c r="AB10" s="27" cm="1">
        <f t="array" ref="AB10">_xlfn.IFS(AA10&gt;U10,U10,U10=AA10,U10,AA10&lt;U10,AA10)</f>
        <v>12</v>
      </c>
      <c r="AC10" s="27">
        <f t="shared" si="0"/>
        <v>18</v>
      </c>
      <c r="AD10" s="27">
        <v>2752</v>
      </c>
      <c r="AE10" s="27">
        <f t="shared" si="4"/>
        <v>82560</v>
      </c>
      <c r="AF10" s="27">
        <f t="shared" si="1"/>
        <v>3</v>
      </c>
      <c r="AG10" s="27">
        <f t="shared" si="5"/>
        <v>1173</v>
      </c>
      <c r="AH10" s="27" cm="1">
        <f t="array" ref="AH10">_xlfn.IFS((U10-AB10)&gt;=0,V10*(U10-AB10),(U10-AB10)&lt;0,0)+_xlfn.IFS((X10-AC10)&gt;=0,(X10-AC10)*Y10,(X10-AC10)&lt;0,0)</f>
        <v>3519</v>
      </c>
      <c r="AI10" s="23">
        <v>88</v>
      </c>
      <c r="AJ10" s="25">
        <v>7</v>
      </c>
      <c r="AK10" s="67">
        <f t="shared" si="6"/>
        <v>45406</v>
      </c>
      <c r="AM10" s="68">
        <f>AI10*AF10</f>
        <v>264</v>
      </c>
      <c r="AN10" s="38">
        <f>(-Y10+AD10)*AF10</f>
        <v>4737</v>
      </c>
      <c r="AO10" s="37" t="str">
        <f>IF(AN10&lt;AM10,"Red Flag","Continue to Hold")</f>
        <v>Continue to Hold</v>
      </c>
    </row>
    <row r="11" spans="1:41" ht="28.8" hidden="1" x14ac:dyDescent="0.3">
      <c r="A11" s="18">
        <v>45406</v>
      </c>
      <c r="B11" s="18">
        <v>45406</v>
      </c>
      <c r="C11" s="18">
        <v>45406</v>
      </c>
      <c r="D11" s="18">
        <v>45422</v>
      </c>
      <c r="E11" s="19" t="s">
        <v>131</v>
      </c>
      <c r="F11" s="20" t="s">
        <v>47</v>
      </c>
      <c r="G11" s="21">
        <v>9780099590088</v>
      </c>
      <c r="H11" s="22" t="s">
        <v>132</v>
      </c>
      <c r="I11" s="23" t="s">
        <v>133</v>
      </c>
      <c r="J11" s="19" t="s">
        <v>50</v>
      </c>
      <c r="K11" s="19" t="s">
        <v>51</v>
      </c>
      <c r="L11" s="19" t="s">
        <v>79</v>
      </c>
      <c r="M11" s="19" t="s">
        <v>80</v>
      </c>
      <c r="N11" s="24" t="s">
        <v>134</v>
      </c>
      <c r="O11" s="19" t="s">
        <v>135</v>
      </c>
      <c r="P11" s="23" t="s">
        <v>136</v>
      </c>
      <c r="Q11" s="23" t="s">
        <v>137</v>
      </c>
      <c r="R11" s="23" t="s">
        <v>58</v>
      </c>
      <c r="S11" s="23" t="s">
        <v>138</v>
      </c>
      <c r="T11" s="23" t="s">
        <v>122</v>
      </c>
      <c r="U11" s="25">
        <v>18</v>
      </c>
      <c r="V11" s="26">
        <v>1004</v>
      </c>
      <c r="W11" s="25">
        <f t="shared" si="2"/>
        <v>18072</v>
      </c>
      <c r="X11" s="26">
        <v>37</v>
      </c>
      <c r="Y11" s="26">
        <v>1004</v>
      </c>
      <c r="Z11" s="25">
        <f t="shared" si="3"/>
        <v>37148</v>
      </c>
      <c r="AA11" s="23">
        <v>12</v>
      </c>
      <c r="AB11" s="27" cm="1">
        <f t="array" ref="AB11">_xlfn.IFS(AA11&gt;U11,U11,U11=AA11,U11,AA11&lt;U11,AA11)</f>
        <v>12</v>
      </c>
      <c r="AC11" s="27">
        <f t="shared" si="0"/>
        <v>0</v>
      </c>
      <c r="AD11" s="27">
        <v>3367</v>
      </c>
      <c r="AE11" s="27">
        <f t="shared" si="4"/>
        <v>40404</v>
      </c>
      <c r="AF11" s="27">
        <f t="shared" si="1"/>
        <v>43</v>
      </c>
      <c r="AG11" s="27">
        <f t="shared" si="5"/>
        <v>1004</v>
      </c>
      <c r="AH11" s="27" cm="1">
        <f t="array" ref="AH11">_xlfn.IFS((U11-AB11)&gt;=0,V11*(U11-AB11),(U11-AB11)&lt;0,0)+_xlfn.IFS((X11-AC11)&gt;=0,(X11-AC11)*Y11,(X11-AC11)&lt;0,0)</f>
        <v>43172</v>
      </c>
      <c r="AI11" s="23">
        <v>92</v>
      </c>
      <c r="AJ11" s="25">
        <v>2190</v>
      </c>
      <c r="AK11" s="28">
        <f t="shared" si="6"/>
        <v>47596</v>
      </c>
      <c r="AM11"/>
      <c r="AN11"/>
      <c r="AO11"/>
    </row>
    <row r="12" spans="1:41" ht="28.8" hidden="1" x14ac:dyDescent="0.3">
      <c r="A12" s="18">
        <v>45382</v>
      </c>
      <c r="B12" s="18">
        <v>45391</v>
      </c>
      <c r="C12" s="18">
        <v>45391</v>
      </c>
      <c r="D12" s="18">
        <v>45399</v>
      </c>
      <c r="E12" s="19" t="s">
        <v>139</v>
      </c>
      <c r="F12" s="20" t="s">
        <v>47</v>
      </c>
      <c r="G12" s="21">
        <v>9788179921623</v>
      </c>
      <c r="H12" s="22" t="s">
        <v>140</v>
      </c>
      <c r="I12" s="23" t="s">
        <v>141</v>
      </c>
      <c r="J12" s="19" t="s">
        <v>50</v>
      </c>
      <c r="K12" s="19" t="s">
        <v>51</v>
      </c>
      <c r="L12" s="19" t="s">
        <v>52</v>
      </c>
      <c r="M12" s="19" t="s">
        <v>53</v>
      </c>
      <c r="N12" s="24" t="s">
        <v>142</v>
      </c>
      <c r="O12" s="19" t="s">
        <v>143</v>
      </c>
      <c r="P12" s="23" t="s">
        <v>120</v>
      </c>
      <c r="Q12" s="23" t="s">
        <v>104</v>
      </c>
      <c r="R12" s="23" t="s">
        <v>95</v>
      </c>
      <c r="S12" s="23" t="s">
        <v>144</v>
      </c>
      <c r="T12" s="23" t="s">
        <v>122</v>
      </c>
      <c r="U12" s="25">
        <v>12</v>
      </c>
      <c r="V12" s="26">
        <v>1039</v>
      </c>
      <c r="W12" s="25">
        <f t="shared" si="2"/>
        <v>12468</v>
      </c>
      <c r="X12" s="26">
        <v>25</v>
      </c>
      <c r="Y12" s="26">
        <v>1039</v>
      </c>
      <c r="Z12" s="25">
        <f t="shared" si="3"/>
        <v>25975</v>
      </c>
      <c r="AA12" s="23">
        <v>19</v>
      </c>
      <c r="AB12" s="27" cm="1">
        <f t="array" ref="AB12">_xlfn.IFS(AA12&gt;U12,U12,U12=AA12,U12,AA12&lt;U12,AA12)</f>
        <v>12</v>
      </c>
      <c r="AC12" s="27">
        <f t="shared" si="0"/>
        <v>7</v>
      </c>
      <c r="AD12" s="27">
        <v>2764</v>
      </c>
      <c r="AE12" s="27">
        <f t="shared" si="4"/>
        <v>52516</v>
      </c>
      <c r="AF12" s="27">
        <f t="shared" si="1"/>
        <v>18</v>
      </c>
      <c r="AG12" s="27">
        <f t="shared" si="5"/>
        <v>1039</v>
      </c>
      <c r="AH12" s="27" cm="1">
        <f t="array" ref="AH12">_xlfn.IFS((U12-AB12)&gt;=0,V12*(U12-AB12),(U12-AB12)&lt;0,0)+_xlfn.IFS((X12-AC12)&gt;=0,(X12-AC12)*Y12,(X12-AC12)&lt;0,0)</f>
        <v>18702</v>
      </c>
      <c r="AI12" s="23">
        <v>87</v>
      </c>
      <c r="AJ12" s="25">
        <v>1460</v>
      </c>
      <c r="AK12" s="28">
        <f t="shared" si="6"/>
        <v>46851</v>
      </c>
      <c r="AM12"/>
      <c r="AN12"/>
      <c r="AO12"/>
    </row>
    <row r="13" spans="1:41" ht="28.8" hidden="1" x14ac:dyDescent="0.3">
      <c r="A13" s="18">
        <v>45413</v>
      </c>
      <c r="B13" s="18">
        <v>45413</v>
      </c>
      <c r="C13" s="18">
        <v>45413</v>
      </c>
      <c r="D13" s="18">
        <v>45426</v>
      </c>
      <c r="E13" s="19" t="s">
        <v>145</v>
      </c>
      <c r="F13" s="20" t="s">
        <v>146</v>
      </c>
      <c r="G13" s="21">
        <v>9788173711466</v>
      </c>
      <c r="H13" s="22" t="s">
        <v>147</v>
      </c>
      <c r="I13" s="23" t="s">
        <v>148</v>
      </c>
      <c r="J13" s="19" t="s">
        <v>50</v>
      </c>
      <c r="K13" s="19" t="s">
        <v>51</v>
      </c>
      <c r="L13" s="19" t="s">
        <v>66</v>
      </c>
      <c r="M13" s="19" t="s">
        <v>67</v>
      </c>
      <c r="N13" s="24" t="s">
        <v>149</v>
      </c>
      <c r="O13" s="19" t="s">
        <v>143</v>
      </c>
      <c r="P13" s="23" t="s">
        <v>150</v>
      </c>
      <c r="Q13" s="23" t="s">
        <v>151</v>
      </c>
      <c r="R13" s="23" t="s">
        <v>152</v>
      </c>
      <c r="S13" s="23" t="s">
        <v>153</v>
      </c>
      <c r="T13" s="23" t="s">
        <v>122</v>
      </c>
      <c r="U13" s="25">
        <v>12</v>
      </c>
      <c r="V13" s="26">
        <v>1263</v>
      </c>
      <c r="W13" s="25">
        <f t="shared" si="2"/>
        <v>15156</v>
      </c>
      <c r="X13" s="26">
        <v>36</v>
      </c>
      <c r="Y13" s="26">
        <v>1263</v>
      </c>
      <c r="Z13" s="25">
        <f t="shared" si="3"/>
        <v>45468</v>
      </c>
      <c r="AA13" s="23">
        <v>11</v>
      </c>
      <c r="AB13" s="27" cm="1">
        <f t="array" ref="AB13">_xlfn.IFS(AA13&gt;U13,U13,U13=AA13,U13,AA13&lt;U13,AA13)</f>
        <v>11</v>
      </c>
      <c r="AC13" s="27">
        <f t="shared" si="0"/>
        <v>0</v>
      </c>
      <c r="AD13" s="27">
        <v>3243</v>
      </c>
      <c r="AE13" s="27">
        <f t="shared" si="4"/>
        <v>35673</v>
      </c>
      <c r="AF13" s="27">
        <f t="shared" si="1"/>
        <v>37</v>
      </c>
      <c r="AG13" s="27">
        <f t="shared" si="5"/>
        <v>1263</v>
      </c>
      <c r="AH13" s="27" cm="1">
        <f t="array" ref="AH13">_xlfn.IFS((U13-AB13)&gt;=0,V13*(U13-AB13),(U13-AB13)&lt;0,0)+_xlfn.IFS((X13-AC13)&gt;=0,(X13-AC13)*Y13,(X13-AC13)&lt;0,0)</f>
        <v>46731</v>
      </c>
      <c r="AI13" s="23">
        <v>92</v>
      </c>
      <c r="AJ13" s="25">
        <v>1460</v>
      </c>
      <c r="AK13" s="28">
        <f t="shared" si="6"/>
        <v>46873</v>
      </c>
      <c r="AM13"/>
      <c r="AN13"/>
      <c r="AO13"/>
    </row>
    <row r="14" spans="1:41" ht="28.8" hidden="1" x14ac:dyDescent="0.3">
      <c r="A14" s="18">
        <v>45419</v>
      </c>
      <c r="B14" s="18">
        <v>45419</v>
      </c>
      <c r="C14" s="18">
        <v>45419</v>
      </c>
      <c r="D14" s="18">
        <v>45422</v>
      </c>
      <c r="E14" s="19" t="s">
        <v>154</v>
      </c>
      <c r="F14" s="20" t="s">
        <v>155</v>
      </c>
      <c r="G14" s="21">
        <v>9789382951711</v>
      </c>
      <c r="H14" s="22" t="s">
        <v>156</v>
      </c>
      <c r="I14" s="23" t="s">
        <v>141</v>
      </c>
      <c r="J14" s="19" t="s">
        <v>50</v>
      </c>
      <c r="K14" s="19" t="s">
        <v>51</v>
      </c>
      <c r="L14" s="19" t="s">
        <v>79</v>
      </c>
      <c r="M14" s="19" t="s">
        <v>80</v>
      </c>
      <c r="N14" s="24" t="s">
        <v>157</v>
      </c>
      <c r="O14" s="19" t="s">
        <v>158</v>
      </c>
      <c r="P14" s="23" t="s">
        <v>159</v>
      </c>
      <c r="Q14" s="23" t="s">
        <v>160</v>
      </c>
      <c r="R14" s="23" t="s">
        <v>58</v>
      </c>
      <c r="S14" s="23" t="s">
        <v>161</v>
      </c>
      <c r="T14" s="23" t="s">
        <v>60</v>
      </c>
      <c r="U14" s="25">
        <v>14</v>
      </c>
      <c r="V14" s="26">
        <v>1289</v>
      </c>
      <c r="W14" s="25">
        <f t="shared" si="2"/>
        <v>18046</v>
      </c>
      <c r="X14" s="26">
        <v>38</v>
      </c>
      <c r="Y14" s="26">
        <v>1289</v>
      </c>
      <c r="Z14" s="25">
        <f t="shared" si="3"/>
        <v>48982</v>
      </c>
      <c r="AA14" s="23">
        <v>23</v>
      </c>
      <c r="AB14" s="27" cm="1">
        <f t="array" ref="AB14">_xlfn.IFS(AA14&gt;U14,U14,U14=AA14,U14,AA14&lt;U14,AA14)</f>
        <v>14</v>
      </c>
      <c r="AC14" s="27">
        <f t="shared" si="0"/>
        <v>9</v>
      </c>
      <c r="AD14" s="27">
        <v>3057</v>
      </c>
      <c r="AE14" s="27">
        <f t="shared" si="4"/>
        <v>70311</v>
      </c>
      <c r="AF14" s="27">
        <f t="shared" si="1"/>
        <v>29</v>
      </c>
      <c r="AG14" s="27">
        <f t="shared" si="5"/>
        <v>1289</v>
      </c>
      <c r="AH14" s="27" cm="1">
        <f t="array" ref="AH14">_xlfn.IFS((U14-AB14)&gt;=0,V14*(U14-AB14),(U14-AB14)&lt;0,0)+_xlfn.IFS((X14-AC14)&gt;=0,(X14-AC14)*Y14,(X14-AC14)&lt;0,0)</f>
        <v>37381</v>
      </c>
      <c r="AI14" s="23">
        <v>90</v>
      </c>
      <c r="AJ14" s="25">
        <v>1460</v>
      </c>
      <c r="AK14" s="28">
        <f t="shared" si="6"/>
        <v>46879</v>
      </c>
      <c r="AM14"/>
      <c r="AN14"/>
      <c r="AO14"/>
    </row>
    <row r="15" spans="1:41" ht="28.8" hidden="1" x14ac:dyDescent="0.3">
      <c r="A15" s="18">
        <v>45396</v>
      </c>
      <c r="B15" s="18">
        <v>45399</v>
      </c>
      <c r="C15" s="18">
        <v>45399</v>
      </c>
      <c r="D15" s="18">
        <v>45439</v>
      </c>
      <c r="E15" s="19" t="s">
        <v>162</v>
      </c>
      <c r="F15" s="20" t="s">
        <v>163</v>
      </c>
      <c r="G15" s="21">
        <v>9781471131820</v>
      </c>
      <c r="H15" s="22" t="s">
        <v>164</v>
      </c>
      <c r="I15" s="23" t="s">
        <v>64</v>
      </c>
      <c r="J15" s="19" t="s">
        <v>78</v>
      </c>
      <c r="K15" s="19" t="s">
        <v>51</v>
      </c>
      <c r="L15" s="19" t="s">
        <v>52</v>
      </c>
      <c r="M15" s="19" t="s">
        <v>53</v>
      </c>
      <c r="N15" s="24" t="s">
        <v>165</v>
      </c>
      <c r="O15" s="19" t="s">
        <v>166</v>
      </c>
      <c r="P15" s="23" t="s">
        <v>167</v>
      </c>
      <c r="Q15" s="23" t="s">
        <v>128</v>
      </c>
      <c r="R15" s="23" t="s">
        <v>168</v>
      </c>
      <c r="S15" s="23" t="s">
        <v>169</v>
      </c>
      <c r="T15" s="23" t="s">
        <v>170</v>
      </c>
      <c r="U15" s="25">
        <v>14</v>
      </c>
      <c r="V15" s="26">
        <v>1449</v>
      </c>
      <c r="W15" s="25">
        <f t="shared" si="2"/>
        <v>20286</v>
      </c>
      <c r="X15" s="26">
        <v>33</v>
      </c>
      <c r="Y15" s="26">
        <v>1449</v>
      </c>
      <c r="Z15" s="25">
        <f t="shared" si="3"/>
        <v>47817</v>
      </c>
      <c r="AA15" s="23">
        <v>19</v>
      </c>
      <c r="AB15" s="27" cm="1">
        <f t="array" ref="AB15">_xlfn.IFS(AA15&gt;U15,U15,U15=AA15,U15,AA15&lt;U15,AA15)</f>
        <v>14</v>
      </c>
      <c r="AC15" s="27">
        <f t="shared" si="0"/>
        <v>5</v>
      </c>
      <c r="AD15" s="27">
        <v>2821</v>
      </c>
      <c r="AE15" s="27">
        <f t="shared" si="4"/>
        <v>53599</v>
      </c>
      <c r="AF15" s="27">
        <f t="shared" si="1"/>
        <v>28</v>
      </c>
      <c r="AG15" s="27">
        <f t="shared" si="5"/>
        <v>1449</v>
      </c>
      <c r="AH15" s="27" cm="1">
        <f t="array" ref="AH15">_xlfn.IFS((U15-AB15)&gt;=0,V15*(U15-AB15),(U15-AB15)&lt;0,0)+_xlfn.IFS((X15-AC15)&gt;=0,(X15-AC15)*Y15,(X15-AC15)&lt;0,0)</f>
        <v>40572</v>
      </c>
      <c r="AI15" s="23">
        <v>89</v>
      </c>
      <c r="AJ15" s="25">
        <v>1460</v>
      </c>
      <c r="AK15" s="28">
        <f t="shared" si="6"/>
        <v>46859</v>
      </c>
      <c r="AM15"/>
      <c r="AN15"/>
      <c r="AO15"/>
    </row>
    <row r="16" spans="1:41" ht="28.8" hidden="1" x14ac:dyDescent="0.3">
      <c r="A16" s="18">
        <v>45383</v>
      </c>
      <c r="B16" s="18">
        <v>45391</v>
      </c>
      <c r="C16" s="18">
        <v>45391</v>
      </c>
      <c r="D16" s="18">
        <v>45399</v>
      </c>
      <c r="E16" s="19" t="s">
        <v>171</v>
      </c>
      <c r="F16" s="20" t="s">
        <v>172</v>
      </c>
      <c r="G16" s="21">
        <v>9780099549482</v>
      </c>
      <c r="H16" s="22" t="s">
        <v>173</v>
      </c>
      <c r="I16" s="23" t="s">
        <v>174</v>
      </c>
      <c r="J16" s="19" t="s">
        <v>50</v>
      </c>
      <c r="K16" s="19" t="s">
        <v>51</v>
      </c>
      <c r="L16" s="19" t="s">
        <v>66</v>
      </c>
      <c r="M16" s="19" t="s">
        <v>67</v>
      </c>
      <c r="N16" s="24" t="s">
        <v>175</v>
      </c>
      <c r="O16" s="19" t="s">
        <v>176</v>
      </c>
      <c r="P16" s="23" t="s">
        <v>177</v>
      </c>
      <c r="Q16" s="23" t="s">
        <v>104</v>
      </c>
      <c r="R16" s="23" t="s">
        <v>95</v>
      </c>
      <c r="S16" s="23" t="s">
        <v>178</v>
      </c>
      <c r="T16" s="23" t="s">
        <v>86</v>
      </c>
      <c r="U16" s="25">
        <v>15</v>
      </c>
      <c r="V16" s="26">
        <v>1288</v>
      </c>
      <c r="W16" s="25">
        <f t="shared" si="2"/>
        <v>19320</v>
      </c>
      <c r="X16" s="26">
        <v>21</v>
      </c>
      <c r="Y16" s="26">
        <v>1288</v>
      </c>
      <c r="Z16" s="25">
        <f t="shared" si="3"/>
        <v>27048</v>
      </c>
      <c r="AA16" s="23">
        <v>14</v>
      </c>
      <c r="AB16" s="27" cm="1">
        <f t="array" ref="AB16">_xlfn.IFS(AA16&gt;U16,U16,U16=AA16,U16,AA16&lt;U16,AA16)</f>
        <v>14</v>
      </c>
      <c r="AC16" s="27">
        <f t="shared" si="0"/>
        <v>0</v>
      </c>
      <c r="AD16" s="27">
        <v>3236</v>
      </c>
      <c r="AE16" s="27">
        <f t="shared" si="4"/>
        <v>45304</v>
      </c>
      <c r="AF16" s="27">
        <f t="shared" si="1"/>
        <v>22</v>
      </c>
      <c r="AG16" s="27">
        <f t="shared" si="5"/>
        <v>1288</v>
      </c>
      <c r="AH16" s="27" cm="1">
        <f t="array" ref="AH16">_xlfn.IFS((U16-AB16)&gt;=0,V16*(U16-AB16),(U16-AB16)&lt;0,0)+_xlfn.IFS((X16-AC16)&gt;=0,(X16-AC16)*Y16,(X16-AC16)&lt;0,0)</f>
        <v>28336</v>
      </c>
      <c r="AI16" s="23">
        <v>86</v>
      </c>
      <c r="AJ16" s="25">
        <v>2920</v>
      </c>
      <c r="AK16" s="28">
        <f t="shared" si="6"/>
        <v>48311</v>
      </c>
      <c r="AM16"/>
      <c r="AN16"/>
      <c r="AO16"/>
    </row>
    <row r="17" spans="1:41" ht="43.2" x14ac:dyDescent="0.3">
      <c r="A17" s="18">
        <v>45406</v>
      </c>
      <c r="B17" s="18">
        <v>45406</v>
      </c>
      <c r="C17" s="18">
        <v>45406</v>
      </c>
      <c r="D17" s="18">
        <v>45449</v>
      </c>
      <c r="E17" s="19" t="s">
        <v>87</v>
      </c>
      <c r="F17" s="20" t="s">
        <v>179</v>
      </c>
      <c r="G17" s="21">
        <v>9780000000003</v>
      </c>
      <c r="H17" s="22" t="s">
        <v>180</v>
      </c>
      <c r="I17" s="23" t="s">
        <v>181</v>
      </c>
      <c r="J17" s="19" t="s">
        <v>91</v>
      </c>
      <c r="K17" s="19" t="s">
        <v>51</v>
      </c>
      <c r="L17" s="19" t="s">
        <v>79</v>
      </c>
      <c r="M17" s="19" t="s">
        <v>80</v>
      </c>
      <c r="N17" s="24" t="s">
        <v>182</v>
      </c>
      <c r="O17" s="19" t="s">
        <v>176</v>
      </c>
      <c r="P17" s="23" t="s">
        <v>183</v>
      </c>
      <c r="Q17" s="23" t="s">
        <v>137</v>
      </c>
      <c r="R17" s="23" t="s">
        <v>184</v>
      </c>
      <c r="S17" s="23" t="s">
        <v>185</v>
      </c>
      <c r="T17" s="23" t="s">
        <v>97</v>
      </c>
      <c r="U17" s="25">
        <v>0</v>
      </c>
      <c r="V17" s="26">
        <v>1038</v>
      </c>
      <c r="W17" s="25">
        <f t="shared" si="2"/>
        <v>0</v>
      </c>
      <c r="X17" s="26">
        <v>33</v>
      </c>
      <c r="Y17" s="26">
        <v>1038</v>
      </c>
      <c r="Z17" s="25">
        <f t="shared" si="3"/>
        <v>34254</v>
      </c>
      <c r="AA17" s="23">
        <v>16</v>
      </c>
      <c r="AB17" s="27" cm="1">
        <f t="array" ref="AB17">_xlfn.IFS(AA17&gt;U17,U17,U17=AA17,U17,AA17&lt;U17,AA17)</f>
        <v>0</v>
      </c>
      <c r="AC17" s="27">
        <f t="shared" si="0"/>
        <v>16</v>
      </c>
      <c r="AD17" s="27">
        <v>3412</v>
      </c>
      <c r="AE17" s="27">
        <f t="shared" si="4"/>
        <v>54592</v>
      </c>
      <c r="AF17" s="27">
        <f t="shared" si="1"/>
        <v>17</v>
      </c>
      <c r="AG17" s="27">
        <f t="shared" si="5"/>
        <v>1038</v>
      </c>
      <c r="AH17" s="27" cm="1">
        <f t="array" ref="AH17">_xlfn.IFS((U17-AB17)&gt;=0,V17*(U17-AB17),(U17-AB17)&lt;0,0)+_xlfn.IFS((X17-AC17)&gt;=0,(X17-AC17)*Y17,(X17-AC17)&lt;0,0)</f>
        <v>17646</v>
      </c>
      <c r="AI17" s="23">
        <v>89</v>
      </c>
      <c r="AJ17" s="25">
        <v>7</v>
      </c>
      <c r="AK17" s="67">
        <f t="shared" si="6"/>
        <v>45413</v>
      </c>
      <c r="AM17" s="68">
        <f>AI17*AF17</f>
        <v>1513</v>
      </c>
      <c r="AN17" s="38">
        <f>(-Y17+AD17)*AF17</f>
        <v>40358</v>
      </c>
      <c r="AO17" s="37" t="str">
        <f>IF(AN17&lt;AM17,"Red Flag","Continue to Hold")</f>
        <v>Continue to Hold</v>
      </c>
    </row>
    <row r="18" spans="1:41" ht="28.8" hidden="1" x14ac:dyDescent="0.3">
      <c r="A18" s="18">
        <v>45443</v>
      </c>
      <c r="B18" s="18">
        <v>45443</v>
      </c>
      <c r="C18" s="18">
        <v>45443</v>
      </c>
      <c r="D18" s="18">
        <v>45456</v>
      </c>
      <c r="E18" s="19" t="s">
        <v>186</v>
      </c>
      <c r="F18" s="20" t="s">
        <v>187</v>
      </c>
      <c r="G18" s="21">
        <v>9780141036144</v>
      </c>
      <c r="H18" s="22" t="s">
        <v>188</v>
      </c>
      <c r="I18" s="23" t="s">
        <v>174</v>
      </c>
      <c r="J18" s="19" t="s">
        <v>50</v>
      </c>
      <c r="K18" s="19" t="s">
        <v>51</v>
      </c>
      <c r="L18" s="19" t="s">
        <v>52</v>
      </c>
      <c r="M18" s="19" t="s">
        <v>53</v>
      </c>
      <c r="N18" s="24" t="s">
        <v>189</v>
      </c>
      <c r="O18" s="19" t="s">
        <v>190</v>
      </c>
      <c r="P18" s="23" t="s">
        <v>191</v>
      </c>
      <c r="Q18" s="23" t="s">
        <v>192</v>
      </c>
      <c r="R18" s="23" t="s">
        <v>193</v>
      </c>
      <c r="S18" s="23" t="s">
        <v>194</v>
      </c>
      <c r="T18" s="23" t="s">
        <v>107</v>
      </c>
      <c r="U18" s="25">
        <v>15</v>
      </c>
      <c r="V18" s="26">
        <v>1077</v>
      </c>
      <c r="W18" s="25">
        <f t="shared" si="2"/>
        <v>16155</v>
      </c>
      <c r="X18" s="26">
        <v>35</v>
      </c>
      <c r="Y18" s="26">
        <v>1077</v>
      </c>
      <c r="Z18" s="25">
        <f t="shared" si="3"/>
        <v>37695</v>
      </c>
      <c r="AA18" s="23">
        <v>30</v>
      </c>
      <c r="AB18" s="27" cm="1">
        <f t="array" ref="AB18">_xlfn.IFS(AA18&gt;U18,U18,U18=AA18,U18,AA18&lt;U18,AA18)</f>
        <v>15</v>
      </c>
      <c r="AC18" s="27">
        <f t="shared" si="0"/>
        <v>15</v>
      </c>
      <c r="AD18" s="27">
        <v>2984</v>
      </c>
      <c r="AE18" s="27">
        <f t="shared" si="4"/>
        <v>89520</v>
      </c>
      <c r="AF18" s="27">
        <f t="shared" si="1"/>
        <v>20</v>
      </c>
      <c r="AG18" s="27">
        <f t="shared" si="5"/>
        <v>1077</v>
      </c>
      <c r="AH18" s="27" cm="1">
        <f t="array" ref="AH18">_xlfn.IFS((U18-AB18)&gt;=0,V18*(U18-AB18),(U18-AB18)&lt;0,0)+_xlfn.IFS((X18-AC18)&gt;=0,(X18-AC18)*Y18,(X18-AC18)&lt;0,0)</f>
        <v>21540</v>
      </c>
      <c r="AI18" s="23">
        <v>81</v>
      </c>
      <c r="AJ18" s="25">
        <v>2920</v>
      </c>
      <c r="AK18" s="28">
        <f t="shared" si="6"/>
        <v>48363</v>
      </c>
      <c r="AM18"/>
      <c r="AN18"/>
      <c r="AO18"/>
    </row>
    <row r="19" spans="1:41" ht="28.8" hidden="1" x14ac:dyDescent="0.3">
      <c r="A19" s="18">
        <v>45450</v>
      </c>
      <c r="B19" s="18">
        <v>45450</v>
      </c>
      <c r="C19" s="18">
        <v>45450</v>
      </c>
      <c r="D19" s="18">
        <v>45463</v>
      </c>
      <c r="E19" s="19" t="s">
        <v>195</v>
      </c>
      <c r="F19" s="20" t="s">
        <v>196</v>
      </c>
      <c r="G19" s="21">
        <v>9780857197689</v>
      </c>
      <c r="H19" s="22" t="s">
        <v>197</v>
      </c>
      <c r="I19" s="23" t="s">
        <v>77</v>
      </c>
      <c r="J19" s="19" t="s">
        <v>65</v>
      </c>
      <c r="K19" s="19" t="s">
        <v>51</v>
      </c>
      <c r="L19" s="19" t="s">
        <v>66</v>
      </c>
      <c r="M19" s="19" t="s">
        <v>67</v>
      </c>
      <c r="N19" s="24" t="s">
        <v>198</v>
      </c>
      <c r="O19" s="19" t="s">
        <v>199</v>
      </c>
      <c r="P19" s="23" t="s">
        <v>200</v>
      </c>
      <c r="Q19" s="23" t="s">
        <v>201</v>
      </c>
      <c r="R19" s="23" t="s">
        <v>202</v>
      </c>
      <c r="S19" s="23" t="s">
        <v>203</v>
      </c>
      <c r="T19" s="23" t="s">
        <v>60</v>
      </c>
      <c r="U19" s="25">
        <v>12</v>
      </c>
      <c r="V19" s="26">
        <v>1383</v>
      </c>
      <c r="W19" s="25">
        <f t="shared" si="2"/>
        <v>16596</v>
      </c>
      <c r="X19" s="26">
        <v>26</v>
      </c>
      <c r="Y19" s="26">
        <v>1383</v>
      </c>
      <c r="Z19" s="25">
        <f t="shared" si="3"/>
        <v>35958</v>
      </c>
      <c r="AA19" s="23">
        <v>7</v>
      </c>
      <c r="AB19" s="27" cm="1">
        <f t="array" ref="AB19">_xlfn.IFS(AA19&gt;U19,U19,U19=AA19,U19,AA19&lt;U19,AA19)</f>
        <v>7</v>
      </c>
      <c r="AC19" s="27">
        <f t="shared" si="0"/>
        <v>0</v>
      </c>
      <c r="AD19" s="27">
        <v>2833</v>
      </c>
      <c r="AE19" s="27">
        <f t="shared" si="4"/>
        <v>19831</v>
      </c>
      <c r="AF19" s="27">
        <f t="shared" si="1"/>
        <v>31</v>
      </c>
      <c r="AG19" s="27">
        <f t="shared" si="5"/>
        <v>1383</v>
      </c>
      <c r="AH19" s="27" cm="1">
        <f t="array" ref="AH19">_xlfn.IFS((U19-AB19)&gt;=0,V19*(U19-AB19),(U19-AB19)&lt;0,0)+_xlfn.IFS((X19-AC19)&gt;=0,(X19-AC19)*Y19,(X19-AC19)&lt;0,0)</f>
        <v>42873</v>
      </c>
      <c r="AI19" s="23">
        <v>88</v>
      </c>
      <c r="AJ19" s="25">
        <v>1095</v>
      </c>
      <c r="AK19" s="28">
        <f t="shared" si="6"/>
        <v>46545</v>
      </c>
      <c r="AM19"/>
      <c r="AN19"/>
      <c r="AO19"/>
    </row>
    <row r="20" spans="1:41" ht="28.8" hidden="1" x14ac:dyDescent="0.3">
      <c r="A20" s="18">
        <v>45382</v>
      </c>
      <c r="B20" s="18">
        <v>45399</v>
      </c>
      <c r="C20" s="18">
        <v>45399</v>
      </c>
      <c r="D20" s="18">
        <v>45463</v>
      </c>
      <c r="E20" s="19" t="s">
        <v>204</v>
      </c>
      <c r="F20" s="20" t="s">
        <v>109</v>
      </c>
      <c r="G20" s="21">
        <v>9780399590504</v>
      </c>
      <c r="H20" s="22" t="s">
        <v>205</v>
      </c>
      <c r="I20" s="23" t="s">
        <v>148</v>
      </c>
      <c r="J20" s="19" t="s">
        <v>206</v>
      </c>
      <c r="K20" s="19" t="s">
        <v>51</v>
      </c>
      <c r="L20" s="19" t="s">
        <v>79</v>
      </c>
      <c r="M20" s="19" t="s">
        <v>80</v>
      </c>
      <c r="N20" s="24" t="s">
        <v>207</v>
      </c>
      <c r="O20" s="19" t="s">
        <v>199</v>
      </c>
      <c r="P20" s="23" t="s">
        <v>120</v>
      </c>
      <c r="Q20" s="23" t="s">
        <v>128</v>
      </c>
      <c r="R20" s="23" t="s">
        <v>208</v>
      </c>
      <c r="S20" s="23" t="s">
        <v>209</v>
      </c>
      <c r="T20" s="23" t="s">
        <v>122</v>
      </c>
      <c r="U20" s="25">
        <v>14</v>
      </c>
      <c r="V20" s="26">
        <v>1490</v>
      </c>
      <c r="W20" s="25">
        <f t="shared" si="2"/>
        <v>20860</v>
      </c>
      <c r="X20" s="26">
        <v>40</v>
      </c>
      <c r="Y20" s="26">
        <v>1490</v>
      </c>
      <c r="Z20" s="25">
        <f t="shared" si="3"/>
        <v>59600</v>
      </c>
      <c r="AA20" s="23">
        <v>27</v>
      </c>
      <c r="AB20" s="27" cm="1">
        <f t="array" ref="AB20">_xlfn.IFS(AA20&gt;U20,U20,U20=AA20,U20,AA20&lt;U20,AA20)</f>
        <v>14</v>
      </c>
      <c r="AC20" s="27">
        <f t="shared" si="0"/>
        <v>13</v>
      </c>
      <c r="AD20" s="27">
        <v>2230</v>
      </c>
      <c r="AE20" s="27">
        <f t="shared" si="4"/>
        <v>60210</v>
      </c>
      <c r="AF20" s="27">
        <f t="shared" si="1"/>
        <v>27</v>
      </c>
      <c r="AG20" s="27">
        <f t="shared" si="5"/>
        <v>1490</v>
      </c>
      <c r="AH20" s="27" cm="1">
        <f t="array" ref="AH20">_xlfn.IFS((U20-AB20)&gt;=0,V20*(U20-AB20),(U20-AB20)&lt;0,0)+_xlfn.IFS((X20-AC20)&gt;=0,(X20-AC20)*Y20,(X20-AC20)&lt;0,0)</f>
        <v>40230</v>
      </c>
      <c r="AI20" s="23">
        <v>86</v>
      </c>
      <c r="AJ20" s="25">
        <v>1460</v>
      </c>
      <c r="AK20" s="28">
        <f t="shared" si="6"/>
        <v>46859</v>
      </c>
      <c r="AM20"/>
      <c r="AN20"/>
      <c r="AO20"/>
    </row>
    <row r="21" spans="1:41" ht="28.8" hidden="1" x14ac:dyDescent="0.3">
      <c r="A21" s="18">
        <v>45409</v>
      </c>
      <c r="B21" s="18">
        <v>45462</v>
      </c>
      <c r="C21" s="18">
        <v>45462</v>
      </c>
      <c r="D21" s="18">
        <v>45475</v>
      </c>
      <c r="E21" s="19" t="s">
        <v>210</v>
      </c>
      <c r="F21" s="20" t="s">
        <v>211</v>
      </c>
      <c r="G21" s="21">
        <v>9780807014295</v>
      </c>
      <c r="H21" s="22" t="s">
        <v>212</v>
      </c>
      <c r="I21" s="23" t="s">
        <v>213</v>
      </c>
      <c r="J21" s="19" t="s">
        <v>50</v>
      </c>
      <c r="K21" s="19" t="s">
        <v>51</v>
      </c>
      <c r="L21" s="19" t="s">
        <v>52</v>
      </c>
      <c r="M21" s="19" t="s">
        <v>53</v>
      </c>
      <c r="N21" s="24" t="s">
        <v>214</v>
      </c>
      <c r="O21" s="19" t="s">
        <v>215</v>
      </c>
      <c r="P21" s="23" t="s">
        <v>56</v>
      </c>
      <c r="Q21" s="23" t="s">
        <v>216</v>
      </c>
      <c r="R21" s="23" t="s">
        <v>217</v>
      </c>
      <c r="S21" s="23" t="s">
        <v>218</v>
      </c>
      <c r="T21" s="23" t="s">
        <v>60</v>
      </c>
      <c r="U21" s="25">
        <v>13</v>
      </c>
      <c r="V21" s="26">
        <v>1290</v>
      </c>
      <c r="W21" s="25">
        <f t="shared" si="2"/>
        <v>16770</v>
      </c>
      <c r="X21" s="26">
        <v>27</v>
      </c>
      <c r="Y21" s="26">
        <v>1290</v>
      </c>
      <c r="Z21" s="25">
        <f t="shared" si="3"/>
        <v>34830</v>
      </c>
      <c r="AA21" s="23">
        <v>5</v>
      </c>
      <c r="AB21" s="27" cm="1">
        <f t="array" ref="AB21">_xlfn.IFS(AA21&gt;U21,U21,U21=AA21,U21,AA21&lt;U21,AA21)</f>
        <v>5</v>
      </c>
      <c r="AC21" s="27">
        <f t="shared" si="0"/>
        <v>0</v>
      </c>
      <c r="AD21" s="27">
        <v>2709</v>
      </c>
      <c r="AE21" s="27">
        <f t="shared" si="4"/>
        <v>13545</v>
      </c>
      <c r="AF21" s="27">
        <f t="shared" si="1"/>
        <v>35</v>
      </c>
      <c r="AG21" s="27">
        <f t="shared" si="5"/>
        <v>1290</v>
      </c>
      <c r="AH21" s="27" cm="1">
        <f t="array" ref="AH21">_xlfn.IFS((U21-AB21)&gt;=0,V21*(U21-AB21),(U21-AB21)&lt;0,0)+_xlfn.IFS((X21-AC21)&gt;=0,(X21-AC21)*Y21,(X21-AC21)&lt;0,0)</f>
        <v>45150</v>
      </c>
      <c r="AI21" s="23">
        <v>91</v>
      </c>
      <c r="AJ21" s="25">
        <v>2190</v>
      </c>
      <c r="AK21" s="28">
        <f t="shared" si="6"/>
        <v>47652</v>
      </c>
      <c r="AM21"/>
      <c r="AN21"/>
      <c r="AO21"/>
    </row>
    <row r="22" spans="1:41" ht="28.8" hidden="1" x14ac:dyDescent="0.3">
      <c r="A22" s="18">
        <v>45470</v>
      </c>
      <c r="B22" s="18">
        <v>45497</v>
      </c>
      <c r="C22" s="18">
        <v>45497</v>
      </c>
      <c r="D22" s="18">
        <v>45483</v>
      </c>
      <c r="E22" s="19" t="s">
        <v>87</v>
      </c>
      <c r="F22" s="20" t="s">
        <v>88</v>
      </c>
      <c r="G22" s="21">
        <v>9780000000004</v>
      </c>
      <c r="H22" s="22" t="s">
        <v>219</v>
      </c>
      <c r="I22" s="23" t="s">
        <v>220</v>
      </c>
      <c r="J22" s="19" t="s">
        <v>91</v>
      </c>
      <c r="K22" s="19" t="s">
        <v>51</v>
      </c>
      <c r="L22" s="19" t="s">
        <v>66</v>
      </c>
      <c r="M22" s="19" t="s">
        <v>67</v>
      </c>
      <c r="N22" s="24" t="s">
        <v>221</v>
      </c>
      <c r="O22" s="19" t="s">
        <v>222</v>
      </c>
      <c r="P22" s="23" t="s">
        <v>223</v>
      </c>
      <c r="Q22" s="23" t="s">
        <v>137</v>
      </c>
      <c r="R22" s="23" t="s">
        <v>224</v>
      </c>
      <c r="S22" s="23" t="s">
        <v>225</v>
      </c>
      <c r="T22" s="23" t="s">
        <v>97</v>
      </c>
      <c r="U22" s="25">
        <v>19</v>
      </c>
      <c r="V22" s="26">
        <v>1470</v>
      </c>
      <c r="W22" s="25">
        <f t="shared" si="2"/>
        <v>27930</v>
      </c>
      <c r="X22" s="26">
        <v>33</v>
      </c>
      <c r="Y22" s="26">
        <v>1500</v>
      </c>
      <c r="Z22" s="25">
        <f t="shared" si="3"/>
        <v>49500</v>
      </c>
      <c r="AA22" s="23">
        <v>23</v>
      </c>
      <c r="AB22" s="27" cm="1">
        <f t="array" ref="AB22">_xlfn.IFS(AA22&gt;U22,U22,U22=AA22,U22,AA22&lt;U22,AA22)</f>
        <v>19</v>
      </c>
      <c r="AC22" s="27">
        <f t="shared" si="0"/>
        <v>4</v>
      </c>
      <c r="AD22" s="27">
        <v>3300</v>
      </c>
      <c r="AE22" s="27">
        <f t="shared" si="4"/>
        <v>75900</v>
      </c>
      <c r="AF22" s="27">
        <f t="shared" si="1"/>
        <v>29</v>
      </c>
      <c r="AG22" s="27">
        <f t="shared" si="5"/>
        <v>1500</v>
      </c>
      <c r="AH22" s="27" cm="1">
        <f t="array" ref="AH22">_xlfn.IFS((U22-AB22)&gt;=0,V22*(U22-AB22),(U22-AB22)&lt;0,0)+_xlfn.IFS((X22-AC22)&gt;=0,(X22-AC22)*Y22,(X22-AC22)&lt;0,0)</f>
        <v>43500</v>
      </c>
      <c r="AI22" s="23">
        <v>88</v>
      </c>
      <c r="AJ22" s="25">
        <v>730</v>
      </c>
      <c r="AK22" s="28">
        <f t="shared" si="6"/>
        <v>46227</v>
      </c>
      <c r="AM22"/>
      <c r="AN22"/>
      <c r="AO22"/>
    </row>
    <row r="23" spans="1:41" ht="43.2" x14ac:dyDescent="0.3">
      <c r="A23" s="18">
        <v>45382</v>
      </c>
      <c r="B23" s="18">
        <v>45391</v>
      </c>
      <c r="C23" s="18">
        <v>45391</v>
      </c>
      <c r="D23" s="18">
        <v>45483</v>
      </c>
      <c r="E23" s="19" t="s">
        <v>87</v>
      </c>
      <c r="F23" s="20" t="s">
        <v>226</v>
      </c>
      <c r="G23" s="21">
        <v>9780000000005</v>
      </c>
      <c r="H23" s="22" t="s">
        <v>227</v>
      </c>
      <c r="I23" s="23" t="s">
        <v>228</v>
      </c>
      <c r="J23" s="19" t="s">
        <v>91</v>
      </c>
      <c r="K23" s="19" t="s">
        <v>51</v>
      </c>
      <c r="L23" s="19" t="s">
        <v>79</v>
      </c>
      <c r="M23" s="19" t="s">
        <v>80</v>
      </c>
      <c r="N23" s="24" t="s">
        <v>229</v>
      </c>
      <c r="O23" s="19" t="s">
        <v>222</v>
      </c>
      <c r="P23" s="23" t="s">
        <v>120</v>
      </c>
      <c r="Q23" s="23" t="s">
        <v>104</v>
      </c>
      <c r="R23" s="23" t="s">
        <v>230</v>
      </c>
      <c r="S23" s="23" t="s">
        <v>231</v>
      </c>
      <c r="T23" s="23" t="s">
        <v>122</v>
      </c>
      <c r="U23" s="25">
        <v>14</v>
      </c>
      <c r="V23" s="26">
        <v>1280</v>
      </c>
      <c r="W23" s="25">
        <f t="shared" si="2"/>
        <v>17920</v>
      </c>
      <c r="X23" s="26">
        <v>40</v>
      </c>
      <c r="Y23" s="26">
        <v>1280</v>
      </c>
      <c r="Z23" s="25">
        <f t="shared" si="3"/>
        <v>51200</v>
      </c>
      <c r="AA23" s="23">
        <v>24</v>
      </c>
      <c r="AB23" s="27" cm="1">
        <f t="array" ref="AB23">_xlfn.IFS(AA23&gt;U23,U23,U23=AA23,U23,AA23&lt;U23,AA23)</f>
        <v>14</v>
      </c>
      <c r="AC23" s="27">
        <f t="shared" si="0"/>
        <v>10</v>
      </c>
      <c r="AD23" s="27">
        <v>3481</v>
      </c>
      <c r="AE23" s="27">
        <f t="shared" si="4"/>
        <v>83544</v>
      </c>
      <c r="AF23" s="27">
        <f t="shared" si="1"/>
        <v>30</v>
      </c>
      <c r="AG23" s="27">
        <f t="shared" si="5"/>
        <v>1280</v>
      </c>
      <c r="AH23" s="27" cm="1">
        <f t="array" ref="AH23">_xlfn.IFS((U23-AB23)&gt;=0,V23*(U23-AB23),(U23-AB23)&lt;0,0)+_xlfn.IFS((X23-AC23)&gt;=0,(X23-AC23)*Y23,(X23-AC23)&lt;0,0)</f>
        <v>38400</v>
      </c>
      <c r="AI23" s="23">
        <v>85</v>
      </c>
      <c r="AJ23" s="25">
        <v>7</v>
      </c>
      <c r="AK23" s="67">
        <f t="shared" si="6"/>
        <v>45398</v>
      </c>
      <c r="AM23" s="68">
        <f>AI23*AF23</f>
        <v>2550</v>
      </c>
      <c r="AN23" s="38">
        <f>(-Y23+AD23)*AF23</f>
        <v>66030</v>
      </c>
      <c r="AO23" s="37" t="str">
        <f>IF(AN23&lt;AM23,"Red Flag","Continue to Hold")</f>
        <v>Continue to Hold</v>
      </c>
    </row>
    <row r="24" spans="1:41" hidden="1" x14ac:dyDescent="0.3">
      <c r="A24" s="18">
        <v>45477</v>
      </c>
      <c r="B24" s="18">
        <v>45477</v>
      </c>
      <c r="C24" s="18">
        <v>45477</v>
      </c>
      <c r="D24" s="18">
        <v>45490</v>
      </c>
      <c r="E24" s="19" t="s">
        <v>232</v>
      </c>
      <c r="F24" s="20" t="s">
        <v>233</v>
      </c>
      <c r="G24" s="21">
        <v>9780062457714</v>
      </c>
      <c r="H24" s="22" t="s">
        <v>234</v>
      </c>
      <c r="I24" s="23" t="s">
        <v>141</v>
      </c>
      <c r="J24" s="19" t="s">
        <v>50</v>
      </c>
      <c r="K24" s="19" t="s">
        <v>51</v>
      </c>
      <c r="L24" s="19" t="s">
        <v>52</v>
      </c>
      <c r="M24" s="19" t="s">
        <v>53</v>
      </c>
      <c r="N24" s="24" t="s">
        <v>235</v>
      </c>
      <c r="O24" s="19" t="s">
        <v>236</v>
      </c>
      <c r="P24" s="23" t="s">
        <v>237</v>
      </c>
      <c r="Q24" s="23" t="s">
        <v>238</v>
      </c>
      <c r="R24" s="23" t="s">
        <v>239</v>
      </c>
      <c r="S24" s="23" t="s">
        <v>240</v>
      </c>
      <c r="T24" s="23" t="s">
        <v>107</v>
      </c>
      <c r="U24" s="25">
        <v>20</v>
      </c>
      <c r="V24" s="26">
        <v>1166</v>
      </c>
      <c r="W24" s="25">
        <f t="shared" si="2"/>
        <v>23320</v>
      </c>
      <c r="X24" s="26">
        <v>46</v>
      </c>
      <c r="Y24" s="26">
        <v>1166</v>
      </c>
      <c r="Z24" s="25">
        <f t="shared" si="3"/>
        <v>53636</v>
      </c>
      <c r="AA24" s="23">
        <v>7</v>
      </c>
      <c r="AB24" s="27" cm="1">
        <f t="array" ref="AB24">_xlfn.IFS(AA24&gt;U24,U24,U24=AA24,U24,AA24&lt;U24,AA24)</f>
        <v>7</v>
      </c>
      <c r="AC24" s="27">
        <f t="shared" si="0"/>
        <v>0</v>
      </c>
      <c r="AD24" s="27">
        <v>2835</v>
      </c>
      <c r="AE24" s="27">
        <f t="shared" si="4"/>
        <v>19845</v>
      </c>
      <c r="AF24" s="27">
        <f t="shared" si="1"/>
        <v>59</v>
      </c>
      <c r="AG24" s="27">
        <f t="shared" si="5"/>
        <v>1166</v>
      </c>
      <c r="AH24" s="27" cm="1">
        <f t="array" ref="AH24">_xlfn.IFS((U24-AB24)&gt;=0,V24*(U24-AB24),(U24-AB24)&lt;0,0)+_xlfn.IFS((X24-AC24)&gt;=0,(X24-AC24)*Y24,(X24-AC24)&lt;0,0)</f>
        <v>68794</v>
      </c>
      <c r="AI24" s="23">
        <v>85</v>
      </c>
      <c r="AJ24" s="25">
        <v>1460</v>
      </c>
      <c r="AK24" s="28">
        <f t="shared" si="6"/>
        <v>46937</v>
      </c>
      <c r="AM24"/>
      <c r="AN24"/>
      <c r="AO24"/>
    </row>
    <row r="25" spans="1:41" ht="28.8" hidden="1" x14ac:dyDescent="0.3">
      <c r="A25" s="18">
        <v>45382</v>
      </c>
      <c r="B25" s="18">
        <v>45406</v>
      </c>
      <c r="C25" s="18">
        <v>45406</v>
      </c>
      <c r="D25" s="18">
        <v>45497</v>
      </c>
      <c r="E25" s="19" t="s">
        <v>241</v>
      </c>
      <c r="F25" s="20" t="s">
        <v>242</v>
      </c>
      <c r="G25" s="21">
        <v>9781524763138</v>
      </c>
      <c r="H25" s="22" t="s">
        <v>243</v>
      </c>
      <c r="I25" s="23" t="s">
        <v>148</v>
      </c>
      <c r="J25" s="19" t="s">
        <v>206</v>
      </c>
      <c r="K25" s="19" t="s">
        <v>51</v>
      </c>
      <c r="L25" s="19" t="s">
        <v>66</v>
      </c>
      <c r="M25" s="19" t="s">
        <v>67</v>
      </c>
      <c r="N25" s="24" t="s">
        <v>244</v>
      </c>
      <c r="O25" s="19" t="s">
        <v>245</v>
      </c>
      <c r="P25" s="23" t="s">
        <v>120</v>
      </c>
      <c r="Q25" s="23" t="s">
        <v>137</v>
      </c>
      <c r="R25" s="23" t="s">
        <v>246</v>
      </c>
      <c r="S25" s="23" t="s">
        <v>247</v>
      </c>
      <c r="T25" s="23" t="s">
        <v>122</v>
      </c>
      <c r="U25" s="25">
        <v>19</v>
      </c>
      <c r="V25" s="26">
        <v>1217</v>
      </c>
      <c r="W25" s="25">
        <f t="shared" si="2"/>
        <v>23123</v>
      </c>
      <c r="X25" s="26">
        <v>31</v>
      </c>
      <c r="Y25" s="26">
        <v>1217</v>
      </c>
      <c r="Z25" s="25">
        <f t="shared" si="3"/>
        <v>37727</v>
      </c>
      <c r="AA25" s="23">
        <v>8</v>
      </c>
      <c r="AB25" s="27" cm="1">
        <f t="array" ref="AB25">_xlfn.IFS(AA25&gt;U25,U25,U25=AA25,U25,AA25&lt;U25,AA25)</f>
        <v>8</v>
      </c>
      <c r="AC25" s="27">
        <f t="shared" si="0"/>
        <v>0</v>
      </c>
      <c r="AD25" s="27">
        <v>2337</v>
      </c>
      <c r="AE25" s="27">
        <f t="shared" si="4"/>
        <v>18696</v>
      </c>
      <c r="AF25" s="27">
        <f t="shared" si="1"/>
        <v>42</v>
      </c>
      <c r="AG25" s="27">
        <f t="shared" si="5"/>
        <v>1217</v>
      </c>
      <c r="AH25" s="27" cm="1">
        <f t="array" ref="AH25">_xlfn.IFS((U25-AB25)&gt;=0,V25*(U25-AB25),(U25-AB25)&lt;0,0)+_xlfn.IFS((X25-AC25)&gt;=0,(X25-AC25)*Y25,(X25-AC25)&lt;0,0)</f>
        <v>51114</v>
      </c>
      <c r="AI25" s="23">
        <v>91</v>
      </c>
      <c r="AJ25" s="25">
        <v>1460</v>
      </c>
      <c r="AK25" s="28">
        <f t="shared" si="6"/>
        <v>46866</v>
      </c>
      <c r="AM25"/>
      <c r="AN25"/>
      <c r="AO25"/>
    </row>
    <row r="26" spans="1:41" ht="43.2" hidden="1" x14ac:dyDescent="0.3">
      <c r="A26" s="18">
        <v>45484</v>
      </c>
      <c r="B26" s="18">
        <v>45484</v>
      </c>
      <c r="C26" s="18">
        <v>45484</v>
      </c>
      <c r="D26" s="18">
        <v>45497</v>
      </c>
      <c r="E26" s="19" t="s">
        <v>248</v>
      </c>
      <c r="F26" s="20" t="s">
        <v>170</v>
      </c>
      <c r="G26" s="21">
        <v>9789380658742</v>
      </c>
      <c r="H26" s="22" t="s">
        <v>249</v>
      </c>
      <c r="I26" s="23" t="s">
        <v>250</v>
      </c>
      <c r="J26" s="19" t="s">
        <v>50</v>
      </c>
      <c r="K26" s="19" t="s">
        <v>51</v>
      </c>
      <c r="L26" s="19" t="s">
        <v>79</v>
      </c>
      <c r="M26" s="19" t="s">
        <v>80</v>
      </c>
      <c r="N26" s="24" t="s">
        <v>251</v>
      </c>
      <c r="O26" s="19" t="s">
        <v>245</v>
      </c>
      <c r="P26" s="23" t="s">
        <v>252</v>
      </c>
      <c r="Q26" s="23" t="s">
        <v>216</v>
      </c>
      <c r="R26" s="23" t="s">
        <v>253</v>
      </c>
      <c r="S26" s="23" t="s">
        <v>254</v>
      </c>
      <c r="T26" s="23" t="s">
        <v>255</v>
      </c>
      <c r="U26" s="25">
        <v>0</v>
      </c>
      <c r="V26" s="26">
        <v>1196</v>
      </c>
      <c r="W26" s="25">
        <f t="shared" si="2"/>
        <v>0</v>
      </c>
      <c r="X26" s="26">
        <v>44</v>
      </c>
      <c r="Y26" s="26">
        <v>1196</v>
      </c>
      <c r="Z26" s="25">
        <f t="shared" si="3"/>
        <v>52624</v>
      </c>
      <c r="AA26" s="23">
        <v>1</v>
      </c>
      <c r="AB26" s="27" cm="1">
        <f t="array" ref="AB26">_xlfn.IFS(AA26&gt;U26,U26,U26=AA26,U26,AA26&lt;U26,AA26)</f>
        <v>0</v>
      </c>
      <c r="AC26" s="27">
        <f t="shared" si="0"/>
        <v>1</v>
      </c>
      <c r="AD26" s="27">
        <v>2184</v>
      </c>
      <c r="AE26" s="27">
        <f t="shared" si="4"/>
        <v>2184</v>
      </c>
      <c r="AF26" s="27">
        <f t="shared" si="1"/>
        <v>43</v>
      </c>
      <c r="AG26" s="27">
        <f t="shared" si="5"/>
        <v>1196</v>
      </c>
      <c r="AH26" s="27" cm="1">
        <f t="array" ref="AH26">_xlfn.IFS((U26-AB26)&gt;=0,V26*(U26-AB26),(U26-AB26)&lt;0,0)+_xlfn.IFS((X26-AC26)&gt;=0,(X26-AC26)*Y26,(X26-AC26)&lt;0,0)</f>
        <v>51428</v>
      </c>
      <c r="AI26" s="23">
        <v>87</v>
      </c>
      <c r="AJ26" s="25">
        <v>1825</v>
      </c>
      <c r="AK26" s="28">
        <f t="shared" si="6"/>
        <v>47309</v>
      </c>
      <c r="AM26"/>
      <c r="AN26"/>
      <c r="AO26"/>
    </row>
    <row r="27" spans="1:41" ht="43.2" hidden="1" x14ac:dyDescent="0.3">
      <c r="A27" s="18">
        <v>45409</v>
      </c>
      <c r="B27" s="18">
        <v>45436</v>
      </c>
      <c r="C27" s="18">
        <v>45436</v>
      </c>
      <c r="D27" s="18">
        <v>45399</v>
      </c>
      <c r="E27" s="19" t="s">
        <v>256</v>
      </c>
      <c r="F27" s="20" t="s">
        <v>257</v>
      </c>
      <c r="G27" s="21">
        <v>9788129135728</v>
      </c>
      <c r="H27" s="22" t="s">
        <v>258</v>
      </c>
      <c r="I27" s="23" t="s">
        <v>259</v>
      </c>
      <c r="J27" s="19" t="s">
        <v>50</v>
      </c>
      <c r="K27" s="19" t="s">
        <v>51</v>
      </c>
      <c r="L27" s="19" t="s">
        <v>52</v>
      </c>
      <c r="M27" s="19" t="s">
        <v>53</v>
      </c>
      <c r="N27" s="24" t="s">
        <v>260</v>
      </c>
      <c r="O27" s="19" t="s">
        <v>261</v>
      </c>
      <c r="P27" s="23" t="s">
        <v>56</v>
      </c>
      <c r="Q27" s="23" t="s">
        <v>137</v>
      </c>
      <c r="R27" s="23" t="s">
        <v>95</v>
      </c>
      <c r="S27" s="23" t="s">
        <v>262</v>
      </c>
      <c r="T27" s="23" t="s">
        <v>60</v>
      </c>
      <c r="U27" s="25">
        <v>15</v>
      </c>
      <c r="V27" s="26">
        <v>1404</v>
      </c>
      <c r="W27" s="25">
        <f t="shared" si="2"/>
        <v>21060</v>
      </c>
      <c r="X27" s="26">
        <v>27</v>
      </c>
      <c r="Y27" s="26">
        <v>1404</v>
      </c>
      <c r="Z27" s="25">
        <f t="shared" si="3"/>
        <v>37908</v>
      </c>
      <c r="AA27" s="23">
        <v>37</v>
      </c>
      <c r="AB27" s="27" cm="1">
        <f t="array" ref="AB27">_xlfn.IFS(AA27&gt;U27,U27,U27=AA27,U27,AA27&lt;U27,AA27)</f>
        <v>15</v>
      </c>
      <c r="AC27" s="27">
        <f t="shared" si="0"/>
        <v>22</v>
      </c>
      <c r="AD27" s="27">
        <v>3396</v>
      </c>
      <c r="AE27" s="27">
        <f t="shared" si="4"/>
        <v>125652</v>
      </c>
      <c r="AF27" s="27">
        <f t="shared" si="1"/>
        <v>5</v>
      </c>
      <c r="AG27" s="27">
        <f t="shared" si="5"/>
        <v>1404</v>
      </c>
      <c r="AH27" s="27" cm="1">
        <f t="array" ref="AH27">_xlfn.IFS((U27-AB27)&gt;=0,V27*(U27-AB27),(U27-AB27)&lt;0,0)+_xlfn.IFS((X27-AC27)&gt;=0,(X27-AC27)*Y27,(X27-AC27)&lt;0,0)</f>
        <v>7020</v>
      </c>
      <c r="AI27" s="23">
        <v>89</v>
      </c>
      <c r="AJ27" s="25">
        <v>1460</v>
      </c>
      <c r="AK27" s="28">
        <f t="shared" si="6"/>
        <v>46896</v>
      </c>
      <c r="AM27"/>
      <c r="AN27"/>
      <c r="AO27"/>
    </row>
    <row r="28" spans="1:41" ht="28.8" hidden="1" x14ac:dyDescent="0.3">
      <c r="A28" s="18">
        <v>45382</v>
      </c>
      <c r="B28" s="18">
        <v>45506</v>
      </c>
      <c r="C28" s="18">
        <v>45506</v>
      </c>
      <c r="D28" s="18">
        <v>45519</v>
      </c>
      <c r="E28" s="19" t="s">
        <v>263</v>
      </c>
      <c r="F28" s="20" t="s">
        <v>264</v>
      </c>
      <c r="G28" s="21">
        <v>9780743273565</v>
      </c>
      <c r="H28" s="22" t="s">
        <v>265</v>
      </c>
      <c r="I28" s="23" t="s">
        <v>174</v>
      </c>
      <c r="J28" s="19" t="s">
        <v>50</v>
      </c>
      <c r="K28" s="19" t="s">
        <v>51</v>
      </c>
      <c r="L28" s="19" t="s">
        <v>66</v>
      </c>
      <c r="M28" s="19" t="s">
        <v>67</v>
      </c>
      <c r="N28" s="24" t="s">
        <v>266</v>
      </c>
      <c r="O28" s="19" t="s">
        <v>267</v>
      </c>
      <c r="P28" s="23" t="s">
        <v>120</v>
      </c>
      <c r="Q28" s="23" t="s">
        <v>268</v>
      </c>
      <c r="R28" s="23" t="s">
        <v>269</v>
      </c>
      <c r="S28" s="23" t="s">
        <v>270</v>
      </c>
      <c r="T28" s="23" t="s">
        <v>122</v>
      </c>
      <c r="U28" s="25">
        <v>20</v>
      </c>
      <c r="V28" s="26">
        <v>1146</v>
      </c>
      <c r="W28" s="25">
        <f t="shared" si="2"/>
        <v>22920</v>
      </c>
      <c r="X28" s="26">
        <v>33</v>
      </c>
      <c r="Y28" s="26">
        <v>1146</v>
      </c>
      <c r="Z28" s="25">
        <f t="shared" si="3"/>
        <v>37818</v>
      </c>
      <c r="AA28" s="23">
        <v>16</v>
      </c>
      <c r="AB28" s="27" cm="1">
        <f t="array" ref="AB28">_xlfn.IFS(AA28&gt;U28,U28,U28=AA28,U28,AA28&lt;U28,AA28)</f>
        <v>16</v>
      </c>
      <c r="AC28" s="27">
        <f t="shared" si="0"/>
        <v>0</v>
      </c>
      <c r="AD28" s="27">
        <v>2475</v>
      </c>
      <c r="AE28" s="27">
        <f t="shared" si="4"/>
        <v>39600</v>
      </c>
      <c r="AF28" s="27">
        <f t="shared" si="1"/>
        <v>37</v>
      </c>
      <c r="AG28" s="27">
        <f t="shared" si="5"/>
        <v>1146</v>
      </c>
      <c r="AH28" s="27" cm="1">
        <f t="array" ref="AH28">_xlfn.IFS((U28-AB28)&gt;=0,V28*(U28-AB28),(U28-AB28)&lt;0,0)+_xlfn.IFS((X28-AC28)&gt;=0,(X28-AC28)*Y28,(X28-AC28)&lt;0,0)</f>
        <v>42402</v>
      </c>
      <c r="AI28" s="23">
        <v>86</v>
      </c>
      <c r="AJ28" s="25">
        <v>2920</v>
      </c>
      <c r="AK28" s="28">
        <f t="shared" si="6"/>
        <v>48426</v>
      </c>
      <c r="AM28"/>
      <c r="AN28"/>
      <c r="AO28"/>
    </row>
    <row r="29" spans="1:41" ht="28.8" x14ac:dyDescent="0.3">
      <c r="A29" s="18">
        <v>45506</v>
      </c>
      <c r="B29" s="18">
        <v>45506</v>
      </c>
      <c r="C29" s="18">
        <v>45506</v>
      </c>
      <c r="D29" s="18">
        <v>45519</v>
      </c>
      <c r="E29" s="19" t="s">
        <v>186</v>
      </c>
      <c r="F29" s="20" t="s">
        <v>187</v>
      </c>
      <c r="G29" s="21">
        <v>9780141036137</v>
      </c>
      <c r="H29" s="22" t="s">
        <v>271</v>
      </c>
      <c r="I29" s="23" t="s">
        <v>174</v>
      </c>
      <c r="J29" s="19" t="s">
        <v>50</v>
      </c>
      <c r="K29" s="19" t="s">
        <v>51</v>
      </c>
      <c r="L29" s="19" t="s">
        <v>79</v>
      </c>
      <c r="M29" s="19" t="s">
        <v>80</v>
      </c>
      <c r="N29" s="24" t="s">
        <v>272</v>
      </c>
      <c r="O29" s="19" t="s">
        <v>267</v>
      </c>
      <c r="P29" s="23" t="s">
        <v>273</v>
      </c>
      <c r="Q29" s="23" t="s">
        <v>274</v>
      </c>
      <c r="R29" s="23" t="s">
        <v>275</v>
      </c>
      <c r="S29" s="23" t="s">
        <v>276</v>
      </c>
      <c r="T29" s="23" t="s">
        <v>170</v>
      </c>
      <c r="U29" s="25">
        <v>17</v>
      </c>
      <c r="V29" s="26">
        <v>1124</v>
      </c>
      <c r="W29" s="25">
        <f t="shared" si="2"/>
        <v>19108</v>
      </c>
      <c r="X29" s="26">
        <v>44</v>
      </c>
      <c r="Y29" s="26">
        <v>1124</v>
      </c>
      <c r="Z29" s="25">
        <f t="shared" si="3"/>
        <v>49456</v>
      </c>
      <c r="AA29" s="23">
        <v>15</v>
      </c>
      <c r="AB29" s="27" cm="1">
        <f t="array" ref="AB29">_xlfn.IFS(AA29&gt;U29,U29,U29=AA29,U29,AA29&lt;U29,AA29)</f>
        <v>15</v>
      </c>
      <c r="AC29" s="27">
        <f t="shared" si="0"/>
        <v>0</v>
      </c>
      <c r="AD29" s="27">
        <v>2379</v>
      </c>
      <c r="AE29" s="27">
        <f t="shared" si="4"/>
        <v>35685</v>
      </c>
      <c r="AF29" s="27">
        <f t="shared" si="1"/>
        <v>46</v>
      </c>
      <c r="AG29" s="27">
        <f t="shared" si="5"/>
        <v>1124</v>
      </c>
      <c r="AH29" s="27" cm="1">
        <f t="array" ref="AH29">_xlfn.IFS((U29-AB29)&gt;=0,V29*(U29-AB29),(U29-AB29)&lt;0,0)+_xlfn.IFS((X29-AC29)&gt;=0,(X29-AC29)*Y29,(X29-AC29)&lt;0,0)</f>
        <v>51704</v>
      </c>
      <c r="AI29" s="23">
        <v>86</v>
      </c>
      <c r="AJ29" s="25">
        <v>8</v>
      </c>
      <c r="AK29" s="67">
        <f t="shared" si="6"/>
        <v>45514</v>
      </c>
      <c r="AM29" s="68">
        <f>AI29*AF29</f>
        <v>3956</v>
      </c>
      <c r="AN29" s="38">
        <f>(-Y29+AD29)*AF29</f>
        <v>57730</v>
      </c>
      <c r="AO29" s="37" t="str">
        <f>IF(AN29&lt;AM29,"Red Flag","Continue to Hold")</f>
        <v>Continue to Hold</v>
      </c>
    </row>
    <row r="30" spans="1:41" ht="28.8" hidden="1" x14ac:dyDescent="0.3">
      <c r="A30" s="18">
        <v>45409</v>
      </c>
      <c r="B30" s="18">
        <v>45429</v>
      </c>
      <c r="C30" s="18">
        <v>45429</v>
      </c>
      <c r="D30" s="18">
        <v>45526</v>
      </c>
      <c r="E30" s="19" t="s">
        <v>277</v>
      </c>
      <c r="F30" s="20" t="s">
        <v>155</v>
      </c>
      <c r="G30" s="21">
        <v>9781408850251</v>
      </c>
      <c r="H30" s="22" t="s">
        <v>278</v>
      </c>
      <c r="I30" s="23" t="s">
        <v>259</v>
      </c>
      <c r="J30" s="19" t="s">
        <v>50</v>
      </c>
      <c r="K30" s="19" t="s">
        <v>51</v>
      </c>
      <c r="L30" s="19" t="s">
        <v>52</v>
      </c>
      <c r="M30" s="19" t="s">
        <v>53</v>
      </c>
      <c r="N30" s="24" t="s">
        <v>279</v>
      </c>
      <c r="O30" s="19" t="s">
        <v>280</v>
      </c>
      <c r="P30" s="23" t="s">
        <v>56</v>
      </c>
      <c r="Q30" s="23" t="s">
        <v>128</v>
      </c>
      <c r="R30" s="23" t="s">
        <v>281</v>
      </c>
      <c r="S30" s="23" t="s">
        <v>282</v>
      </c>
      <c r="T30" s="23" t="s">
        <v>60</v>
      </c>
      <c r="U30" s="25">
        <v>12</v>
      </c>
      <c r="V30" s="26">
        <v>1040</v>
      </c>
      <c r="W30" s="25">
        <f t="shared" si="2"/>
        <v>12480</v>
      </c>
      <c r="X30" s="26">
        <v>44</v>
      </c>
      <c r="Y30" s="26">
        <v>1040</v>
      </c>
      <c r="Z30" s="25">
        <f t="shared" si="3"/>
        <v>45760</v>
      </c>
      <c r="AA30" s="23">
        <v>9</v>
      </c>
      <c r="AB30" s="27" cm="1">
        <f t="array" ref="AB30">_xlfn.IFS(AA30&gt;U30,U30,U30=AA30,U30,AA30&lt;U30,AA30)</f>
        <v>9</v>
      </c>
      <c r="AC30" s="27">
        <f t="shared" si="0"/>
        <v>0</v>
      </c>
      <c r="AD30" s="27">
        <v>2784</v>
      </c>
      <c r="AE30" s="27">
        <f t="shared" si="4"/>
        <v>25056</v>
      </c>
      <c r="AF30" s="27">
        <f t="shared" si="1"/>
        <v>47</v>
      </c>
      <c r="AG30" s="27">
        <f t="shared" si="5"/>
        <v>1040</v>
      </c>
      <c r="AH30" s="27" cm="1">
        <f t="array" ref="AH30">_xlfn.IFS((U30-AB30)&gt;=0,V30*(U30-AB30),(U30-AB30)&lt;0,0)+_xlfn.IFS((X30-AC30)&gt;=0,(X30-AC30)*Y30,(X30-AC30)&lt;0,0)</f>
        <v>48880</v>
      </c>
      <c r="AI30" s="23">
        <v>88</v>
      </c>
      <c r="AJ30" s="25">
        <v>1460</v>
      </c>
      <c r="AK30" s="28">
        <f t="shared" si="6"/>
        <v>46889</v>
      </c>
      <c r="AM30"/>
      <c r="AN30"/>
      <c r="AO30"/>
    </row>
    <row r="31" spans="1:41" ht="28.8" hidden="1" x14ac:dyDescent="0.3">
      <c r="A31" s="18">
        <v>45521</v>
      </c>
      <c r="B31" s="18">
        <v>45521</v>
      </c>
      <c r="C31" s="18">
        <v>45521</v>
      </c>
      <c r="D31" s="18">
        <v>45534</v>
      </c>
      <c r="E31" s="19" t="s">
        <v>283</v>
      </c>
      <c r="F31" s="20" t="s">
        <v>284</v>
      </c>
      <c r="G31" s="21">
        <v>9780141439518</v>
      </c>
      <c r="H31" s="22" t="s">
        <v>285</v>
      </c>
      <c r="I31" s="23" t="s">
        <v>174</v>
      </c>
      <c r="J31" s="19" t="s">
        <v>50</v>
      </c>
      <c r="K31" s="19" t="s">
        <v>51</v>
      </c>
      <c r="L31" s="19" t="s">
        <v>66</v>
      </c>
      <c r="M31" s="19" t="s">
        <v>67</v>
      </c>
      <c r="N31" s="24" t="s">
        <v>286</v>
      </c>
      <c r="O31" s="19" t="s">
        <v>287</v>
      </c>
      <c r="P31" s="23" t="s">
        <v>288</v>
      </c>
      <c r="Q31" s="23" t="s">
        <v>289</v>
      </c>
      <c r="R31" s="23" t="s">
        <v>290</v>
      </c>
      <c r="S31" s="23" t="s">
        <v>291</v>
      </c>
      <c r="T31" s="23" t="s">
        <v>292</v>
      </c>
      <c r="U31" s="25">
        <v>13</v>
      </c>
      <c r="V31" s="26">
        <v>1057</v>
      </c>
      <c r="W31" s="25">
        <f t="shared" si="2"/>
        <v>13741</v>
      </c>
      <c r="X31" s="26">
        <v>35</v>
      </c>
      <c r="Y31" s="26">
        <v>1057</v>
      </c>
      <c r="Z31" s="25">
        <f t="shared" si="3"/>
        <v>36995</v>
      </c>
      <c r="AA31" s="23">
        <v>25</v>
      </c>
      <c r="AB31" s="27" cm="1">
        <f t="array" ref="AB31">_xlfn.IFS(AA31&gt;U31,U31,U31=AA31,U31,AA31&lt;U31,AA31)</f>
        <v>13</v>
      </c>
      <c r="AC31" s="27">
        <f t="shared" si="0"/>
        <v>12</v>
      </c>
      <c r="AD31" s="27">
        <v>3086</v>
      </c>
      <c r="AE31" s="27">
        <f t="shared" si="4"/>
        <v>77150</v>
      </c>
      <c r="AF31" s="27">
        <f t="shared" si="1"/>
        <v>23</v>
      </c>
      <c r="AG31" s="27">
        <f t="shared" si="5"/>
        <v>1057</v>
      </c>
      <c r="AH31" s="27" cm="1">
        <f t="array" ref="AH31">_xlfn.IFS((U31-AB31)&gt;=0,V31*(U31-AB31),(U31-AB31)&lt;0,0)+_xlfn.IFS((X31-AC31)&gt;=0,(X31-AC31)*Y31,(X31-AC31)&lt;0,0)</f>
        <v>24311</v>
      </c>
      <c r="AI31" s="23">
        <v>84</v>
      </c>
      <c r="AJ31" s="25">
        <v>2920</v>
      </c>
      <c r="AK31" s="28">
        <f t="shared" si="6"/>
        <v>48441</v>
      </c>
      <c r="AM31"/>
      <c r="AN31"/>
      <c r="AO31"/>
    </row>
    <row r="32" spans="1:41" ht="43.2" hidden="1" x14ac:dyDescent="0.3">
      <c r="A32" s="18">
        <v>45521</v>
      </c>
      <c r="B32" s="18">
        <v>45521</v>
      </c>
      <c r="C32" s="18">
        <v>45521</v>
      </c>
      <c r="D32" s="18">
        <v>45534</v>
      </c>
      <c r="E32" s="19" t="s">
        <v>293</v>
      </c>
      <c r="F32" s="20" t="s">
        <v>294</v>
      </c>
      <c r="G32" s="21">
        <v>9780316769488</v>
      </c>
      <c r="H32" s="22" t="s">
        <v>295</v>
      </c>
      <c r="I32" s="23" t="s">
        <v>174</v>
      </c>
      <c r="J32" s="19" t="s">
        <v>50</v>
      </c>
      <c r="K32" s="19" t="s">
        <v>51</v>
      </c>
      <c r="L32" s="19" t="s">
        <v>79</v>
      </c>
      <c r="M32" s="19" t="s">
        <v>80</v>
      </c>
      <c r="N32" s="24" t="s">
        <v>296</v>
      </c>
      <c r="O32" s="19" t="s">
        <v>287</v>
      </c>
      <c r="P32" s="23" t="s">
        <v>297</v>
      </c>
      <c r="Q32" s="23" t="s">
        <v>298</v>
      </c>
      <c r="R32" s="23" t="s">
        <v>299</v>
      </c>
      <c r="S32" s="23" t="s">
        <v>300</v>
      </c>
      <c r="T32" s="23" t="s">
        <v>86</v>
      </c>
      <c r="U32" s="25">
        <v>12</v>
      </c>
      <c r="V32" s="26">
        <v>1382</v>
      </c>
      <c r="W32" s="25">
        <f t="shared" si="2"/>
        <v>16584</v>
      </c>
      <c r="X32" s="26">
        <v>22</v>
      </c>
      <c r="Y32" s="26">
        <v>1382</v>
      </c>
      <c r="Z32" s="25">
        <f t="shared" si="3"/>
        <v>30404</v>
      </c>
      <c r="AA32" s="23">
        <v>30</v>
      </c>
      <c r="AB32" s="27" cm="1">
        <f t="array" ref="AB32">_xlfn.IFS(AA32&gt;U32,U32,U32=AA32,U32,AA32&lt;U32,AA32)</f>
        <v>12</v>
      </c>
      <c r="AC32" s="27">
        <f t="shared" si="0"/>
        <v>18</v>
      </c>
      <c r="AD32" s="27">
        <v>2297</v>
      </c>
      <c r="AE32" s="27">
        <f t="shared" si="4"/>
        <v>68910</v>
      </c>
      <c r="AF32" s="27">
        <f t="shared" si="1"/>
        <v>4</v>
      </c>
      <c r="AG32" s="27">
        <f t="shared" si="5"/>
        <v>1382</v>
      </c>
      <c r="AH32" s="27" cm="1">
        <f t="array" ref="AH32">_xlfn.IFS((U32-AB32)&gt;=0,V32*(U32-AB32),(U32-AB32)&lt;0,0)+_xlfn.IFS((X32-AC32)&gt;=0,(X32-AC32)*Y32,(X32-AC32)&lt;0,0)</f>
        <v>5528</v>
      </c>
      <c r="AI32" s="23">
        <v>93</v>
      </c>
      <c r="AJ32" s="25">
        <v>2920</v>
      </c>
      <c r="AK32" s="28">
        <f t="shared" si="6"/>
        <v>48441</v>
      </c>
      <c r="AM32"/>
      <c r="AN32"/>
      <c r="AO32"/>
    </row>
    <row r="33" spans="1:41" ht="28.8" x14ac:dyDescent="0.3">
      <c r="A33" s="18">
        <v>45531</v>
      </c>
      <c r="B33" s="18">
        <v>45531</v>
      </c>
      <c r="C33" s="18">
        <v>45531</v>
      </c>
      <c r="D33" s="18">
        <v>45544</v>
      </c>
      <c r="E33" s="19" t="s">
        <v>301</v>
      </c>
      <c r="F33" s="20" t="s">
        <v>47</v>
      </c>
      <c r="G33" s="21">
        <v>9781416562597</v>
      </c>
      <c r="H33" s="22" t="s">
        <v>302</v>
      </c>
      <c r="I33" s="23" t="s">
        <v>259</v>
      </c>
      <c r="J33" s="19" t="s">
        <v>50</v>
      </c>
      <c r="K33" s="19" t="s">
        <v>51</v>
      </c>
      <c r="L33" s="19" t="s">
        <v>52</v>
      </c>
      <c r="M33" s="19" t="s">
        <v>53</v>
      </c>
      <c r="N33" s="24" t="s">
        <v>303</v>
      </c>
      <c r="O33" s="19" t="s">
        <v>304</v>
      </c>
      <c r="P33" s="23" t="s">
        <v>305</v>
      </c>
      <c r="Q33" s="23" t="s">
        <v>306</v>
      </c>
      <c r="R33" s="23" t="s">
        <v>307</v>
      </c>
      <c r="S33" s="23" t="s">
        <v>308</v>
      </c>
      <c r="T33" s="23" t="s">
        <v>73</v>
      </c>
      <c r="U33" s="25">
        <v>19</v>
      </c>
      <c r="V33" s="26">
        <v>1251</v>
      </c>
      <c r="W33" s="25">
        <f t="shared" si="2"/>
        <v>23769</v>
      </c>
      <c r="X33" s="26">
        <v>38</v>
      </c>
      <c r="Y33" s="26">
        <v>1251</v>
      </c>
      <c r="Z33" s="25">
        <f t="shared" si="3"/>
        <v>47538</v>
      </c>
      <c r="AA33" s="23">
        <v>26</v>
      </c>
      <c r="AB33" s="27" cm="1">
        <f t="array" ref="AB33">_xlfn.IFS(AA33&gt;U33,U33,U33=AA33,U33,AA33&lt;U33,AA33)</f>
        <v>19</v>
      </c>
      <c r="AC33" s="27">
        <f t="shared" si="0"/>
        <v>7</v>
      </c>
      <c r="AD33" s="27">
        <v>3076</v>
      </c>
      <c r="AE33" s="27">
        <f t="shared" si="4"/>
        <v>79976</v>
      </c>
      <c r="AF33" s="27">
        <f t="shared" si="1"/>
        <v>31</v>
      </c>
      <c r="AG33" s="27">
        <f t="shared" si="5"/>
        <v>1251</v>
      </c>
      <c r="AH33" s="27" cm="1">
        <f t="array" ref="AH33">_xlfn.IFS((U33-AB33)&gt;=0,V33*(U33-AB33),(U33-AB33)&lt;0,0)+_xlfn.IFS((X33-AC33)&gt;=0,(X33-AC33)*Y33,(X33-AC33)&lt;0,0)</f>
        <v>38781</v>
      </c>
      <c r="AI33" s="23">
        <v>95</v>
      </c>
      <c r="AJ33" s="25">
        <v>8</v>
      </c>
      <c r="AK33" s="67">
        <f t="shared" si="6"/>
        <v>45539</v>
      </c>
      <c r="AM33" s="68">
        <f>AI33*AF33</f>
        <v>2945</v>
      </c>
      <c r="AN33" s="38">
        <f>(-Y33+AD33)*AF33</f>
        <v>56575</v>
      </c>
      <c r="AO33" s="37" t="str">
        <f>IF(AN33&lt;AM33,"Red Flag","Continue to Hold")</f>
        <v>Continue to Hold</v>
      </c>
    </row>
    <row r="34" spans="1:41" hidden="1" x14ac:dyDescent="0.3">
      <c r="A34" s="18">
        <v>45539</v>
      </c>
      <c r="B34" s="18">
        <v>45552</v>
      </c>
      <c r="C34" s="18">
        <v>45552</v>
      </c>
      <c r="D34" s="18">
        <v>45552</v>
      </c>
      <c r="E34" s="19" t="s">
        <v>309</v>
      </c>
      <c r="F34" s="20" t="s">
        <v>310</v>
      </c>
      <c r="G34" s="21">
        <v>9781501135910</v>
      </c>
      <c r="H34" s="22" t="s">
        <v>311</v>
      </c>
      <c r="I34" s="23" t="s">
        <v>148</v>
      </c>
      <c r="J34" s="19" t="s">
        <v>50</v>
      </c>
      <c r="K34" s="19" t="s">
        <v>51</v>
      </c>
      <c r="L34" s="19" t="s">
        <v>66</v>
      </c>
      <c r="M34" s="19" t="s">
        <v>67</v>
      </c>
      <c r="N34" s="24" t="s">
        <v>312</v>
      </c>
      <c r="O34" s="19" t="s">
        <v>313</v>
      </c>
      <c r="P34" s="23" t="s">
        <v>314</v>
      </c>
      <c r="Q34" s="23" t="s">
        <v>128</v>
      </c>
      <c r="R34" s="23" t="s">
        <v>315</v>
      </c>
      <c r="S34" s="23" t="s">
        <v>316</v>
      </c>
      <c r="T34" s="23" t="s">
        <v>60</v>
      </c>
      <c r="U34" s="25">
        <v>18</v>
      </c>
      <c r="V34" s="26">
        <v>1280</v>
      </c>
      <c r="W34" s="25">
        <f t="shared" si="2"/>
        <v>23040</v>
      </c>
      <c r="X34" s="26">
        <v>35</v>
      </c>
      <c r="Y34" s="26">
        <v>1280</v>
      </c>
      <c r="Z34" s="25">
        <f t="shared" si="3"/>
        <v>44800</v>
      </c>
      <c r="AA34" s="23">
        <v>1</v>
      </c>
      <c r="AB34" s="27" cm="1">
        <f t="array" ref="AB34">_xlfn.IFS(AA34&gt;U34,U34,U34=AA34,U34,AA34&lt;U34,AA34)</f>
        <v>1</v>
      </c>
      <c r="AC34" s="27">
        <f t="shared" si="0"/>
        <v>0</v>
      </c>
      <c r="AD34" s="27">
        <v>3012</v>
      </c>
      <c r="AE34" s="27">
        <f t="shared" si="4"/>
        <v>3012</v>
      </c>
      <c r="AF34" s="27">
        <f t="shared" si="1"/>
        <v>52</v>
      </c>
      <c r="AG34" s="27">
        <f t="shared" si="5"/>
        <v>1280</v>
      </c>
      <c r="AH34" s="27" cm="1">
        <f t="array" ref="AH34">_xlfn.IFS((U34-AB34)&gt;=0,V34*(U34-AB34),(U34-AB34)&lt;0,0)+_xlfn.IFS((X34-AC34)&gt;=0,(X34-AC34)*Y34,(X34-AC34)&lt;0,0)</f>
        <v>66560</v>
      </c>
      <c r="AI34" s="23">
        <v>92</v>
      </c>
      <c r="AJ34" s="25">
        <v>1460</v>
      </c>
      <c r="AK34" s="28">
        <f t="shared" si="6"/>
        <v>47012</v>
      </c>
      <c r="AM34"/>
      <c r="AN34"/>
      <c r="AO34"/>
    </row>
    <row r="35" spans="1:41" ht="28.8" hidden="1" x14ac:dyDescent="0.3">
      <c r="A35" s="18">
        <v>45539</v>
      </c>
      <c r="B35" s="18">
        <v>45539</v>
      </c>
      <c r="C35" s="18">
        <v>45539</v>
      </c>
      <c r="D35" s="18">
        <v>45552</v>
      </c>
      <c r="E35" s="19" t="s">
        <v>87</v>
      </c>
      <c r="F35" s="20" t="s">
        <v>88</v>
      </c>
      <c r="G35" s="21">
        <v>9780000000006</v>
      </c>
      <c r="H35" s="22" t="s">
        <v>317</v>
      </c>
      <c r="I35" s="23" t="s">
        <v>318</v>
      </c>
      <c r="J35" s="19" t="s">
        <v>91</v>
      </c>
      <c r="K35" s="19" t="s">
        <v>51</v>
      </c>
      <c r="L35" s="19" t="s">
        <v>79</v>
      </c>
      <c r="M35" s="19" t="s">
        <v>80</v>
      </c>
      <c r="N35" s="24" t="s">
        <v>319</v>
      </c>
      <c r="O35" s="19" t="s">
        <v>313</v>
      </c>
      <c r="P35" s="23" t="s">
        <v>320</v>
      </c>
      <c r="Q35" s="23" t="s">
        <v>321</v>
      </c>
      <c r="R35" s="23" t="s">
        <v>322</v>
      </c>
      <c r="S35" s="23" t="s">
        <v>323</v>
      </c>
      <c r="T35" s="23" t="s">
        <v>324</v>
      </c>
      <c r="U35" s="25">
        <v>12</v>
      </c>
      <c r="V35" s="26">
        <v>1222</v>
      </c>
      <c r="W35" s="25">
        <f t="shared" si="2"/>
        <v>14664</v>
      </c>
      <c r="X35" s="26">
        <v>29</v>
      </c>
      <c r="Y35" s="26">
        <v>1222</v>
      </c>
      <c r="Z35" s="25">
        <f t="shared" si="3"/>
        <v>35438</v>
      </c>
      <c r="AA35" s="23">
        <v>38</v>
      </c>
      <c r="AB35" s="27" cm="1">
        <f t="array" ref="AB35">_xlfn.IFS(AA35&gt;U35,U35,U35=AA35,U35,AA35&lt;U35,AA35)</f>
        <v>12</v>
      </c>
      <c r="AC35" s="27">
        <f t="shared" si="0"/>
        <v>26</v>
      </c>
      <c r="AD35" s="27">
        <v>2728</v>
      </c>
      <c r="AE35" s="27">
        <f t="shared" si="4"/>
        <v>103664</v>
      </c>
      <c r="AF35" s="27">
        <f t="shared" si="1"/>
        <v>3</v>
      </c>
      <c r="AG35" s="27">
        <f t="shared" si="5"/>
        <v>1222</v>
      </c>
      <c r="AH35" s="27" cm="1">
        <f t="array" ref="AH35">_xlfn.IFS((U35-AB35)&gt;=0,V35*(U35-AB35),(U35-AB35)&lt;0,0)+_xlfn.IFS((X35-AC35)&gt;=0,(X35-AC35)*Y35,(X35-AC35)&lt;0,0)</f>
        <v>3666</v>
      </c>
      <c r="AI35" s="23">
        <v>88</v>
      </c>
      <c r="AJ35" s="25">
        <v>365</v>
      </c>
      <c r="AK35" s="28">
        <f t="shared" si="6"/>
        <v>45904</v>
      </c>
      <c r="AM35"/>
      <c r="AN35"/>
      <c r="AO35"/>
    </row>
    <row r="36" spans="1:41" x14ac:dyDescent="0.3">
      <c r="A36" s="18">
        <v>45546</v>
      </c>
      <c r="B36" s="18">
        <v>45582</v>
      </c>
      <c r="C36" s="18">
        <v>45582</v>
      </c>
      <c r="D36" s="18">
        <v>45559</v>
      </c>
      <c r="E36" s="23" t="s">
        <v>325</v>
      </c>
      <c r="F36" s="20" t="s">
        <v>326</v>
      </c>
      <c r="G36" s="29">
        <v>9780670088872</v>
      </c>
      <c r="H36" s="22" t="s">
        <v>327</v>
      </c>
      <c r="I36" s="23" t="s">
        <v>259</v>
      </c>
      <c r="J36" s="23" t="s">
        <v>50</v>
      </c>
      <c r="K36" s="23" t="s">
        <v>51</v>
      </c>
      <c r="L36" s="23" t="s">
        <v>52</v>
      </c>
      <c r="M36" s="23" t="s">
        <v>53</v>
      </c>
      <c r="N36" s="24" t="s">
        <v>328</v>
      </c>
      <c r="O36" s="23" t="s">
        <v>329</v>
      </c>
      <c r="P36" s="23" t="s">
        <v>330</v>
      </c>
      <c r="Q36" s="23" t="s">
        <v>128</v>
      </c>
      <c r="R36" s="23" t="s">
        <v>331</v>
      </c>
      <c r="S36" s="23" t="s">
        <v>332</v>
      </c>
      <c r="T36" s="23" t="s">
        <v>86</v>
      </c>
      <c r="U36" s="25">
        <v>14</v>
      </c>
      <c r="V36" s="26">
        <v>1103</v>
      </c>
      <c r="W36" s="25">
        <f t="shared" si="2"/>
        <v>15442</v>
      </c>
      <c r="X36" s="26">
        <v>29</v>
      </c>
      <c r="Y36" s="26">
        <v>1103</v>
      </c>
      <c r="Z36" s="25">
        <f t="shared" si="3"/>
        <v>31987</v>
      </c>
      <c r="AA36" s="23">
        <v>3</v>
      </c>
      <c r="AB36" s="27" cm="1">
        <f t="array" ref="AB36">_xlfn.IFS(AA36&gt;U36,U36,U36=AA36,U36,AA36&lt;U36,AA36)</f>
        <v>3</v>
      </c>
      <c r="AC36" s="27">
        <f t="shared" si="0"/>
        <v>0</v>
      </c>
      <c r="AD36" s="27">
        <v>2534</v>
      </c>
      <c r="AE36" s="27">
        <f t="shared" si="4"/>
        <v>7602</v>
      </c>
      <c r="AF36" s="27">
        <f t="shared" si="1"/>
        <v>40</v>
      </c>
      <c r="AG36" s="27">
        <f t="shared" si="5"/>
        <v>1103</v>
      </c>
      <c r="AH36" s="27" cm="1">
        <f t="array" ref="AH36">_xlfn.IFS((U36-AB36)&gt;=0,V36*(U36-AB36),(U36-AB36)&lt;0,0)+_xlfn.IFS((X36-AC36)&gt;=0,(X36-AC36)*Y36,(X36-AC36)&lt;0,0)</f>
        <v>44120</v>
      </c>
      <c r="AI36" s="23">
        <v>84</v>
      </c>
      <c r="AJ36" s="25">
        <v>8</v>
      </c>
      <c r="AK36" s="67">
        <f t="shared" si="6"/>
        <v>45590</v>
      </c>
      <c r="AM36" s="68">
        <f>AI36*AF36</f>
        <v>3360</v>
      </c>
      <c r="AN36" s="38">
        <f>(-Y36+AD36)*AF36</f>
        <v>57240</v>
      </c>
      <c r="AO36" s="37" t="str">
        <f>IF(AN36&lt;AM36,"Red Flag","Continue to Hold")</f>
        <v>Continue to Hold</v>
      </c>
    </row>
    <row r="37" spans="1:41" hidden="1" x14ac:dyDescent="0.3">
      <c r="A37" s="18">
        <v>45382</v>
      </c>
      <c r="B37" s="18">
        <v>45382</v>
      </c>
      <c r="C37" s="18">
        <v>45382</v>
      </c>
      <c r="D37" s="18">
        <v>45399</v>
      </c>
      <c r="E37" s="23" t="s">
        <v>333</v>
      </c>
      <c r="F37" s="20" t="s">
        <v>334</v>
      </c>
      <c r="G37" s="29">
        <v>9781402210853</v>
      </c>
      <c r="H37" s="22" t="s">
        <v>335</v>
      </c>
      <c r="I37" s="23" t="s">
        <v>250</v>
      </c>
      <c r="J37" s="23" t="s">
        <v>50</v>
      </c>
      <c r="K37" s="23" t="s">
        <v>51</v>
      </c>
      <c r="L37" s="23" t="s">
        <v>66</v>
      </c>
      <c r="M37" s="23" t="s">
        <v>67</v>
      </c>
      <c r="N37" s="24" t="s">
        <v>336</v>
      </c>
      <c r="O37" s="23" t="s">
        <v>337</v>
      </c>
      <c r="P37" s="23" t="s">
        <v>338</v>
      </c>
      <c r="Q37" s="23" t="s">
        <v>339</v>
      </c>
      <c r="R37" s="23" t="s">
        <v>95</v>
      </c>
      <c r="S37" s="23" t="s">
        <v>340</v>
      </c>
      <c r="T37" s="23" t="s">
        <v>60</v>
      </c>
      <c r="U37" s="25">
        <v>15</v>
      </c>
      <c r="V37" s="26">
        <v>1067</v>
      </c>
      <c r="W37" s="25">
        <f t="shared" si="2"/>
        <v>16005</v>
      </c>
      <c r="X37" s="26">
        <v>28</v>
      </c>
      <c r="Y37" s="26">
        <v>1067</v>
      </c>
      <c r="Z37" s="25">
        <f t="shared" si="3"/>
        <v>29876</v>
      </c>
      <c r="AA37" s="23">
        <v>3</v>
      </c>
      <c r="AB37" s="27" cm="1">
        <f t="array" ref="AB37">_xlfn.IFS(AA37&gt;U37,U37,U37=AA37,U37,AA37&lt;U37,AA37)</f>
        <v>3</v>
      </c>
      <c r="AC37" s="27">
        <f t="shared" si="0"/>
        <v>0</v>
      </c>
      <c r="AD37" s="27">
        <v>3130</v>
      </c>
      <c r="AE37" s="27">
        <f t="shared" si="4"/>
        <v>9390</v>
      </c>
      <c r="AF37" s="27">
        <f t="shared" si="1"/>
        <v>40</v>
      </c>
      <c r="AG37" s="27">
        <f t="shared" si="5"/>
        <v>1067</v>
      </c>
      <c r="AH37" s="27" cm="1">
        <f t="array" ref="AH37">_xlfn.IFS((U37-AB37)&gt;=0,V37*(U37-AB37),(U37-AB37)&lt;0,0)+_xlfn.IFS((X37-AC37)&gt;=0,(X37-AC37)*Y37,(X37-AC37)&lt;0,0)</f>
        <v>42680</v>
      </c>
      <c r="AI37" s="23">
        <v>80</v>
      </c>
      <c r="AJ37" s="25">
        <v>1460</v>
      </c>
      <c r="AK37" s="28">
        <f t="shared" si="6"/>
        <v>46842</v>
      </c>
      <c r="AM37"/>
      <c r="AN37"/>
      <c r="AO37"/>
    </row>
    <row r="38" spans="1:41" ht="28.8" hidden="1" x14ac:dyDescent="0.3">
      <c r="A38" s="18">
        <v>45389</v>
      </c>
      <c r="B38" s="18">
        <v>45389</v>
      </c>
      <c r="C38" s="18">
        <v>45389</v>
      </c>
      <c r="D38" s="18">
        <v>45399</v>
      </c>
      <c r="E38" s="23" t="s">
        <v>341</v>
      </c>
      <c r="F38" s="20" t="s">
        <v>47</v>
      </c>
      <c r="G38" s="29">
        <v>9780060786526</v>
      </c>
      <c r="H38" s="22" t="s">
        <v>342</v>
      </c>
      <c r="I38" s="23" t="s">
        <v>259</v>
      </c>
      <c r="J38" s="23" t="s">
        <v>206</v>
      </c>
      <c r="K38" s="23" t="s">
        <v>51</v>
      </c>
      <c r="L38" s="23" t="s">
        <v>79</v>
      </c>
      <c r="M38" s="23" t="s">
        <v>80</v>
      </c>
      <c r="N38" s="24" t="s">
        <v>343</v>
      </c>
      <c r="O38" s="23" t="s">
        <v>344</v>
      </c>
      <c r="P38" s="23" t="s">
        <v>345</v>
      </c>
      <c r="Q38" s="23" t="s">
        <v>346</v>
      </c>
      <c r="R38" s="23" t="s">
        <v>95</v>
      </c>
      <c r="S38" s="23" t="s">
        <v>347</v>
      </c>
      <c r="T38" s="23" t="s">
        <v>348</v>
      </c>
      <c r="U38" s="25">
        <v>15</v>
      </c>
      <c r="V38" s="26">
        <v>1029</v>
      </c>
      <c r="W38" s="25">
        <f t="shared" si="2"/>
        <v>15435</v>
      </c>
      <c r="X38" s="26">
        <v>20</v>
      </c>
      <c r="Y38" s="26">
        <v>1029</v>
      </c>
      <c r="Z38" s="25">
        <f t="shared" si="3"/>
        <v>20580</v>
      </c>
      <c r="AA38" s="23">
        <v>24</v>
      </c>
      <c r="AB38" s="27" cm="1">
        <f t="array" ref="AB38">_xlfn.IFS(AA38&gt;U38,U38,U38=AA38,U38,AA38&lt;U38,AA38)</f>
        <v>15</v>
      </c>
      <c r="AC38" s="27">
        <f t="shared" si="0"/>
        <v>9</v>
      </c>
      <c r="AD38" s="27">
        <v>2172</v>
      </c>
      <c r="AE38" s="27">
        <f t="shared" si="4"/>
        <v>52128</v>
      </c>
      <c r="AF38" s="27">
        <f t="shared" si="1"/>
        <v>11</v>
      </c>
      <c r="AG38" s="27">
        <f t="shared" si="5"/>
        <v>1029</v>
      </c>
      <c r="AH38" s="27" cm="1">
        <f t="array" ref="AH38">_xlfn.IFS((U38-AB38)&gt;=0,V38*(U38-AB38),(U38-AB38)&lt;0,0)+_xlfn.IFS((X38-AC38)&gt;=0,(X38-AC38)*Y38,(X38-AC38)&lt;0,0)</f>
        <v>11319</v>
      </c>
      <c r="AI38" s="23">
        <v>80</v>
      </c>
      <c r="AJ38" s="25">
        <v>365</v>
      </c>
      <c r="AK38" s="28">
        <f t="shared" si="6"/>
        <v>45754</v>
      </c>
      <c r="AM38"/>
      <c r="AN38"/>
      <c r="AO38"/>
    </row>
  </sheetData>
  <autoFilter ref="A2:AK38" xr:uid="{4507C007-1115-498D-A180-49568A641B2A}">
    <filterColumn colId="36">
      <filters>
        <dateGroupItem year="2024" dateTimeGrouping="year"/>
      </filters>
    </filterColumn>
  </autoFilter>
  <mergeCells count="4">
    <mergeCell ref="U1:W1"/>
    <mergeCell ref="X1:Z1"/>
    <mergeCell ref="AA1:AE1"/>
    <mergeCell ref="AF1:AH1"/>
  </mergeCells>
  <conditionalFormatting sqref="R2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C364-FF94-4E69-8A0E-F874BE5CC3D2}">
  <sheetPr>
    <tabColor rgb="FF92D050"/>
  </sheetPr>
  <dimension ref="A1:AM38"/>
  <sheetViews>
    <sheetView showGridLines="0" workbookViewId="0">
      <selection activeCell="T7" sqref="T3:T7"/>
    </sheetView>
  </sheetViews>
  <sheetFormatPr defaultRowHeight="15.6" x14ac:dyDescent="0.3"/>
  <cols>
    <col min="1" max="4" width="9.296875" bestFit="1" customWidth="1"/>
    <col min="5" max="5" width="29.5" bestFit="1" customWidth="1"/>
    <col min="7" max="7" width="14" bestFit="1" customWidth="1"/>
    <col min="8" max="8" width="30.59765625" bestFit="1" customWidth="1"/>
    <col min="9" max="9" width="25.69921875" bestFit="1" customWidth="1"/>
    <col min="10" max="10" width="13.5" bestFit="1" customWidth="1"/>
    <col min="11" max="11" width="13.19921875" bestFit="1" customWidth="1"/>
    <col min="12" max="12" width="10.796875" bestFit="1" customWidth="1"/>
    <col min="13" max="13" width="23.5" bestFit="1" customWidth="1"/>
    <col min="14" max="14" width="7.59765625" bestFit="1" customWidth="1"/>
    <col min="15" max="15" width="13.09765625" bestFit="1" customWidth="1"/>
    <col min="16" max="16" width="18.296875" bestFit="1" customWidth="1"/>
    <col min="17" max="17" width="11.796875" bestFit="1" customWidth="1"/>
    <col min="18" max="18" width="14.3984375" bestFit="1" customWidth="1"/>
    <col min="19" max="19" width="28.59765625" bestFit="1" customWidth="1"/>
    <col min="20" max="20" width="26.796875" bestFit="1" customWidth="1"/>
    <col min="21" max="21" width="6.3984375" bestFit="1" customWidth="1"/>
    <col min="22" max="22" width="8.69921875" bestFit="1" customWidth="1"/>
    <col min="23" max="23" width="7.296875" bestFit="1" customWidth="1"/>
    <col min="24" max="24" width="6.3984375" bestFit="1" customWidth="1"/>
    <col min="25" max="25" width="8.69921875" bestFit="1" customWidth="1"/>
    <col min="26" max="26" width="7.296875" bestFit="1" customWidth="1"/>
    <col min="27" max="27" width="7.796875" bestFit="1" customWidth="1"/>
    <col min="28" max="29" width="8.09765625" bestFit="1" customWidth="1"/>
    <col min="30" max="30" width="8.69921875" bestFit="1" customWidth="1"/>
    <col min="31" max="31" width="11.19921875" bestFit="1" customWidth="1"/>
    <col min="32" max="32" width="6.3984375" bestFit="1" customWidth="1"/>
    <col min="33" max="33" width="8.69921875" bestFit="1" customWidth="1"/>
    <col min="34" max="34" width="9.69921875" bestFit="1" customWidth="1"/>
    <col min="35" max="35" width="8.296875" bestFit="1" customWidth="1"/>
    <col min="36" max="36" width="8.59765625" bestFit="1" customWidth="1"/>
    <col min="37" max="37" width="9.5" bestFit="1" customWidth="1"/>
    <col min="39" max="39" width="13" bestFit="1" customWidth="1"/>
  </cols>
  <sheetData>
    <row r="1" spans="1:39" x14ac:dyDescent="0.3">
      <c r="A1" s="7"/>
      <c r="B1" s="7"/>
      <c r="C1" s="7"/>
      <c r="D1" s="7"/>
      <c r="E1" s="8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72" t="s">
        <v>16</v>
      </c>
      <c r="V1" s="73"/>
      <c r="W1" s="74"/>
      <c r="X1" s="82" t="s">
        <v>17</v>
      </c>
      <c r="Y1" s="82"/>
      <c r="Z1" s="82"/>
      <c r="AA1" s="83" t="s">
        <v>18</v>
      </c>
      <c r="AB1" s="83"/>
      <c r="AC1" s="83"/>
      <c r="AD1" s="83"/>
      <c r="AE1" s="83"/>
      <c r="AF1" s="84" t="s">
        <v>19</v>
      </c>
      <c r="AG1" s="84"/>
      <c r="AH1" s="84"/>
      <c r="AI1" s="10"/>
      <c r="AJ1" s="33"/>
      <c r="AK1" s="44">
        <v>45657</v>
      </c>
    </row>
    <row r="2" spans="1:39" ht="72" x14ac:dyDescent="0.3">
      <c r="A2" s="12" t="s">
        <v>20</v>
      </c>
      <c r="B2" s="12" t="s">
        <v>21</v>
      </c>
      <c r="C2" s="34" t="s">
        <v>22</v>
      </c>
      <c r="D2" s="12" t="s">
        <v>23</v>
      </c>
      <c r="E2" s="13" t="s">
        <v>24</v>
      </c>
      <c r="F2" s="13" t="s">
        <v>25</v>
      </c>
      <c r="G2" s="14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U2" s="15" t="s">
        <v>40</v>
      </c>
      <c r="V2" s="15" t="s">
        <v>41</v>
      </c>
      <c r="W2" s="15" t="s">
        <v>42</v>
      </c>
      <c r="X2" s="15" t="s">
        <v>40</v>
      </c>
      <c r="Y2" s="15" t="s">
        <v>41</v>
      </c>
      <c r="Z2" s="15" t="s">
        <v>42</v>
      </c>
      <c r="AA2" s="13" t="s">
        <v>349</v>
      </c>
      <c r="AB2" s="13" t="s">
        <v>350</v>
      </c>
      <c r="AC2" s="13" t="s">
        <v>351</v>
      </c>
      <c r="AD2" s="13" t="s">
        <v>41</v>
      </c>
      <c r="AE2" s="13" t="s">
        <v>42</v>
      </c>
      <c r="AF2" s="16" t="s">
        <v>40</v>
      </c>
      <c r="AG2" s="16" t="s">
        <v>41</v>
      </c>
      <c r="AH2" s="16" t="s">
        <v>42</v>
      </c>
      <c r="AI2" s="13" t="s">
        <v>43</v>
      </c>
      <c r="AJ2" s="15" t="s">
        <v>44</v>
      </c>
      <c r="AK2" s="12" t="s">
        <v>45</v>
      </c>
      <c r="AM2" s="45" t="s">
        <v>364</v>
      </c>
    </row>
    <row r="3" spans="1:39" ht="28.8" x14ac:dyDescent="0.3">
      <c r="A3" s="18">
        <v>45410</v>
      </c>
      <c r="B3" s="18">
        <v>45410</v>
      </c>
      <c r="C3" s="18">
        <v>45410</v>
      </c>
      <c r="D3" s="18">
        <v>45422</v>
      </c>
      <c r="E3" s="19" t="s">
        <v>46</v>
      </c>
      <c r="F3" s="20" t="s">
        <v>47</v>
      </c>
      <c r="G3" s="21">
        <v>9780061122415</v>
      </c>
      <c r="H3" s="22" t="s">
        <v>48</v>
      </c>
      <c r="I3" s="23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24" t="s">
        <v>54</v>
      </c>
      <c r="O3" s="19" t="s">
        <v>55</v>
      </c>
      <c r="P3" s="23" t="s">
        <v>56</v>
      </c>
      <c r="Q3" s="23" t="s">
        <v>57</v>
      </c>
      <c r="R3" s="23" t="s">
        <v>58</v>
      </c>
      <c r="S3" s="23" t="s">
        <v>59</v>
      </c>
      <c r="T3" s="23" t="s">
        <v>60</v>
      </c>
      <c r="U3" s="25">
        <v>19</v>
      </c>
      <c r="V3" s="26">
        <v>1360.24</v>
      </c>
      <c r="W3" s="25">
        <f>U3*V3</f>
        <v>25844.560000000001</v>
      </c>
      <c r="X3" s="26">
        <v>40</v>
      </c>
      <c r="Y3" s="26">
        <v>1388</v>
      </c>
      <c r="Z3" s="25">
        <f>X3*Y3</f>
        <v>55520</v>
      </c>
      <c r="AA3" s="23">
        <v>25</v>
      </c>
      <c r="AB3" s="27" cm="1">
        <f t="array" ref="AB3">_xlfn.IFS(AA3&gt;U3,U3,U3=AA3,U3,AA3&lt;U3,AA3)</f>
        <v>19</v>
      </c>
      <c r="AC3" s="27">
        <f t="shared" ref="AC3:AC38" si="0">AA3-AB3</f>
        <v>6</v>
      </c>
      <c r="AD3" s="27">
        <v>2271</v>
      </c>
      <c r="AE3" s="27">
        <f>AA3*AD3</f>
        <v>56775</v>
      </c>
      <c r="AF3" s="27">
        <f t="shared" ref="AF3:AF38" si="1">U3+X3-AA3</f>
        <v>34</v>
      </c>
      <c r="AG3" s="27">
        <f>AH3/AF3</f>
        <v>1388</v>
      </c>
      <c r="AH3" s="27" cm="1">
        <f t="array" ref="AH3">_xlfn.IFS((U3-AB3)&gt;=0,V3*(U3-AB3),(U3-AB3)&lt;0,0)+_xlfn.IFS((X3-AC3)&gt;=0,(X3-AC3)*Y3,(X3-AC3)&lt;0,0)</f>
        <v>47192</v>
      </c>
      <c r="AI3" s="23">
        <v>85</v>
      </c>
      <c r="AJ3" s="25">
        <v>23</v>
      </c>
      <c r="AK3" s="28">
        <f t="shared" ref="AK3:AK38" si="2">A3+AJ3</f>
        <v>45433</v>
      </c>
      <c r="AM3" s="37" t="str">
        <f>IF(AK3&lt;=$AK$1,"Obsolete Stock","With Shelf Life")</f>
        <v>Obsolete Stock</v>
      </c>
    </row>
    <row r="4" spans="1:39" ht="43.2" x14ac:dyDescent="0.3">
      <c r="A4" s="18">
        <v>45410</v>
      </c>
      <c r="B4" s="18">
        <v>45410</v>
      </c>
      <c r="C4" s="18">
        <v>45410</v>
      </c>
      <c r="D4" s="18">
        <v>45422</v>
      </c>
      <c r="E4" s="19" t="s">
        <v>61</v>
      </c>
      <c r="F4" s="20" t="s">
        <v>62</v>
      </c>
      <c r="G4" s="21">
        <v>9781847941831</v>
      </c>
      <c r="H4" s="22" t="s">
        <v>63</v>
      </c>
      <c r="I4" s="23" t="s">
        <v>64</v>
      </c>
      <c r="J4" s="19" t="s">
        <v>65</v>
      </c>
      <c r="K4" s="19" t="s">
        <v>51</v>
      </c>
      <c r="L4" s="19" t="s">
        <v>66</v>
      </c>
      <c r="M4" s="19" t="s">
        <v>67</v>
      </c>
      <c r="N4" s="24" t="s">
        <v>68</v>
      </c>
      <c r="O4" s="19" t="s">
        <v>55</v>
      </c>
      <c r="P4" s="23" t="s">
        <v>69</v>
      </c>
      <c r="Q4" s="23" t="s">
        <v>70</v>
      </c>
      <c r="R4" s="23" t="s">
        <v>71</v>
      </c>
      <c r="S4" s="23" t="s">
        <v>72</v>
      </c>
      <c r="T4" s="23" t="s">
        <v>73</v>
      </c>
      <c r="U4" s="25">
        <v>14</v>
      </c>
      <c r="V4" s="26">
        <v>1171.0999999999999</v>
      </c>
      <c r="W4" s="25">
        <f t="shared" ref="W4:W38" si="3">U4*V4</f>
        <v>16395.399999999998</v>
      </c>
      <c r="X4" s="26">
        <v>24</v>
      </c>
      <c r="Y4" s="26">
        <v>1195</v>
      </c>
      <c r="Z4" s="25">
        <f t="shared" ref="Z4:Z38" si="4">X4*Y4</f>
        <v>28680</v>
      </c>
      <c r="AA4" s="23">
        <v>27</v>
      </c>
      <c r="AB4" s="27" cm="1">
        <f t="array" ref="AB4">_xlfn.IFS(AA4&gt;U4,U4,U4=AA4,U4,AA4&lt;U4,AA4)</f>
        <v>14</v>
      </c>
      <c r="AC4" s="27">
        <f t="shared" si="0"/>
        <v>13</v>
      </c>
      <c r="AD4" s="27">
        <v>2054</v>
      </c>
      <c r="AE4" s="27">
        <f t="shared" ref="AE4:AE38" si="5">AA4*AD4</f>
        <v>55458</v>
      </c>
      <c r="AF4" s="27">
        <f t="shared" si="1"/>
        <v>11</v>
      </c>
      <c r="AG4" s="27">
        <f t="shared" ref="AG4:AG38" si="6">AH4/AF4</f>
        <v>1195</v>
      </c>
      <c r="AH4" s="27" cm="1">
        <f t="array" ref="AH4">_xlfn.IFS((U4-AB4)&gt;=0,V4*(U4-AB4),(U4-AB4)&lt;0,0)+_xlfn.IFS((X4-AC4)&gt;=0,(X4-AC4)*Y4,(X4-AC4)&lt;0,0)</f>
        <v>13145</v>
      </c>
      <c r="AI4" s="23">
        <v>86</v>
      </c>
      <c r="AJ4" s="25">
        <v>1460</v>
      </c>
      <c r="AK4" s="28">
        <f t="shared" si="2"/>
        <v>46870</v>
      </c>
      <c r="AM4" t="str">
        <f t="shared" ref="AM4:AM38" si="7">IF(AK4&lt;=$AK$1,"Obsolete Stock","With Shelf Life")</f>
        <v>With Shelf Life</v>
      </c>
    </row>
    <row r="5" spans="1:39" ht="28.8" x14ac:dyDescent="0.3">
      <c r="A5" s="18">
        <v>45387</v>
      </c>
      <c r="B5" s="18">
        <v>45387</v>
      </c>
      <c r="C5" s="18">
        <v>45387</v>
      </c>
      <c r="D5" s="18">
        <v>45422</v>
      </c>
      <c r="E5" s="19" t="s">
        <v>74</v>
      </c>
      <c r="F5" s="20" t="s">
        <v>75</v>
      </c>
      <c r="G5" s="21">
        <v>9781612680194</v>
      </c>
      <c r="H5" s="22" t="s">
        <v>76</v>
      </c>
      <c r="I5" s="23" t="s">
        <v>77</v>
      </c>
      <c r="J5" s="19" t="s">
        <v>78</v>
      </c>
      <c r="K5" s="19" t="s">
        <v>51</v>
      </c>
      <c r="L5" s="19" t="s">
        <v>79</v>
      </c>
      <c r="M5" s="19" t="s">
        <v>80</v>
      </c>
      <c r="N5" s="24" t="s">
        <v>81</v>
      </c>
      <c r="O5" s="19" t="s">
        <v>82</v>
      </c>
      <c r="P5" s="23" t="s">
        <v>83</v>
      </c>
      <c r="Q5" s="23" t="s">
        <v>84</v>
      </c>
      <c r="R5" s="23" t="s">
        <v>58</v>
      </c>
      <c r="S5" s="23" t="s">
        <v>85</v>
      </c>
      <c r="T5" s="23" t="s">
        <v>86</v>
      </c>
      <c r="U5" s="25">
        <v>0</v>
      </c>
      <c r="V5" s="26">
        <v>1280</v>
      </c>
      <c r="W5" s="25">
        <f t="shared" si="3"/>
        <v>0</v>
      </c>
      <c r="X5" s="26">
        <v>43</v>
      </c>
      <c r="Y5" s="26">
        <v>1280</v>
      </c>
      <c r="Z5" s="25">
        <f t="shared" si="4"/>
        <v>55040</v>
      </c>
      <c r="AA5" s="23">
        <v>3</v>
      </c>
      <c r="AB5" s="27" cm="1">
        <f t="array" ref="AB5">_xlfn.IFS(AA5&gt;U5,U5,U5=AA5,U5,AA5&lt;U5,AA5)</f>
        <v>0</v>
      </c>
      <c r="AC5" s="27">
        <f t="shared" si="0"/>
        <v>3</v>
      </c>
      <c r="AD5" s="27">
        <v>2094</v>
      </c>
      <c r="AE5" s="27">
        <f t="shared" si="5"/>
        <v>6282</v>
      </c>
      <c r="AF5" s="27">
        <f t="shared" si="1"/>
        <v>40</v>
      </c>
      <c r="AG5" s="27">
        <f t="shared" si="6"/>
        <v>1280</v>
      </c>
      <c r="AH5" s="27" cm="1">
        <f t="array" ref="AH5">_xlfn.IFS((U5-AB5)&gt;=0,V5*(U5-AB5),(U5-AB5)&lt;0,0)+_xlfn.IFS((X5-AC5)&gt;=0,(X5-AC5)*Y5,(X5-AC5)&lt;0,0)</f>
        <v>51200</v>
      </c>
      <c r="AI5" s="23">
        <v>88</v>
      </c>
      <c r="AJ5" s="25">
        <v>1095</v>
      </c>
      <c r="AK5" s="28">
        <f t="shared" si="2"/>
        <v>46482</v>
      </c>
      <c r="AM5" t="str">
        <f t="shared" si="7"/>
        <v>With Shelf Life</v>
      </c>
    </row>
    <row r="6" spans="1:39" ht="28.8" x14ac:dyDescent="0.3">
      <c r="A6" s="18">
        <v>45387</v>
      </c>
      <c r="B6" s="18">
        <v>45387</v>
      </c>
      <c r="C6" s="18">
        <v>45387</v>
      </c>
      <c r="D6" s="18">
        <v>45399</v>
      </c>
      <c r="E6" s="19" t="s">
        <v>87</v>
      </c>
      <c r="F6" s="20" t="s">
        <v>88</v>
      </c>
      <c r="G6" s="21">
        <v>9780000000001</v>
      </c>
      <c r="H6" s="22" t="s">
        <v>89</v>
      </c>
      <c r="I6" s="23" t="s">
        <v>90</v>
      </c>
      <c r="J6" s="19" t="s">
        <v>91</v>
      </c>
      <c r="K6" s="19" t="s">
        <v>51</v>
      </c>
      <c r="L6" s="19" t="s">
        <v>52</v>
      </c>
      <c r="M6" s="19" t="s">
        <v>53</v>
      </c>
      <c r="N6" s="24" t="s">
        <v>92</v>
      </c>
      <c r="O6" s="19" t="s">
        <v>82</v>
      </c>
      <c r="P6" s="23" t="s">
        <v>93</v>
      </c>
      <c r="Q6" s="23" t="s">
        <v>94</v>
      </c>
      <c r="R6" s="23" t="s">
        <v>95</v>
      </c>
      <c r="S6" s="23" t="s">
        <v>96</v>
      </c>
      <c r="T6" s="23" t="s">
        <v>97</v>
      </c>
      <c r="U6" s="25">
        <v>15</v>
      </c>
      <c r="V6" s="26">
        <v>1461</v>
      </c>
      <c r="W6" s="25">
        <f t="shared" si="3"/>
        <v>21915</v>
      </c>
      <c r="X6" s="26">
        <v>36</v>
      </c>
      <c r="Y6" s="26">
        <v>1461</v>
      </c>
      <c r="Z6" s="25">
        <f t="shared" si="4"/>
        <v>52596</v>
      </c>
      <c r="AA6" s="23">
        <v>11</v>
      </c>
      <c r="AB6" s="27" cm="1">
        <f t="array" ref="AB6">_xlfn.IFS(AA6&gt;U6,U6,U6=AA6,U6,AA6&lt;U6,AA6)</f>
        <v>11</v>
      </c>
      <c r="AC6" s="27">
        <f t="shared" si="0"/>
        <v>0</v>
      </c>
      <c r="AD6" s="27">
        <v>2551</v>
      </c>
      <c r="AE6" s="27">
        <f t="shared" si="5"/>
        <v>28061</v>
      </c>
      <c r="AF6" s="27">
        <f t="shared" si="1"/>
        <v>40</v>
      </c>
      <c r="AG6" s="27">
        <f t="shared" si="6"/>
        <v>1461</v>
      </c>
      <c r="AH6" s="27" cm="1">
        <f t="array" ref="AH6">_xlfn.IFS((U6-AB6)&gt;=0,V6*(U6-AB6),(U6-AB6)&lt;0,0)+_xlfn.IFS((X6-AC6)&gt;=0,(X6-AC6)*Y6,(X6-AC6)&lt;0,0)</f>
        <v>58440</v>
      </c>
      <c r="AI6" s="23">
        <v>87</v>
      </c>
      <c r="AJ6" s="25">
        <v>103</v>
      </c>
      <c r="AK6" s="28">
        <f t="shared" si="2"/>
        <v>45490</v>
      </c>
      <c r="AM6" s="37" t="str">
        <f t="shared" si="7"/>
        <v>Obsolete Stock</v>
      </c>
    </row>
    <row r="7" spans="1:39" ht="43.2" x14ac:dyDescent="0.3">
      <c r="A7" s="18">
        <v>45392</v>
      </c>
      <c r="B7" s="18">
        <v>45392</v>
      </c>
      <c r="C7" s="18">
        <v>45392</v>
      </c>
      <c r="D7" s="18">
        <v>45404</v>
      </c>
      <c r="E7" s="19" t="s">
        <v>98</v>
      </c>
      <c r="F7" s="20" t="s">
        <v>62</v>
      </c>
      <c r="G7" s="21">
        <v>9788194790891</v>
      </c>
      <c r="H7" s="22" t="s">
        <v>99</v>
      </c>
      <c r="I7" s="23" t="s">
        <v>100</v>
      </c>
      <c r="J7" s="19" t="s">
        <v>50</v>
      </c>
      <c r="K7" s="19" t="s">
        <v>51</v>
      </c>
      <c r="L7" s="19" t="s">
        <v>66</v>
      </c>
      <c r="M7" s="19" t="s">
        <v>67</v>
      </c>
      <c r="N7" s="24" t="s">
        <v>101</v>
      </c>
      <c r="O7" s="19" t="s">
        <v>102</v>
      </c>
      <c r="P7" s="23" t="s">
        <v>103</v>
      </c>
      <c r="Q7" s="23" t="s">
        <v>104</v>
      </c>
      <c r="R7" s="23" t="s">
        <v>105</v>
      </c>
      <c r="S7" s="23" t="s">
        <v>106</v>
      </c>
      <c r="T7" s="23" t="s">
        <v>107</v>
      </c>
      <c r="U7" s="25">
        <v>19</v>
      </c>
      <c r="V7" s="26">
        <v>1158</v>
      </c>
      <c r="W7" s="25">
        <f t="shared" si="3"/>
        <v>22002</v>
      </c>
      <c r="X7" s="26">
        <v>37</v>
      </c>
      <c r="Y7" s="26">
        <v>1158</v>
      </c>
      <c r="Z7" s="25">
        <f t="shared" si="4"/>
        <v>42846</v>
      </c>
      <c r="AA7" s="23">
        <v>10</v>
      </c>
      <c r="AB7" s="27" cm="1">
        <f t="array" ref="AB7">_xlfn.IFS(AA7&gt;U7,U7,U7=AA7,U7,AA7&lt;U7,AA7)</f>
        <v>10</v>
      </c>
      <c r="AC7" s="27">
        <f t="shared" si="0"/>
        <v>0</v>
      </c>
      <c r="AD7" s="27">
        <v>2836</v>
      </c>
      <c r="AE7" s="27">
        <f t="shared" si="5"/>
        <v>28360</v>
      </c>
      <c r="AF7" s="27">
        <f t="shared" si="1"/>
        <v>46</v>
      </c>
      <c r="AG7" s="27">
        <f t="shared" si="6"/>
        <v>1158</v>
      </c>
      <c r="AH7" s="27" cm="1">
        <f t="array" ref="AH7">_xlfn.IFS((U7-AB7)&gt;=0,V7*(U7-AB7),(U7-AB7)&lt;0,0)+_xlfn.IFS((X7-AC7)&gt;=0,(X7-AC7)*Y7,(X7-AC7)&lt;0,0)</f>
        <v>53268</v>
      </c>
      <c r="AI7" s="23">
        <v>81</v>
      </c>
      <c r="AJ7" s="25">
        <v>1460</v>
      </c>
      <c r="AK7" s="28">
        <f t="shared" si="2"/>
        <v>46852</v>
      </c>
      <c r="AM7" t="str">
        <f t="shared" si="7"/>
        <v>With Shelf Life</v>
      </c>
    </row>
    <row r="8" spans="1:39" ht="28.8" x14ac:dyDescent="0.3">
      <c r="A8" s="18">
        <v>45400</v>
      </c>
      <c r="B8" s="18">
        <v>45400</v>
      </c>
      <c r="C8" s="18">
        <v>45400</v>
      </c>
      <c r="D8" s="18">
        <v>45422</v>
      </c>
      <c r="E8" s="19" t="s">
        <v>108</v>
      </c>
      <c r="F8" s="20" t="s">
        <v>109</v>
      </c>
      <c r="G8" s="21">
        <v>9780449214923</v>
      </c>
      <c r="H8" s="22" t="s">
        <v>110</v>
      </c>
      <c r="I8" s="23" t="s">
        <v>64</v>
      </c>
      <c r="J8" s="19" t="s">
        <v>78</v>
      </c>
      <c r="K8" s="19" t="s">
        <v>51</v>
      </c>
      <c r="L8" s="19" t="s">
        <v>79</v>
      </c>
      <c r="M8" s="19" t="s">
        <v>80</v>
      </c>
      <c r="N8" s="24" t="s">
        <v>111</v>
      </c>
      <c r="O8" s="19" t="s">
        <v>112</v>
      </c>
      <c r="P8" s="23" t="s">
        <v>113</v>
      </c>
      <c r="Q8" s="23" t="s">
        <v>114</v>
      </c>
      <c r="R8" s="23" t="s">
        <v>58</v>
      </c>
      <c r="S8" s="23" t="s">
        <v>115</v>
      </c>
      <c r="T8" s="23" t="s">
        <v>60</v>
      </c>
      <c r="U8" s="25">
        <v>12</v>
      </c>
      <c r="V8" s="26">
        <v>1429</v>
      </c>
      <c r="W8" s="25">
        <f t="shared" si="3"/>
        <v>17148</v>
      </c>
      <c r="X8" s="26">
        <v>34</v>
      </c>
      <c r="Y8" s="26">
        <v>1429</v>
      </c>
      <c r="Z8" s="25">
        <f t="shared" si="4"/>
        <v>48586</v>
      </c>
      <c r="AA8" s="23">
        <v>13</v>
      </c>
      <c r="AB8" s="27" cm="1">
        <f t="array" ref="AB8">_xlfn.IFS(AA8&gt;U8,U8,U8=AA8,U8,AA8&lt;U8,AA8)</f>
        <v>12</v>
      </c>
      <c r="AC8" s="27">
        <f t="shared" si="0"/>
        <v>1</v>
      </c>
      <c r="AD8" s="27">
        <v>2416</v>
      </c>
      <c r="AE8" s="27">
        <f t="shared" si="5"/>
        <v>31408</v>
      </c>
      <c r="AF8" s="27">
        <f t="shared" si="1"/>
        <v>33</v>
      </c>
      <c r="AG8" s="27">
        <f t="shared" si="6"/>
        <v>1429</v>
      </c>
      <c r="AH8" s="27" cm="1">
        <f t="array" ref="AH8">_xlfn.IFS((U8-AB8)&gt;=0,V8*(U8-AB8),(U8-AB8)&lt;0,0)+_xlfn.IFS((X8-AC8)&gt;=0,(X8-AC8)*Y8,(X8-AC8)&lt;0,0)</f>
        <v>47157</v>
      </c>
      <c r="AI8" s="23">
        <v>89</v>
      </c>
      <c r="AJ8" s="25">
        <v>1460</v>
      </c>
      <c r="AK8" s="28">
        <f t="shared" si="2"/>
        <v>46860</v>
      </c>
      <c r="AM8" t="str">
        <f t="shared" si="7"/>
        <v>With Shelf Life</v>
      </c>
    </row>
    <row r="9" spans="1:39" ht="43.2" x14ac:dyDescent="0.3">
      <c r="A9" s="18">
        <v>45383</v>
      </c>
      <c r="B9" s="18">
        <v>45392</v>
      </c>
      <c r="C9" s="18">
        <v>45392</v>
      </c>
      <c r="D9" s="18">
        <v>45399</v>
      </c>
      <c r="E9" s="19" t="s">
        <v>116</v>
      </c>
      <c r="F9" s="20" t="s">
        <v>62</v>
      </c>
      <c r="G9" s="21">
        <v>9781786330895</v>
      </c>
      <c r="H9" s="22" t="s">
        <v>117</v>
      </c>
      <c r="I9" s="23" t="s">
        <v>118</v>
      </c>
      <c r="J9" s="19" t="s">
        <v>50</v>
      </c>
      <c r="K9" s="19" t="s">
        <v>51</v>
      </c>
      <c r="L9" s="19" t="s">
        <v>52</v>
      </c>
      <c r="M9" s="19" t="s">
        <v>53</v>
      </c>
      <c r="N9" s="24" t="s">
        <v>119</v>
      </c>
      <c r="O9" s="19" t="s">
        <v>112</v>
      </c>
      <c r="P9" s="23" t="s">
        <v>120</v>
      </c>
      <c r="Q9" s="23" t="s">
        <v>104</v>
      </c>
      <c r="R9" s="23" t="s">
        <v>95</v>
      </c>
      <c r="S9" s="23" t="s">
        <v>121</v>
      </c>
      <c r="T9" s="23" t="s">
        <v>122</v>
      </c>
      <c r="U9" s="25">
        <v>18</v>
      </c>
      <c r="V9" s="26">
        <v>1357</v>
      </c>
      <c r="W9" s="25">
        <f t="shared" si="3"/>
        <v>24426</v>
      </c>
      <c r="X9" s="26">
        <v>40</v>
      </c>
      <c r="Y9" s="26">
        <v>1357</v>
      </c>
      <c r="Z9" s="25">
        <f t="shared" si="4"/>
        <v>54280</v>
      </c>
      <c r="AA9" s="23">
        <v>17</v>
      </c>
      <c r="AB9" s="27" cm="1">
        <f t="array" ref="AB9">_xlfn.IFS(AA9&gt;U9,U9,U9=AA9,U9,AA9&lt;U9,AA9)</f>
        <v>17</v>
      </c>
      <c r="AC9" s="27">
        <f t="shared" si="0"/>
        <v>0</v>
      </c>
      <c r="AD9" s="27">
        <v>2793</v>
      </c>
      <c r="AE9" s="27">
        <f t="shared" si="5"/>
        <v>47481</v>
      </c>
      <c r="AF9" s="27">
        <f t="shared" si="1"/>
        <v>41</v>
      </c>
      <c r="AG9" s="27">
        <f t="shared" si="6"/>
        <v>1357</v>
      </c>
      <c r="AH9" s="27" cm="1">
        <f t="array" ref="AH9">_xlfn.IFS((U9-AB9)&gt;=0,V9*(U9-AB9),(U9-AB9)&lt;0,0)+_xlfn.IFS((X9-AC9)&gt;=0,(X9-AC9)*Y9,(X9-AC9)&lt;0,0)</f>
        <v>55637</v>
      </c>
      <c r="AI9" s="23">
        <v>92</v>
      </c>
      <c r="AJ9" s="25">
        <v>1825</v>
      </c>
      <c r="AK9" s="28">
        <f t="shared" si="2"/>
        <v>47208</v>
      </c>
      <c r="AM9" t="str">
        <f t="shared" si="7"/>
        <v>With Shelf Life</v>
      </c>
    </row>
    <row r="10" spans="1:39" ht="28.8" x14ac:dyDescent="0.3">
      <c r="A10" s="18">
        <v>45400</v>
      </c>
      <c r="B10" s="18">
        <v>45400</v>
      </c>
      <c r="C10" s="18">
        <v>45400</v>
      </c>
      <c r="D10" s="18">
        <v>45412</v>
      </c>
      <c r="E10" s="19" t="s">
        <v>87</v>
      </c>
      <c r="F10" s="20" t="s">
        <v>88</v>
      </c>
      <c r="G10" s="21">
        <v>9780000000002</v>
      </c>
      <c r="H10" s="22" t="s">
        <v>123</v>
      </c>
      <c r="I10" s="23" t="s">
        <v>124</v>
      </c>
      <c r="J10" s="19" t="s">
        <v>91</v>
      </c>
      <c r="K10" s="19" t="s">
        <v>125</v>
      </c>
      <c r="L10" s="19" t="s">
        <v>66</v>
      </c>
      <c r="M10" s="19" t="s">
        <v>67</v>
      </c>
      <c r="N10" s="24" t="s">
        <v>126</v>
      </c>
      <c r="O10" s="19" t="s">
        <v>112</v>
      </c>
      <c r="P10" s="23" t="s">
        <v>127</v>
      </c>
      <c r="Q10" s="23" t="s">
        <v>128</v>
      </c>
      <c r="R10" s="23" t="s">
        <v>129</v>
      </c>
      <c r="S10" s="23" t="s">
        <v>130</v>
      </c>
      <c r="T10" s="23" t="s">
        <v>97</v>
      </c>
      <c r="U10" s="25">
        <v>12</v>
      </c>
      <c r="V10" s="26">
        <v>1173</v>
      </c>
      <c r="W10" s="25">
        <f t="shared" si="3"/>
        <v>14076</v>
      </c>
      <c r="X10" s="26">
        <v>21</v>
      </c>
      <c r="Y10" s="26">
        <v>1173</v>
      </c>
      <c r="Z10" s="25">
        <f t="shared" si="4"/>
        <v>24633</v>
      </c>
      <c r="AA10" s="23">
        <v>30</v>
      </c>
      <c r="AB10" s="27" cm="1">
        <f t="array" ref="AB10">_xlfn.IFS(AA10&gt;U10,U10,U10=AA10,U10,AA10&lt;U10,AA10)</f>
        <v>12</v>
      </c>
      <c r="AC10" s="27">
        <f t="shared" si="0"/>
        <v>18</v>
      </c>
      <c r="AD10" s="27">
        <v>2752</v>
      </c>
      <c r="AE10" s="27">
        <f t="shared" si="5"/>
        <v>82560</v>
      </c>
      <c r="AF10" s="27">
        <f t="shared" si="1"/>
        <v>3</v>
      </c>
      <c r="AG10" s="27">
        <f t="shared" si="6"/>
        <v>1173</v>
      </c>
      <c r="AH10" s="27" cm="1">
        <f t="array" ref="AH10">_xlfn.IFS((U10-AB10)&gt;=0,V10*(U10-AB10),(U10-AB10)&lt;0,0)+_xlfn.IFS((X10-AC10)&gt;=0,(X10-AC10)*Y10,(X10-AC10)&lt;0,0)</f>
        <v>3519</v>
      </c>
      <c r="AI10" s="23">
        <v>88</v>
      </c>
      <c r="AJ10" s="25">
        <v>7</v>
      </c>
      <c r="AK10" s="28">
        <f t="shared" si="2"/>
        <v>45407</v>
      </c>
      <c r="AM10" s="37" t="str">
        <f t="shared" si="7"/>
        <v>Obsolete Stock</v>
      </c>
    </row>
    <row r="11" spans="1:39" ht="28.8" x14ac:dyDescent="0.3">
      <c r="A11" s="18">
        <v>45407</v>
      </c>
      <c r="B11" s="18">
        <v>45407</v>
      </c>
      <c r="C11" s="18">
        <v>45407</v>
      </c>
      <c r="D11" s="18">
        <v>45422</v>
      </c>
      <c r="E11" s="19" t="s">
        <v>131</v>
      </c>
      <c r="F11" s="20" t="s">
        <v>47</v>
      </c>
      <c r="G11" s="21">
        <v>9780099590088</v>
      </c>
      <c r="H11" s="22" t="s">
        <v>132</v>
      </c>
      <c r="I11" s="23" t="s">
        <v>133</v>
      </c>
      <c r="J11" s="19" t="s">
        <v>50</v>
      </c>
      <c r="K11" s="19" t="s">
        <v>51</v>
      </c>
      <c r="L11" s="19" t="s">
        <v>79</v>
      </c>
      <c r="M11" s="19" t="s">
        <v>80</v>
      </c>
      <c r="N11" s="24" t="s">
        <v>134</v>
      </c>
      <c r="O11" s="19" t="s">
        <v>135</v>
      </c>
      <c r="P11" s="23" t="s">
        <v>136</v>
      </c>
      <c r="Q11" s="23" t="s">
        <v>137</v>
      </c>
      <c r="R11" s="23" t="s">
        <v>58</v>
      </c>
      <c r="S11" s="23" t="s">
        <v>138</v>
      </c>
      <c r="T11" s="23" t="s">
        <v>122</v>
      </c>
      <c r="U11" s="25">
        <v>18</v>
      </c>
      <c r="V11" s="26">
        <v>1004</v>
      </c>
      <c r="W11" s="25">
        <f t="shared" si="3"/>
        <v>18072</v>
      </c>
      <c r="X11" s="26">
        <v>37</v>
      </c>
      <c r="Y11" s="26">
        <v>1004</v>
      </c>
      <c r="Z11" s="25">
        <f t="shared" si="4"/>
        <v>37148</v>
      </c>
      <c r="AA11" s="23">
        <v>12</v>
      </c>
      <c r="AB11" s="27" cm="1">
        <f t="array" ref="AB11">_xlfn.IFS(AA11&gt;U11,U11,U11=AA11,U11,AA11&lt;U11,AA11)</f>
        <v>12</v>
      </c>
      <c r="AC11" s="27">
        <f t="shared" si="0"/>
        <v>0</v>
      </c>
      <c r="AD11" s="27">
        <v>3367</v>
      </c>
      <c r="AE11" s="27">
        <f t="shared" si="5"/>
        <v>40404</v>
      </c>
      <c r="AF11" s="27">
        <f t="shared" si="1"/>
        <v>43</v>
      </c>
      <c r="AG11" s="27">
        <f t="shared" si="6"/>
        <v>1004</v>
      </c>
      <c r="AH11" s="27" cm="1">
        <f t="array" ref="AH11">_xlfn.IFS((U11-AB11)&gt;=0,V11*(U11-AB11),(U11-AB11)&lt;0,0)+_xlfn.IFS((X11-AC11)&gt;=0,(X11-AC11)*Y11,(X11-AC11)&lt;0,0)</f>
        <v>43172</v>
      </c>
      <c r="AI11" s="23">
        <v>92</v>
      </c>
      <c r="AJ11" s="25">
        <v>2190</v>
      </c>
      <c r="AK11" s="28">
        <f t="shared" si="2"/>
        <v>47597</v>
      </c>
      <c r="AM11" t="str">
        <f t="shared" si="7"/>
        <v>With Shelf Life</v>
      </c>
    </row>
    <row r="12" spans="1:39" ht="28.8" x14ac:dyDescent="0.3">
      <c r="A12" s="18">
        <v>45383</v>
      </c>
      <c r="B12" s="18">
        <v>45392</v>
      </c>
      <c r="C12" s="18">
        <v>45392</v>
      </c>
      <c r="D12" s="18">
        <v>45399</v>
      </c>
      <c r="E12" s="19" t="s">
        <v>139</v>
      </c>
      <c r="F12" s="20" t="s">
        <v>47</v>
      </c>
      <c r="G12" s="21">
        <v>9788179921623</v>
      </c>
      <c r="H12" s="22" t="s">
        <v>140</v>
      </c>
      <c r="I12" s="23" t="s">
        <v>141</v>
      </c>
      <c r="J12" s="19" t="s">
        <v>50</v>
      </c>
      <c r="K12" s="19" t="s">
        <v>51</v>
      </c>
      <c r="L12" s="19" t="s">
        <v>52</v>
      </c>
      <c r="M12" s="19" t="s">
        <v>53</v>
      </c>
      <c r="N12" s="24" t="s">
        <v>142</v>
      </c>
      <c r="O12" s="19" t="s">
        <v>143</v>
      </c>
      <c r="P12" s="23" t="s">
        <v>120</v>
      </c>
      <c r="Q12" s="23" t="s">
        <v>104</v>
      </c>
      <c r="R12" s="23" t="s">
        <v>95</v>
      </c>
      <c r="S12" s="23" t="s">
        <v>144</v>
      </c>
      <c r="T12" s="23" t="s">
        <v>122</v>
      </c>
      <c r="U12" s="25">
        <v>12</v>
      </c>
      <c r="V12" s="26">
        <v>1039</v>
      </c>
      <c r="W12" s="25">
        <f t="shared" si="3"/>
        <v>12468</v>
      </c>
      <c r="X12" s="26">
        <v>25</v>
      </c>
      <c r="Y12" s="26">
        <v>1039</v>
      </c>
      <c r="Z12" s="25">
        <f t="shared" si="4"/>
        <v>25975</v>
      </c>
      <c r="AA12" s="23">
        <v>19</v>
      </c>
      <c r="AB12" s="27" cm="1">
        <f t="array" ref="AB12">_xlfn.IFS(AA12&gt;U12,U12,U12=AA12,U12,AA12&lt;U12,AA12)</f>
        <v>12</v>
      </c>
      <c r="AC12" s="27">
        <f t="shared" si="0"/>
        <v>7</v>
      </c>
      <c r="AD12" s="27">
        <v>2764</v>
      </c>
      <c r="AE12" s="27">
        <f t="shared" si="5"/>
        <v>52516</v>
      </c>
      <c r="AF12" s="27">
        <f t="shared" si="1"/>
        <v>18</v>
      </c>
      <c r="AG12" s="27">
        <f t="shared" si="6"/>
        <v>1039</v>
      </c>
      <c r="AH12" s="27" cm="1">
        <f t="array" ref="AH12">_xlfn.IFS((U12-AB12)&gt;=0,V12*(U12-AB12),(U12-AB12)&lt;0,0)+_xlfn.IFS((X12-AC12)&gt;=0,(X12-AC12)*Y12,(X12-AC12)&lt;0,0)</f>
        <v>18702</v>
      </c>
      <c r="AI12" s="23">
        <v>87</v>
      </c>
      <c r="AJ12" s="25">
        <v>1460</v>
      </c>
      <c r="AK12" s="28">
        <f t="shared" si="2"/>
        <v>46843</v>
      </c>
      <c r="AM12" t="str">
        <f t="shared" si="7"/>
        <v>With Shelf Life</v>
      </c>
    </row>
    <row r="13" spans="1:39" ht="28.8" x14ac:dyDescent="0.3">
      <c r="A13" s="18">
        <v>45414</v>
      </c>
      <c r="B13" s="18">
        <v>45414</v>
      </c>
      <c r="C13" s="18">
        <v>45414</v>
      </c>
      <c r="D13" s="18">
        <v>45426</v>
      </c>
      <c r="E13" s="19" t="s">
        <v>145</v>
      </c>
      <c r="F13" s="20" t="s">
        <v>146</v>
      </c>
      <c r="G13" s="21">
        <v>9788173711466</v>
      </c>
      <c r="H13" s="22" t="s">
        <v>147</v>
      </c>
      <c r="I13" s="23" t="s">
        <v>148</v>
      </c>
      <c r="J13" s="19" t="s">
        <v>50</v>
      </c>
      <c r="K13" s="19" t="s">
        <v>51</v>
      </c>
      <c r="L13" s="19" t="s">
        <v>66</v>
      </c>
      <c r="M13" s="19" t="s">
        <v>67</v>
      </c>
      <c r="N13" s="24" t="s">
        <v>149</v>
      </c>
      <c r="O13" s="19" t="s">
        <v>143</v>
      </c>
      <c r="P13" s="23" t="s">
        <v>150</v>
      </c>
      <c r="Q13" s="23" t="s">
        <v>151</v>
      </c>
      <c r="R13" s="23" t="s">
        <v>152</v>
      </c>
      <c r="S13" s="23" t="s">
        <v>153</v>
      </c>
      <c r="T13" s="23" t="s">
        <v>122</v>
      </c>
      <c r="U13" s="25">
        <v>12</v>
      </c>
      <c r="V13" s="26">
        <v>1263</v>
      </c>
      <c r="W13" s="25">
        <f t="shared" si="3"/>
        <v>15156</v>
      </c>
      <c r="X13" s="26">
        <v>36</v>
      </c>
      <c r="Y13" s="26">
        <v>1263</v>
      </c>
      <c r="Z13" s="25">
        <f t="shared" si="4"/>
        <v>45468</v>
      </c>
      <c r="AA13" s="23">
        <v>11</v>
      </c>
      <c r="AB13" s="27" cm="1">
        <f t="array" ref="AB13">_xlfn.IFS(AA13&gt;U13,U13,U13=AA13,U13,AA13&lt;U13,AA13)</f>
        <v>11</v>
      </c>
      <c r="AC13" s="27">
        <f t="shared" si="0"/>
        <v>0</v>
      </c>
      <c r="AD13" s="27">
        <v>3243</v>
      </c>
      <c r="AE13" s="27">
        <f t="shared" si="5"/>
        <v>35673</v>
      </c>
      <c r="AF13" s="27">
        <f t="shared" si="1"/>
        <v>37</v>
      </c>
      <c r="AG13" s="27">
        <f t="shared" si="6"/>
        <v>1263</v>
      </c>
      <c r="AH13" s="27" cm="1">
        <f t="array" ref="AH13">_xlfn.IFS((U13-AB13)&gt;=0,V13*(U13-AB13),(U13-AB13)&lt;0,0)+_xlfn.IFS((X13-AC13)&gt;=0,(X13-AC13)*Y13,(X13-AC13)&lt;0,0)</f>
        <v>46731</v>
      </c>
      <c r="AI13" s="23">
        <v>92</v>
      </c>
      <c r="AJ13" s="25">
        <v>1460</v>
      </c>
      <c r="AK13" s="28">
        <f t="shared" si="2"/>
        <v>46874</v>
      </c>
      <c r="AM13" t="str">
        <f t="shared" si="7"/>
        <v>With Shelf Life</v>
      </c>
    </row>
    <row r="14" spans="1:39" ht="28.8" x14ac:dyDescent="0.3">
      <c r="A14" s="18">
        <v>45420</v>
      </c>
      <c r="B14" s="18">
        <v>45420</v>
      </c>
      <c r="C14" s="18">
        <v>45420</v>
      </c>
      <c r="D14" s="18">
        <v>45422</v>
      </c>
      <c r="E14" s="19" t="s">
        <v>154</v>
      </c>
      <c r="F14" s="20" t="s">
        <v>155</v>
      </c>
      <c r="G14" s="21">
        <v>9789382951711</v>
      </c>
      <c r="H14" s="22" t="s">
        <v>156</v>
      </c>
      <c r="I14" s="23" t="s">
        <v>141</v>
      </c>
      <c r="J14" s="19" t="s">
        <v>50</v>
      </c>
      <c r="K14" s="19" t="s">
        <v>51</v>
      </c>
      <c r="L14" s="19" t="s">
        <v>79</v>
      </c>
      <c r="M14" s="19" t="s">
        <v>80</v>
      </c>
      <c r="N14" s="24" t="s">
        <v>157</v>
      </c>
      <c r="O14" s="19" t="s">
        <v>158</v>
      </c>
      <c r="P14" s="23" t="s">
        <v>159</v>
      </c>
      <c r="Q14" s="23" t="s">
        <v>160</v>
      </c>
      <c r="R14" s="23" t="s">
        <v>58</v>
      </c>
      <c r="S14" s="23" t="s">
        <v>161</v>
      </c>
      <c r="T14" s="23" t="s">
        <v>60</v>
      </c>
      <c r="U14" s="25">
        <v>14</v>
      </c>
      <c r="V14" s="26">
        <v>1289</v>
      </c>
      <c r="W14" s="25">
        <f t="shared" si="3"/>
        <v>18046</v>
      </c>
      <c r="X14" s="26">
        <v>38</v>
      </c>
      <c r="Y14" s="26">
        <v>1289</v>
      </c>
      <c r="Z14" s="25">
        <f t="shared" si="4"/>
        <v>48982</v>
      </c>
      <c r="AA14" s="23">
        <v>23</v>
      </c>
      <c r="AB14" s="27" cm="1">
        <f t="array" ref="AB14">_xlfn.IFS(AA14&gt;U14,U14,U14=AA14,U14,AA14&lt;U14,AA14)</f>
        <v>14</v>
      </c>
      <c r="AC14" s="27">
        <f t="shared" si="0"/>
        <v>9</v>
      </c>
      <c r="AD14" s="27">
        <v>3057</v>
      </c>
      <c r="AE14" s="27">
        <f t="shared" si="5"/>
        <v>70311</v>
      </c>
      <c r="AF14" s="27">
        <f t="shared" si="1"/>
        <v>29</v>
      </c>
      <c r="AG14" s="27">
        <f t="shared" si="6"/>
        <v>1289</v>
      </c>
      <c r="AH14" s="27" cm="1">
        <f t="array" ref="AH14">_xlfn.IFS((U14-AB14)&gt;=0,V14*(U14-AB14),(U14-AB14)&lt;0,0)+_xlfn.IFS((X14-AC14)&gt;=0,(X14-AC14)*Y14,(X14-AC14)&lt;0,0)</f>
        <v>37381</v>
      </c>
      <c r="AI14" s="23">
        <v>90</v>
      </c>
      <c r="AJ14" s="25">
        <v>1460</v>
      </c>
      <c r="AK14" s="28">
        <f t="shared" si="2"/>
        <v>46880</v>
      </c>
      <c r="AM14" t="str">
        <f t="shared" si="7"/>
        <v>With Shelf Life</v>
      </c>
    </row>
    <row r="15" spans="1:39" ht="28.8" x14ac:dyDescent="0.3">
      <c r="A15" s="18">
        <v>45397</v>
      </c>
      <c r="B15" s="18">
        <v>45400</v>
      </c>
      <c r="C15" s="18">
        <v>45400</v>
      </c>
      <c r="D15" s="18">
        <v>45439</v>
      </c>
      <c r="E15" s="19" t="s">
        <v>162</v>
      </c>
      <c r="F15" s="20" t="s">
        <v>163</v>
      </c>
      <c r="G15" s="21">
        <v>9781471131820</v>
      </c>
      <c r="H15" s="22" t="s">
        <v>164</v>
      </c>
      <c r="I15" s="23" t="s">
        <v>64</v>
      </c>
      <c r="J15" s="19" t="s">
        <v>78</v>
      </c>
      <c r="K15" s="19" t="s">
        <v>51</v>
      </c>
      <c r="L15" s="19" t="s">
        <v>52</v>
      </c>
      <c r="M15" s="19" t="s">
        <v>53</v>
      </c>
      <c r="N15" s="24" t="s">
        <v>165</v>
      </c>
      <c r="O15" s="19" t="s">
        <v>166</v>
      </c>
      <c r="P15" s="23" t="s">
        <v>167</v>
      </c>
      <c r="Q15" s="23" t="s">
        <v>128</v>
      </c>
      <c r="R15" s="23" t="s">
        <v>168</v>
      </c>
      <c r="S15" s="23" t="s">
        <v>169</v>
      </c>
      <c r="T15" s="23" t="s">
        <v>170</v>
      </c>
      <c r="U15" s="25">
        <v>14</v>
      </c>
      <c r="V15" s="26">
        <v>1449</v>
      </c>
      <c r="W15" s="25">
        <f t="shared" si="3"/>
        <v>20286</v>
      </c>
      <c r="X15" s="26">
        <v>33</v>
      </c>
      <c r="Y15" s="26">
        <v>1449</v>
      </c>
      <c r="Z15" s="25">
        <f t="shared" si="4"/>
        <v>47817</v>
      </c>
      <c r="AA15" s="23">
        <v>19</v>
      </c>
      <c r="AB15" s="27" cm="1">
        <f t="array" ref="AB15">_xlfn.IFS(AA15&gt;U15,U15,U15=AA15,U15,AA15&lt;U15,AA15)</f>
        <v>14</v>
      </c>
      <c r="AC15" s="27">
        <f t="shared" si="0"/>
        <v>5</v>
      </c>
      <c r="AD15" s="27">
        <v>2821</v>
      </c>
      <c r="AE15" s="27">
        <f t="shared" si="5"/>
        <v>53599</v>
      </c>
      <c r="AF15" s="27">
        <f t="shared" si="1"/>
        <v>28</v>
      </c>
      <c r="AG15" s="27">
        <f t="shared" si="6"/>
        <v>1449</v>
      </c>
      <c r="AH15" s="27" cm="1">
        <f t="array" ref="AH15">_xlfn.IFS((U15-AB15)&gt;=0,V15*(U15-AB15),(U15-AB15)&lt;0,0)+_xlfn.IFS((X15-AC15)&gt;=0,(X15-AC15)*Y15,(X15-AC15)&lt;0,0)</f>
        <v>40572</v>
      </c>
      <c r="AI15" s="23">
        <v>89</v>
      </c>
      <c r="AJ15" s="25">
        <v>1460</v>
      </c>
      <c r="AK15" s="28">
        <f t="shared" si="2"/>
        <v>46857</v>
      </c>
      <c r="AM15" t="str">
        <f t="shared" si="7"/>
        <v>With Shelf Life</v>
      </c>
    </row>
    <row r="16" spans="1:39" ht="28.8" x14ac:dyDescent="0.3">
      <c r="A16" s="18">
        <v>45384</v>
      </c>
      <c r="B16" s="18">
        <v>45392</v>
      </c>
      <c r="C16" s="18">
        <v>45392</v>
      </c>
      <c r="D16" s="18">
        <v>45399</v>
      </c>
      <c r="E16" s="19" t="s">
        <v>171</v>
      </c>
      <c r="F16" s="20" t="s">
        <v>172</v>
      </c>
      <c r="G16" s="21">
        <v>9780099549482</v>
      </c>
      <c r="H16" s="22" t="s">
        <v>173</v>
      </c>
      <c r="I16" s="23" t="s">
        <v>174</v>
      </c>
      <c r="J16" s="19" t="s">
        <v>50</v>
      </c>
      <c r="K16" s="19" t="s">
        <v>51</v>
      </c>
      <c r="L16" s="19" t="s">
        <v>66</v>
      </c>
      <c r="M16" s="19" t="s">
        <v>67</v>
      </c>
      <c r="N16" s="24" t="s">
        <v>175</v>
      </c>
      <c r="O16" s="19" t="s">
        <v>176</v>
      </c>
      <c r="P16" s="23" t="s">
        <v>177</v>
      </c>
      <c r="Q16" s="23" t="s">
        <v>104</v>
      </c>
      <c r="R16" s="23" t="s">
        <v>95</v>
      </c>
      <c r="S16" s="23" t="s">
        <v>178</v>
      </c>
      <c r="T16" s="23" t="s">
        <v>86</v>
      </c>
      <c r="U16" s="25">
        <v>15</v>
      </c>
      <c r="V16" s="26">
        <v>1288</v>
      </c>
      <c r="W16" s="25">
        <f t="shared" si="3"/>
        <v>19320</v>
      </c>
      <c r="X16" s="26">
        <v>21</v>
      </c>
      <c r="Y16" s="26">
        <v>1288</v>
      </c>
      <c r="Z16" s="25">
        <f t="shared" si="4"/>
        <v>27048</v>
      </c>
      <c r="AA16" s="23">
        <v>14</v>
      </c>
      <c r="AB16" s="27" cm="1">
        <f t="array" ref="AB16">_xlfn.IFS(AA16&gt;U16,U16,U16=AA16,U16,AA16&lt;U16,AA16)</f>
        <v>14</v>
      </c>
      <c r="AC16" s="27">
        <f t="shared" si="0"/>
        <v>0</v>
      </c>
      <c r="AD16" s="27">
        <v>3236</v>
      </c>
      <c r="AE16" s="27">
        <f t="shared" si="5"/>
        <v>45304</v>
      </c>
      <c r="AF16" s="27">
        <f t="shared" si="1"/>
        <v>22</v>
      </c>
      <c r="AG16" s="27">
        <f t="shared" si="6"/>
        <v>1288</v>
      </c>
      <c r="AH16" s="27" cm="1">
        <f t="array" ref="AH16">_xlfn.IFS((U16-AB16)&gt;=0,V16*(U16-AB16),(U16-AB16)&lt;0,0)+_xlfn.IFS((X16-AC16)&gt;=0,(X16-AC16)*Y16,(X16-AC16)&lt;0,0)</f>
        <v>28336</v>
      </c>
      <c r="AI16" s="23">
        <v>86</v>
      </c>
      <c r="AJ16" s="25">
        <v>2920</v>
      </c>
      <c r="AK16" s="28">
        <f t="shared" si="2"/>
        <v>48304</v>
      </c>
      <c r="AM16" t="str">
        <f t="shared" si="7"/>
        <v>With Shelf Life</v>
      </c>
    </row>
    <row r="17" spans="1:39" ht="43.2" x14ac:dyDescent="0.3">
      <c r="A17" s="18">
        <v>45407</v>
      </c>
      <c r="B17" s="18">
        <v>45407</v>
      </c>
      <c r="C17" s="18">
        <v>45407</v>
      </c>
      <c r="D17" s="18">
        <v>45449</v>
      </c>
      <c r="E17" s="19" t="s">
        <v>87</v>
      </c>
      <c r="F17" s="20" t="s">
        <v>179</v>
      </c>
      <c r="G17" s="21">
        <v>9780000000003</v>
      </c>
      <c r="H17" s="22" t="s">
        <v>180</v>
      </c>
      <c r="I17" s="23" t="s">
        <v>181</v>
      </c>
      <c r="J17" s="19" t="s">
        <v>91</v>
      </c>
      <c r="K17" s="19" t="s">
        <v>51</v>
      </c>
      <c r="L17" s="19" t="s">
        <v>79</v>
      </c>
      <c r="M17" s="19" t="s">
        <v>80</v>
      </c>
      <c r="N17" s="24" t="s">
        <v>182</v>
      </c>
      <c r="O17" s="19" t="s">
        <v>176</v>
      </c>
      <c r="P17" s="23" t="s">
        <v>183</v>
      </c>
      <c r="Q17" s="23" t="s">
        <v>137</v>
      </c>
      <c r="R17" s="23" t="s">
        <v>184</v>
      </c>
      <c r="S17" s="23" t="s">
        <v>185</v>
      </c>
      <c r="T17" s="23" t="s">
        <v>97</v>
      </c>
      <c r="U17" s="25">
        <v>0</v>
      </c>
      <c r="V17" s="26">
        <v>1038</v>
      </c>
      <c r="W17" s="25">
        <f t="shared" si="3"/>
        <v>0</v>
      </c>
      <c r="X17" s="26">
        <v>33</v>
      </c>
      <c r="Y17" s="26">
        <v>1038</v>
      </c>
      <c r="Z17" s="25">
        <f t="shared" si="4"/>
        <v>34254</v>
      </c>
      <c r="AA17" s="23">
        <v>16</v>
      </c>
      <c r="AB17" s="27" cm="1">
        <f t="array" ref="AB17">_xlfn.IFS(AA17&gt;U17,U17,U17=AA17,U17,AA17&lt;U17,AA17)</f>
        <v>0</v>
      </c>
      <c r="AC17" s="27">
        <f t="shared" si="0"/>
        <v>16</v>
      </c>
      <c r="AD17" s="27">
        <v>3412</v>
      </c>
      <c r="AE17" s="27">
        <f t="shared" si="5"/>
        <v>54592</v>
      </c>
      <c r="AF17" s="27">
        <f t="shared" si="1"/>
        <v>17</v>
      </c>
      <c r="AG17" s="27">
        <f t="shared" si="6"/>
        <v>1038</v>
      </c>
      <c r="AH17" s="27" cm="1">
        <f t="array" ref="AH17">_xlfn.IFS((U17-AB17)&gt;=0,V17*(U17-AB17),(U17-AB17)&lt;0,0)+_xlfn.IFS((X17-AC17)&gt;=0,(X17-AC17)*Y17,(X17-AC17)&lt;0,0)</f>
        <v>17646</v>
      </c>
      <c r="AI17" s="23">
        <v>89</v>
      </c>
      <c r="AJ17" s="25">
        <v>7</v>
      </c>
      <c r="AK17" s="28">
        <f t="shared" si="2"/>
        <v>45414</v>
      </c>
      <c r="AM17" s="37" t="str">
        <f t="shared" si="7"/>
        <v>Obsolete Stock</v>
      </c>
    </row>
    <row r="18" spans="1:39" ht="28.8" x14ac:dyDescent="0.3">
      <c r="A18" s="18">
        <v>45444</v>
      </c>
      <c r="B18" s="18">
        <v>45444</v>
      </c>
      <c r="C18" s="18">
        <v>45444</v>
      </c>
      <c r="D18" s="18">
        <v>45456</v>
      </c>
      <c r="E18" s="19" t="s">
        <v>186</v>
      </c>
      <c r="F18" s="20" t="s">
        <v>187</v>
      </c>
      <c r="G18" s="21">
        <v>9780141036144</v>
      </c>
      <c r="H18" s="22" t="s">
        <v>188</v>
      </c>
      <c r="I18" s="23" t="s">
        <v>174</v>
      </c>
      <c r="J18" s="19" t="s">
        <v>50</v>
      </c>
      <c r="K18" s="19" t="s">
        <v>51</v>
      </c>
      <c r="L18" s="19" t="s">
        <v>52</v>
      </c>
      <c r="M18" s="19" t="s">
        <v>53</v>
      </c>
      <c r="N18" s="24" t="s">
        <v>189</v>
      </c>
      <c r="O18" s="19" t="s">
        <v>190</v>
      </c>
      <c r="P18" s="23" t="s">
        <v>191</v>
      </c>
      <c r="Q18" s="23" t="s">
        <v>192</v>
      </c>
      <c r="R18" s="23" t="s">
        <v>193</v>
      </c>
      <c r="S18" s="23" t="s">
        <v>194</v>
      </c>
      <c r="T18" s="23" t="s">
        <v>107</v>
      </c>
      <c r="U18" s="25">
        <v>15</v>
      </c>
      <c r="V18" s="26">
        <v>1077</v>
      </c>
      <c r="W18" s="25">
        <f t="shared" si="3"/>
        <v>16155</v>
      </c>
      <c r="X18" s="26">
        <v>35</v>
      </c>
      <c r="Y18" s="26">
        <v>1077</v>
      </c>
      <c r="Z18" s="25">
        <f t="shared" si="4"/>
        <v>37695</v>
      </c>
      <c r="AA18" s="23">
        <v>30</v>
      </c>
      <c r="AB18" s="27" cm="1">
        <f t="array" ref="AB18">_xlfn.IFS(AA18&gt;U18,U18,U18=AA18,U18,AA18&lt;U18,AA18)</f>
        <v>15</v>
      </c>
      <c r="AC18" s="27">
        <f t="shared" si="0"/>
        <v>15</v>
      </c>
      <c r="AD18" s="27">
        <v>2984</v>
      </c>
      <c r="AE18" s="27">
        <f t="shared" si="5"/>
        <v>89520</v>
      </c>
      <c r="AF18" s="27">
        <f t="shared" si="1"/>
        <v>20</v>
      </c>
      <c r="AG18" s="27">
        <f t="shared" si="6"/>
        <v>1077</v>
      </c>
      <c r="AH18" s="27" cm="1">
        <f t="array" ref="AH18">_xlfn.IFS((U18-AB18)&gt;=0,V18*(U18-AB18),(U18-AB18)&lt;0,0)+_xlfn.IFS((X18-AC18)&gt;=0,(X18-AC18)*Y18,(X18-AC18)&lt;0,0)</f>
        <v>21540</v>
      </c>
      <c r="AI18" s="23">
        <v>81</v>
      </c>
      <c r="AJ18" s="25">
        <v>2920</v>
      </c>
      <c r="AK18" s="28">
        <f t="shared" si="2"/>
        <v>48364</v>
      </c>
      <c r="AM18" t="str">
        <f t="shared" si="7"/>
        <v>With Shelf Life</v>
      </c>
    </row>
    <row r="19" spans="1:39" ht="28.8" x14ac:dyDescent="0.3">
      <c r="A19" s="18">
        <v>45451</v>
      </c>
      <c r="B19" s="18">
        <v>45451</v>
      </c>
      <c r="C19" s="18">
        <v>45451</v>
      </c>
      <c r="D19" s="18">
        <v>45463</v>
      </c>
      <c r="E19" s="19" t="s">
        <v>195</v>
      </c>
      <c r="F19" s="20" t="s">
        <v>196</v>
      </c>
      <c r="G19" s="21">
        <v>9780857197689</v>
      </c>
      <c r="H19" s="22" t="s">
        <v>197</v>
      </c>
      <c r="I19" s="23" t="s">
        <v>77</v>
      </c>
      <c r="J19" s="19" t="s">
        <v>65</v>
      </c>
      <c r="K19" s="19" t="s">
        <v>51</v>
      </c>
      <c r="L19" s="19" t="s">
        <v>66</v>
      </c>
      <c r="M19" s="19" t="s">
        <v>67</v>
      </c>
      <c r="N19" s="24" t="s">
        <v>198</v>
      </c>
      <c r="O19" s="19" t="s">
        <v>199</v>
      </c>
      <c r="P19" s="23" t="s">
        <v>200</v>
      </c>
      <c r="Q19" s="23" t="s">
        <v>201</v>
      </c>
      <c r="R19" s="23" t="s">
        <v>202</v>
      </c>
      <c r="S19" s="23" t="s">
        <v>203</v>
      </c>
      <c r="T19" s="23" t="s">
        <v>60</v>
      </c>
      <c r="U19" s="25">
        <v>12</v>
      </c>
      <c r="V19" s="26">
        <v>1383</v>
      </c>
      <c r="W19" s="25">
        <f t="shared" si="3"/>
        <v>16596</v>
      </c>
      <c r="X19" s="26">
        <v>26</v>
      </c>
      <c r="Y19" s="26">
        <v>1383</v>
      </c>
      <c r="Z19" s="25">
        <f t="shared" si="4"/>
        <v>35958</v>
      </c>
      <c r="AA19" s="23">
        <v>7</v>
      </c>
      <c r="AB19" s="27" cm="1">
        <f t="array" ref="AB19">_xlfn.IFS(AA19&gt;U19,U19,U19=AA19,U19,AA19&lt;U19,AA19)</f>
        <v>7</v>
      </c>
      <c r="AC19" s="27">
        <f t="shared" si="0"/>
        <v>0</v>
      </c>
      <c r="AD19" s="27">
        <v>2833</v>
      </c>
      <c r="AE19" s="27">
        <f t="shared" si="5"/>
        <v>19831</v>
      </c>
      <c r="AF19" s="27">
        <f t="shared" si="1"/>
        <v>31</v>
      </c>
      <c r="AG19" s="27">
        <f t="shared" si="6"/>
        <v>1383</v>
      </c>
      <c r="AH19" s="27" cm="1">
        <f t="array" ref="AH19">_xlfn.IFS((U19-AB19)&gt;=0,V19*(U19-AB19),(U19-AB19)&lt;0,0)+_xlfn.IFS((X19-AC19)&gt;=0,(X19-AC19)*Y19,(X19-AC19)&lt;0,0)</f>
        <v>42873</v>
      </c>
      <c r="AI19" s="23">
        <v>88</v>
      </c>
      <c r="AJ19" s="25">
        <v>1095</v>
      </c>
      <c r="AK19" s="28">
        <f t="shared" si="2"/>
        <v>46546</v>
      </c>
      <c r="AM19" t="str">
        <f t="shared" si="7"/>
        <v>With Shelf Life</v>
      </c>
    </row>
    <row r="20" spans="1:39" ht="28.8" x14ac:dyDescent="0.3">
      <c r="A20" s="18">
        <v>45383</v>
      </c>
      <c r="B20" s="18">
        <v>45400</v>
      </c>
      <c r="C20" s="18">
        <v>45400</v>
      </c>
      <c r="D20" s="18">
        <v>45463</v>
      </c>
      <c r="E20" s="19" t="s">
        <v>204</v>
      </c>
      <c r="F20" s="20" t="s">
        <v>109</v>
      </c>
      <c r="G20" s="21">
        <v>9780399590504</v>
      </c>
      <c r="H20" s="22" t="s">
        <v>205</v>
      </c>
      <c r="I20" s="23" t="s">
        <v>148</v>
      </c>
      <c r="J20" s="19" t="s">
        <v>206</v>
      </c>
      <c r="K20" s="19" t="s">
        <v>51</v>
      </c>
      <c r="L20" s="19" t="s">
        <v>79</v>
      </c>
      <c r="M20" s="19" t="s">
        <v>80</v>
      </c>
      <c r="N20" s="24" t="s">
        <v>207</v>
      </c>
      <c r="O20" s="19" t="s">
        <v>199</v>
      </c>
      <c r="P20" s="23" t="s">
        <v>120</v>
      </c>
      <c r="Q20" s="23" t="s">
        <v>128</v>
      </c>
      <c r="R20" s="23" t="s">
        <v>208</v>
      </c>
      <c r="S20" s="23" t="s">
        <v>209</v>
      </c>
      <c r="T20" s="23" t="s">
        <v>122</v>
      </c>
      <c r="U20" s="25">
        <v>14</v>
      </c>
      <c r="V20" s="26">
        <v>1490</v>
      </c>
      <c r="W20" s="25">
        <f t="shared" si="3"/>
        <v>20860</v>
      </c>
      <c r="X20" s="26">
        <v>40</v>
      </c>
      <c r="Y20" s="26">
        <v>1490</v>
      </c>
      <c r="Z20" s="25">
        <f t="shared" si="4"/>
        <v>59600</v>
      </c>
      <c r="AA20" s="23">
        <v>27</v>
      </c>
      <c r="AB20" s="27" cm="1">
        <f t="array" ref="AB20">_xlfn.IFS(AA20&gt;U20,U20,U20=AA20,U20,AA20&lt;U20,AA20)</f>
        <v>14</v>
      </c>
      <c r="AC20" s="27">
        <f t="shared" si="0"/>
        <v>13</v>
      </c>
      <c r="AD20" s="27">
        <v>2230</v>
      </c>
      <c r="AE20" s="27">
        <f t="shared" si="5"/>
        <v>60210</v>
      </c>
      <c r="AF20" s="27">
        <f t="shared" si="1"/>
        <v>27</v>
      </c>
      <c r="AG20" s="27">
        <f t="shared" si="6"/>
        <v>1490</v>
      </c>
      <c r="AH20" s="27" cm="1">
        <f t="array" ref="AH20">_xlfn.IFS((U20-AB20)&gt;=0,V20*(U20-AB20),(U20-AB20)&lt;0,0)+_xlfn.IFS((X20-AC20)&gt;=0,(X20-AC20)*Y20,(X20-AC20)&lt;0,0)</f>
        <v>40230</v>
      </c>
      <c r="AI20" s="23">
        <v>86</v>
      </c>
      <c r="AJ20" s="25">
        <v>1460</v>
      </c>
      <c r="AK20" s="28">
        <f t="shared" si="2"/>
        <v>46843</v>
      </c>
      <c r="AM20" t="str">
        <f t="shared" si="7"/>
        <v>With Shelf Life</v>
      </c>
    </row>
    <row r="21" spans="1:39" ht="28.8" x14ac:dyDescent="0.3">
      <c r="A21" s="18">
        <v>45410</v>
      </c>
      <c r="B21" s="18">
        <v>45463</v>
      </c>
      <c r="C21" s="18">
        <v>45463</v>
      </c>
      <c r="D21" s="18">
        <v>45475</v>
      </c>
      <c r="E21" s="19" t="s">
        <v>210</v>
      </c>
      <c r="F21" s="20" t="s">
        <v>211</v>
      </c>
      <c r="G21" s="21">
        <v>9780807014295</v>
      </c>
      <c r="H21" s="22" t="s">
        <v>212</v>
      </c>
      <c r="I21" s="23" t="s">
        <v>213</v>
      </c>
      <c r="J21" s="19" t="s">
        <v>50</v>
      </c>
      <c r="K21" s="19" t="s">
        <v>51</v>
      </c>
      <c r="L21" s="19" t="s">
        <v>52</v>
      </c>
      <c r="M21" s="19" t="s">
        <v>53</v>
      </c>
      <c r="N21" s="24" t="s">
        <v>214</v>
      </c>
      <c r="O21" s="19" t="s">
        <v>215</v>
      </c>
      <c r="P21" s="23" t="s">
        <v>56</v>
      </c>
      <c r="Q21" s="23" t="s">
        <v>216</v>
      </c>
      <c r="R21" s="23" t="s">
        <v>217</v>
      </c>
      <c r="S21" s="23" t="s">
        <v>218</v>
      </c>
      <c r="T21" s="23" t="s">
        <v>60</v>
      </c>
      <c r="U21" s="25">
        <v>13</v>
      </c>
      <c r="V21" s="26">
        <v>1290</v>
      </c>
      <c r="W21" s="25">
        <f t="shared" si="3"/>
        <v>16770</v>
      </c>
      <c r="X21" s="26">
        <v>27</v>
      </c>
      <c r="Y21" s="26">
        <v>1290</v>
      </c>
      <c r="Z21" s="25">
        <f t="shared" si="4"/>
        <v>34830</v>
      </c>
      <c r="AA21" s="23">
        <v>5</v>
      </c>
      <c r="AB21" s="27" cm="1">
        <f t="array" ref="AB21">_xlfn.IFS(AA21&gt;U21,U21,U21=AA21,U21,AA21&lt;U21,AA21)</f>
        <v>5</v>
      </c>
      <c r="AC21" s="27">
        <f t="shared" si="0"/>
        <v>0</v>
      </c>
      <c r="AD21" s="27">
        <v>2709</v>
      </c>
      <c r="AE21" s="27">
        <f t="shared" si="5"/>
        <v>13545</v>
      </c>
      <c r="AF21" s="27">
        <f t="shared" si="1"/>
        <v>35</v>
      </c>
      <c r="AG21" s="27">
        <f t="shared" si="6"/>
        <v>1290</v>
      </c>
      <c r="AH21" s="27" cm="1">
        <f t="array" ref="AH21">_xlfn.IFS((U21-AB21)&gt;=0,V21*(U21-AB21),(U21-AB21)&lt;0,0)+_xlfn.IFS((X21-AC21)&gt;=0,(X21-AC21)*Y21,(X21-AC21)&lt;0,0)</f>
        <v>45150</v>
      </c>
      <c r="AI21" s="23">
        <v>91</v>
      </c>
      <c r="AJ21" s="25">
        <v>2190</v>
      </c>
      <c r="AK21" s="28">
        <f t="shared" si="2"/>
        <v>47600</v>
      </c>
      <c r="AM21" t="str">
        <f t="shared" si="7"/>
        <v>With Shelf Life</v>
      </c>
    </row>
    <row r="22" spans="1:39" ht="28.8" x14ac:dyDescent="0.3">
      <c r="A22" s="18">
        <v>45471</v>
      </c>
      <c r="B22" s="18">
        <v>45498</v>
      </c>
      <c r="C22" s="18">
        <v>45498</v>
      </c>
      <c r="D22" s="18">
        <v>45483</v>
      </c>
      <c r="E22" s="19" t="s">
        <v>87</v>
      </c>
      <c r="F22" s="20" t="s">
        <v>88</v>
      </c>
      <c r="G22" s="21">
        <v>9780000000004</v>
      </c>
      <c r="H22" s="22" t="s">
        <v>219</v>
      </c>
      <c r="I22" s="23" t="s">
        <v>220</v>
      </c>
      <c r="J22" s="19" t="s">
        <v>91</v>
      </c>
      <c r="K22" s="19" t="s">
        <v>51</v>
      </c>
      <c r="L22" s="19" t="s">
        <v>66</v>
      </c>
      <c r="M22" s="19" t="s">
        <v>67</v>
      </c>
      <c r="N22" s="24" t="s">
        <v>221</v>
      </c>
      <c r="O22" s="19" t="s">
        <v>222</v>
      </c>
      <c r="P22" s="23" t="s">
        <v>223</v>
      </c>
      <c r="Q22" s="23" t="s">
        <v>137</v>
      </c>
      <c r="R22" s="23" t="s">
        <v>224</v>
      </c>
      <c r="S22" s="23" t="s">
        <v>225</v>
      </c>
      <c r="T22" s="23" t="s">
        <v>97</v>
      </c>
      <c r="U22" s="25">
        <v>19</v>
      </c>
      <c r="V22" s="26">
        <v>1470</v>
      </c>
      <c r="W22" s="25">
        <f t="shared" si="3"/>
        <v>27930</v>
      </c>
      <c r="X22" s="26">
        <v>33</v>
      </c>
      <c r="Y22" s="26">
        <v>1500</v>
      </c>
      <c r="Z22" s="25">
        <f t="shared" si="4"/>
        <v>49500</v>
      </c>
      <c r="AA22" s="23">
        <v>23</v>
      </c>
      <c r="AB22" s="27" cm="1">
        <f t="array" ref="AB22">_xlfn.IFS(AA22&gt;U22,U22,U22=AA22,U22,AA22&lt;U22,AA22)</f>
        <v>19</v>
      </c>
      <c r="AC22" s="27">
        <f t="shared" si="0"/>
        <v>4</v>
      </c>
      <c r="AD22" s="27">
        <v>3300</v>
      </c>
      <c r="AE22" s="27">
        <f t="shared" si="5"/>
        <v>75900</v>
      </c>
      <c r="AF22" s="27">
        <f t="shared" si="1"/>
        <v>29</v>
      </c>
      <c r="AG22" s="27">
        <f t="shared" si="6"/>
        <v>1500</v>
      </c>
      <c r="AH22" s="27" cm="1">
        <f t="array" ref="AH22">_xlfn.IFS((U22-AB22)&gt;=0,V22*(U22-AB22),(U22-AB22)&lt;0,0)+_xlfn.IFS((X22-AC22)&gt;=0,(X22-AC22)*Y22,(X22-AC22)&lt;0,0)</f>
        <v>43500</v>
      </c>
      <c r="AI22" s="23">
        <v>88</v>
      </c>
      <c r="AJ22" s="25">
        <v>730</v>
      </c>
      <c r="AK22" s="28">
        <f t="shared" si="2"/>
        <v>46201</v>
      </c>
      <c r="AM22" t="str">
        <f t="shared" si="7"/>
        <v>With Shelf Life</v>
      </c>
    </row>
    <row r="23" spans="1:39" ht="43.2" x14ac:dyDescent="0.3">
      <c r="A23" s="18">
        <v>45383</v>
      </c>
      <c r="B23" s="18">
        <v>45392</v>
      </c>
      <c r="C23" s="18">
        <v>45392</v>
      </c>
      <c r="D23" s="18">
        <v>45483</v>
      </c>
      <c r="E23" s="19" t="s">
        <v>87</v>
      </c>
      <c r="F23" s="20" t="s">
        <v>226</v>
      </c>
      <c r="G23" s="21">
        <v>9780000000005</v>
      </c>
      <c r="H23" s="22" t="s">
        <v>227</v>
      </c>
      <c r="I23" s="23" t="s">
        <v>228</v>
      </c>
      <c r="J23" s="19" t="s">
        <v>91</v>
      </c>
      <c r="K23" s="19" t="s">
        <v>51</v>
      </c>
      <c r="L23" s="19" t="s">
        <v>79</v>
      </c>
      <c r="M23" s="19" t="s">
        <v>80</v>
      </c>
      <c r="N23" s="24" t="s">
        <v>229</v>
      </c>
      <c r="O23" s="19" t="s">
        <v>222</v>
      </c>
      <c r="P23" s="23" t="s">
        <v>120</v>
      </c>
      <c r="Q23" s="23" t="s">
        <v>104</v>
      </c>
      <c r="R23" s="23" t="s">
        <v>230</v>
      </c>
      <c r="S23" s="23" t="s">
        <v>231</v>
      </c>
      <c r="T23" s="23" t="s">
        <v>122</v>
      </c>
      <c r="U23" s="25">
        <v>14</v>
      </c>
      <c r="V23" s="26">
        <v>1280</v>
      </c>
      <c r="W23" s="25">
        <f t="shared" si="3"/>
        <v>17920</v>
      </c>
      <c r="X23" s="26">
        <v>40</v>
      </c>
      <c r="Y23" s="26">
        <v>1280</v>
      </c>
      <c r="Z23" s="25">
        <f t="shared" si="4"/>
        <v>51200</v>
      </c>
      <c r="AA23" s="23">
        <v>24</v>
      </c>
      <c r="AB23" s="27" cm="1">
        <f t="array" ref="AB23">_xlfn.IFS(AA23&gt;U23,U23,U23=AA23,U23,AA23&lt;U23,AA23)</f>
        <v>14</v>
      </c>
      <c r="AC23" s="27">
        <f t="shared" si="0"/>
        <v>10</v>
      </c>
      <c r="AD23" s="27">
        <v>3481</v>
      </c>
      <c r="AE23" s="27">
        <f t="shared" si="5"/>
        <v>83544</v>
      </c>
      <c r="AF23" s="27">
        <f t="shared" si="1"/>
        <v>30</v>
      </c>
      <c r="AG23" s="27">
        <f t="shared" si="6"/>
        <v>1280</v>
      </c>
      <c r="AH23" s="27" cm="1">
        <f t="array" ref="AH23">_xlfn.IFS((U23-AB23)&gt;=0,V23*(U23-AB23),(U23-AB23)&lt;0,0)+_xlfn.IFS((X23-AC23)&gt;=0,(X23-AC23)*Y23,(X23-AC23)&lt;0,0)</f>
        <v>38400</v>
      </c>
      <c r="AI23" s="23">
        <v>85</v>
      </c>
      <c r="AJ23" s="25">
        <v>7</v>
      </c>
      <c r="AK23" s="28">
        <f t="shared" si="2"/>
        <v>45390</v>
      </c>
      <c r="AM23" s="37" t="str">
        <f t="shared" si="7"/>
        <v>Obsolete Stock</v>
      </c>
    </row>
    <row r="24" spans="1:39" ht="28.8" x14ac:dyDescent="0.3">
      <c r="A24" s="18">
        <v>45478</v>
      </c>
      <c r="B24" s="18">
        <v>45478</v>
      </c>
      <c r="C24" s="18">
        <v>45478</v>
      </c>
      <c r="D24" s="18">
        <v>45490</v>
      </c>
      <c r="E24" s="19" t="s">
        <v>232</v>
      </c>
      <c r="F24" s="20" t="s">
        <v>233</v>
      </c>
      <c r="G24" s="21">
        <v>9780062457714</v>
      </c>
      <c r="H24" s="22" t="s">
        <v>234</v>
      </c>
      <c r="I24" s="23" t="s">
        <v>141</v>
      </c>
      <c r="J24" s="19" t="s">
        <v>50</v>
      </c>
      <c r="K24" s="19" t="s">
        <v>51</v>
      </c>
      <c r="L24" s="19" t="s">
        <v>52</v>
      </c>
      <c r="M24" s="19" t="s">
        <v>53</v>
      </c>
      <c r="N24" s="24" t="s">
        <v>235</v>
      </c>
      <c r="O24" s="19" t="s">
        <v>236</v>
      </c>
      <c r="P24" s="23" t="s">
        <v>237</v>
      </c>
      <c r="Q24" s="23" t="s">
        <v>238</v>
      </c>
      <c r="R24" s="23" t="s">
        <v>239</v>
      </c>
      <c r="S24" s="23" t="s">
        <v>240</v>
      </c>
      <c r="T24" s="23" t="s">
        <v>107</v>
      </c>
      <c r="U24" s="25">
        <v>20</v>
      </c>
      <c r="V24" s="26">
        <v>1166</v>
      </c>
      <c r="W24" s="25">
        <f t="shared" si="3"/>
        <v>23320</v>
      </c>
      <c r="X24" s="26">
        <v>46</v>
      </c>
      <c r="Y24" s="26">
        <v>1166</v>
      </c>
      <c r="Z24" s="25">
        <f t="shared" si="4"/>
        <v>53636</v>
      </c>
      <c r="AA24" s="23">
        <v>7</v>
      </c>
      <c r="AB24" s="27" cm="1">
        <f t="array" ref="AB24">_xlfn.IFS(AA24&gt;U24,U24,U24=AA24,U24,AA24&lt;U24,AA24)</f>
        <v>7</v>
      </c>
      <c r="AC24" s="27">
        <f t="shared" si="0"/>
        <v>0</v>
      </c>
      <c r="AD24" s="27">
        <v>2835</v>
      </c>
      <c r="AE24" s="27">
        <f t="shared" si="5"/>
        <v>19845</v>
      </c>
      <c r="AF24" s="27">
        <f t="shared" si="1"/>
        <v>59</v>
      </c>
      <c r="AG24" s="27">
        <f t="shared" si="6"/>
        <v>1166</v>
      </c>
      <c r="AH24" s="27" cm="1">
        <f t="array" ref="AH24">_xlfn.IFS((U24-AB24)&gt;=0,V24*(U24-AB24),(U24-AB24)&lt;0,0)+_xlfn.IFS((X24-AC24)&gt;=0,(X24-AC24)*Y24,(X24-AC24)&lt;0,0)</f>
        <v>68794</v>
      </c>
      <c r="AI24" s="23">
        <v>85</v>
      </c>
      <c r="AJ24" s="25">
        <v>1460</v>
      </c>
      <c r="AK24" s="28">
        <f t="shared" si="2"/>
        <v>46938</v>
      </c>
      <c r="AM24" t="str">
        <f t="shared" si="7"/>
        <v>With Shelf Life</v>
      </c>
    </row>
    <row r="25" spans="1:39" ht="28.8" x14ac:dyDescent="0.3">
      <c r="A25" s="18">
        <v>45383</v>
      </c>
      <c r="B25" s="18">
        <v>45407</v>
      </c>
      <c r="C25" s="18">
        <v>45407</v>
      </c>
      <c r="D25" s="18">
        <v>45497</v>
      </c>
      <c r="E25" s="19" t="s">
        <v>241</v>
      </c>
      <c r="F25" s="20" t="s">
        <v>242</v>
      </c>
      <c r="G25" s="21">
        <v>9781524763138</v>
      </c>
      <c r="H25" s="22" t="s">
        <v>243</v>
      </c>
      <c r="I25" s="23" t="s">
        <v>148</v>
      </c>
      <c r="J25" s="19" t="s">
        <v>206</v>
      </c>
      <c r="K25" s="19" t="s">
        <v>51</v>
      </c>
      <c r="L25" s="19" t="s">
        <v>66</v>
      </c>
      <c r="M25" s="19" t="s">
        <v>67</v>
      </c>
      <c r="N25" s="24" t="s">
        <v>244</v>
      </c>
      <c r="O25" s="19" t="s">
        <v>245</v>
      </c>
      <c r="P25" s="23" t="s">
        <v>120</v>
      </c>
      <c r="Q25" s="23" t="s">
        <v>137</v>
      </c>
      <c r="R25" s="23" t="s">
        <v>246</v>
      </c>
      <c r="S25" s="23" t="s">
        <v>247</v>
      </c>
      <c r="T25" s="23" t="s">
        <v>122</v>
      </c>
      <c r="U25" s="25">
        <v>19</v>
      </c>
      <c r="V25" s="26">
        <v>1217</v>
      </c>
      <c r="W25" s="25">
        <f t="shared" si="3"/>
        <v>23123</v>
      </c>
      <c r="X25" s="26">
        <v>31</v>
      </c>
      <c r="Y25" s="26">
        <v>1217</v>
      </c>
      <c r="Z25" s="25">
        <f t="shared" si="4"/>
        <v>37727</v>
      </c>
      <c r="AA25" s="23">
        <v>8</v>
      </c>
      <c r="AB25" s="27" cm="1">
        <f t="array" ref="AB25">_xlfn.IFS(AA25&gt;U25,U25,U25=AA25,U25,AA25&lt;U25,AA25)</f>
        <v>8</v>
      </c>
      <c r="AC25" s="27">
        <f t="shared" si="0"/>
        <v>0</v>
      </c>
      <c r="AD25" s="27">
        <v>2337</v>
      </c>
      <c r="AE25" s="27">
        <f t="shared" si="5"/>
        <v>18696</v>
      </c>
      <c r="AF25" s="27">
        <f t="shared" si="1"/>
        <v>42</v>
      </c>
      <c r="AG25" s="27">
        <f t="shared" si="6"/>
        <v>1217</v>
      </c>
      <c r="AH25" s="27" cm="1">
        <f t="array" ref="AH25">_xlfn.IFS((U25-AB25)&gt;=0,V25*(U25-AB25),(U25-AB25)&lt;0,0)+_xlfn.IFS((X25-AC25)&gt;=0,(X25-AC25)*Y25,(X25-AC25)&lt;0,0)</f>
        <v>51114</v>
      </c>
      <c r="AI25" s="23">
        <v>91</v>
      </c>
      <c r="AJ25" s="25">
        <v>1460</v>
      </c>
      <c r="AK25" s="28">
        <f t="shared" si="2"/>
        <v>46843</v>
      </c>
      <c r="AM25" t="str">
        <f t="shared" si="7"/>
        <v>With Shelf Life</v>
      </c>
    </row>
    <row r="26" spans="1:39" ht="43.2" x14ac:dyDescent="0.3">
      <c r="A26" s="18">
        <v>45485</v>
      </c>
      <c r="B26" s="18">
        <v>45485</v>
      </c>
      <c r="C26" s="18">
        <v>45485</v>
      </c>
      <c r="D26" s="18">
        <v>45497</v>
      </c>
      <c r="E26" s="19" t="s">
        <v>248</v>
      </c>
      <c r="F26" s="20" t="s">
        <v>170</v>
      </c>
      <c r="G26" s="21">
        <v>9789380658742</v>
      </c>
      <c r="H26" s="22" t="s">
        <v>249</v>
      </c>
      <c r="I26" s="23" t="s">
        <v>250</v>
      </c>
      <c r="J26" s="19" t="s">
        <v>50</v>
      </c>
      <c r="K26" s="19" t="s">
        <v>51</v>
      </c>
      <c r="L26" s="19" t="s">
        <v>79</v>
      </c>
      <c r="M26" s="19" t="s">
        <v>80</v>
      </c>
      <c r="N26" s="24" t="s">
        <v>251</v>
      </c>
      <c r="O26" s="19" t="s">
        <v>245</v>
      </c>
      <c r="P26" s="23" t="s">
        <v>252</v>
      </c>
      <c r="Q26" s="23" t="s">
        <v>216</v>
      </c>
      <c r="R26" s="23" t="s">
        <v>253</v>
      </c>
      <c r="S26" s="23" t="s">
        <v>254</v>
      </c>
      <c r="T26" s="23" t="s">
        <v>255</v>
      </c>
      <c r="U26" s="25">
        <v>0</v>
      </c>
      <c r="V26" s="26">
        <v>1196</v>
      </c>
      <c r="W26" s="25">
        <f t="shared" si="3"/>
        <v>0</v>
      </c>
      <c r="X26" s="26">
        <v>44</v>
      </c>
      <c r="Y26" s="26">
        <v>1196</v>
      </c>
      <c r="Z26" s="25">
        <f t="shared" si="4"/>
        <v>52624</v>
      </c>
      <c r="AA26" s="23">
        <v>1</v>
      </c>
      <c r="AB26" s="27" cm="1">
        <f t="array" ref="AB26">_xlfn.IFS(AA26&gt;U26,U26,U26=AA26,U26,AA26&lt;U26,AA26)</f>
        <v>0</v>
      </c>
      <c r="AC26" s="27">
        <f t="shared" si="0"/>
        <v>1</v>
      </c>
      <c r="AD26" s="27">
        <v>2184</v>
      </c>
      <c r="AE26" s="27">
        <f t="shared" si="5"/>
        <v>2184</v>
      </c>
      <c r="AF26" s="27">
        <f t="shared" si="1"/>
        <v>43</v>
      </c>
      <c r="AG26" s="27">
        <f t="shared" si="6"/>
        <v>1196</v>
      </c>
      <c r="AH26" s="27" cm="1">
        <f t="array" ref="AH26">_xlfn.IFS((U26-AB26)&gt;=0,V26*(U26-AB26),(U26-AB26)&lt;0,0)+_xlfn.IFS((X26-AC26)&gt;=0,(X26-AC26)*Y26,(X26-AC26)&lt;0,0)</f>
        <v>51428</v>
      </c>
      <c r="AI26" s="23">
        <v>87</v>
      </c>
      <c r="AJ26" s="25">
        <v>1825</v>
      </c>
      <c r="AK26" s="28">
        <f t="shared" si="2"/>
        <v>47310</v>
      </c>
      <c r="AM26" t="str">
        <f t="shared" si="7"/>
        <v>With Shelf Life</v>
      </c>
    </row>
    <row r="27" spans="1:39" ht="43.2" x14ac:dyDescent="0.3">
      <c r="A27" s="18">
        <v>45410</v>
      </c>
      <c r="B27" s="18">
        <v>45437</v>
      </c>
      <c r="C27" s="18">
        <v>45437</v>
      </c>
      <c r="D27" s="18">
        <v>45399</v>
      </c>
      <c r="E27" s="19" t="s">
        <v>256</v>
      </c>
      <c r="F27" s="20" t="s">
        <v>257</v>
      </c>
      <c r="G27" s="21">
        <v>9788129135728</v>
      </c>
      <c r="H27" s="22" t="s">
        <v>258</v>
      </c>
      <c r="I27" s="23" t="s">
        <v>259</v>
      </c>
      <c r="J27" s="19" t="s">
        <v>50</v>
      </c>
      <c r="K27" s="19" t="s">
        <v>51</v>
      </c>
      <c r="L27" s="19" t="s">
        <v>52</v>
      </c>
      <c r="M27" s="19" t="s">
        <v>53</v>
      </c>
      <c r="N27" s="24" t="s">
        <v>260</v>
      </c>
      <c r="O27" s="19" t="s">
        <v>261</v>
      </c>
      <c r="P27" s="23" t="s">
        <v>56</v>
      </c>
      <c r="Q27" s="23" t="s">
        <v>137</v>
      </c>
      <c r="R27" s="23" t="s">
        <v>95</v>
      </c>
      <c r="S27" s="23" t="s">
        <v>262</v>
      </c>
      <c r="T27" s="23" t="s">
        <v>60</v>
      </c>
      <c r="U27" s="25">
        <v>15</v>
      </c>
      <c r="V27" s="26">
        <v>1404</v>
      </c>
      <c r="W27" s="25">
        <f t="shared" si="3"/>
        <v>21060</v>
      </c>
      <c r="X27" s="26">
        <v>27</v>
      </c>
      <c r="Y27" s="26">
        <v>1404</v>
      </c>
      <c r="Z27" s="25">
        <f t="shared" si="4"/>
        <v>37908</v>
      </c>
      <c r="AA27" s="23">
        <v>37</v>
      </c>
      <c r="AB27" s="27" cm="1">
        <f t="array" ref="AB27">_xlfn.IFS(AA27&gt;U27,U27,U27=AA27,U27,AA27&lt;U27,AA27)</f>
        <v>15</v>
      </c>
      <c r="AC27" s="27">
        <f t="shared" si="0"/>
        <v>22</v>
      </c>
      <c r="AD27" s="27">
        <v>3396</v>
      </c>
      <c r="AE27" s="27">
        <f t="shared" si="5"/>
        <v>125652</v>
      </c>
      <c r="AF27" s="27">
        <f t="shared" si="1"/>
        <v>5</v>
      </c>
      <c r="AG27" s="27">
        <f t="shared" si="6"/>
        <v>1404</v>
      </c>
      <c r="AH27" s="27" cm="1">
        <f t="array" ref="AH27">_xlfn.IFS((U27-AB27)&gt;=0,V27*(U27-AB27),(U27-AB27)&lt;0,0)+_xlfn.IFS((X27-AC27)&gt;=0,(X27-AC27)*Y27,(X27-AC27)&lt;0,0)</f>
        <v>7020</v>
      </c>
      <c r="AI27" s="23">
        <v>89</v>
      </c>
      <c r="AJ27" s="25">
        <v>1460</v>
      </c>
      <c r="AK27" s="28">
        <f t="shared" si="2"/>
        <v>46870</v>
      </c>
      <c r="AM27" t="str">
        <f t="shared" si="7"/>
        <v>With Shelf Life</v>
      </c>
    </row>
    <row r="28" spans="1:39" ht="28.8" x14ac:dyDescent="0.3">
      <c r="A28" s="18">
        <v>45383</v>
      </c>
      <c r="B28" s="18">
        <v>45507</v>
      </c>
      <c r="C28" s="18">
        <v>45507</v>
      </c>
      <c r="D28" s="18">
        <v>45519</v>
      </c>
      <c r="E28" s="19" t="s">
        <v>263</v>
      </c>
      <c r="F28" s="20" t="s">
        <v>264</v>
      </c>
      <c r="G28" s="21">
        <v>9780743273565</v>
      </c>
      <c r="H28" s="22" t="s">
        <v>265</v>
      </c>
      <c r="I28" s="23" t="s">
        <v>174</v>
      </c>
      <c r="J28" s="19" t="s">
        <v>50</v>
      </c>
      <c r="K28" s="19" t="s">
        <v>51</v>
      </c>
      <c r="L28" s="19" t="s">
        <v>66</v>
      </c>
      <c r="M28" s="19" t="s">
        <v>67</v>
      </c>
      <c r="N28" s="24" t="s">
        <v>266</v>
      </c>
      <c r="O28" s="19" t="s">
        <v>267</v>
      </c>
      <c r="P28" s="23" t="s">
        <v>120</v>
      </c>
      <c r="Q28" s="23" t="s">
        <v>268</v>
      </c>
      <c r="R28" s="23" t="s">
        <v>269</v>
      </c>
      <c r="S28" s="23" t="s">
        <v>270</v>
      </c>
      <c r="T28" s="23" t="s">
        <v>122</v>
      </c>
      <c r="U28" s="25">
        <v>20</v>
      </c>
      <c r="V28" s="26">
        <v>1146</v>
      </c>
      <c r="W28" s="25">
        <f t="shared" si="3"/>
        <v>22920</v>
      </c>
      <c r="X28" s="26">
        <v>33</v>
      </c>
      <c r="Y28" s="26">
        <v>1146</v>
      </c>
      <c r="Z28" s="25">
        <f t="shared" si="4"/>
        <v>37818</v>
      </c>
      <c r="AA28" s="23">
        <v>16</v>
      </c>
      <c r="AB28" s="27" cm="1">
        <f t="array" ref="AB28">_xlfn.IFS(AA28&gt;U28,U28,U28=AA28,U28,AA28&lt;U28,AA28)</f>
        <v>16</v>
      </c>
      <c r="AC28" s="27">
        <f t="shared" si="0"/>
        <v>0</v>
      </c>
      <c r="AD28" s="27">
        <v>2475</v>
      </c>
      <c r="AE28" s="27">
        <f t="shared" si="5"/>
        <v>39600</v>
      </c>
      <c r="AF28" s="27">
        <f t="shared" si="1"/>
        <v>37</v>
      </c>
      <c r="AG28" s="27">
        <f t="shared" si="6"/>
        <v>1146</v>
      </c>
      <c r="AH28" s="27" cm="1">
        <f t="array" ref="AH28">_xlfn.IFS((U28-AB28)&gt;=0,V28*(U28-AB28),(U28-AB28)&lt;0,0)+_xlfn.IFS((X28-AC28)&gt;=0,(X28-AC28)*Y28,(X28-AC28)&lt;0,0)</f>
        <v>42402</v>
      </c>
      <c r="AI28" s="23">
        <v>86</v>
      </c>
      <c r="AJ28" s="25">
        <v>2920</v>
      </c>
      <c r="AK28" s="28">
        <f t="shared" si="2"/>
        <v>48303</v>
      </c>
      <c r="AM28" t="str">
        <f t="shared" si="7"/>
        <v>With Shelf Life</v>
      </c>
    </row>
    <row r="29" spans="1:39" ht="28.8" x14ac:dyDescent="0.3">
      <c r="A29" s="18">
        <v>45507</v>
      </c>
      <c r="B29" s="18">
        <v>45507</v>
      </c>
      <c r="C29" s="18">
        <v>45507</v>
      </c>
      <c r="D29" s="18">
        <v>45519</v>
      </c>
      <c r="E29" s="19" t="s">
        <v>186</v>
      </c>
      <c r="F29" s="20" t="s">
        <v>187</v>
      </c>
      <c r="G29" s="21">
        <v>9780141036137</v>
      </c>
      <c r="H29" s="22" t="s">
        <v>271</v>
      </c>
      <c r="I29" s="23" t="s">
        <v>174</v>
      </c>
      <c r="J29" s="19" t="s">
        <v>50</v>
      </c>
      <c r="K29" s="19" t="s">
        <v>51</v>
      </c>
      <c r="L29" s="19" t="s">
        <v>79</v>
      </c>
      <c r="M29" s="19" t="s">
        <v>80</v>
      </c>
      <c r="N29" s="24" t="s">
        <v>272</v>
      </c>
      <c r="O29" s="19" t="s">
        <v>267</v>
      </c>
      <c r="P29" s="23" t="s">
        <v>273</v>
      </c>
      <c r="Q29" s="23" t="s">
        <v>274</v>
      </c>
      <c r="R29" s="23" t="s">
        <v>275</v>
      </c>
      <c r="S29" s="23" t="s">
        <v>276</v>
      </c>
      <c r="T29" s="23" t="s">
        <v>170</v>
      </c>
      <c r="U29" s="25">
        <v>17</v>
      </c>
      <c r="V29" s="26">
        <v>1124</v>
      </c>
      <c r="W29" s="25">
        <f t="shared" si="3"/>
        <v>19108</v>
      </c>
      <c r="X29" s="26">
        <v>44</v>
      </c>
      <c r="Y29" s="26">
        <v>1124</v>
      </c>
      <c r="Z29" s="25">
        <f t="shared" si="4"/>
        <v>49456</v>
      </c>
      <c r="AA29" s="23">
        <v>15</v>
      </c>
      <c r="AB29" s="27" cm="1">
        <f t="array" ref="AB29">_xlfn.IFS(AA29&gt;U29,U29,U29=AA29,U29,AA29&lt;U29,AA29)</f>
        <v>15</v>
      </c>
      <c r="AC29" s="27">
        <f t="shared" si="0"/>
        <v>0</v>
      </c>
      <c r="AD29" s="27">
        <v>2379</v>
      </c>
      <c r="AE29" s="27">
        <f t="shared" si="5"/>
        <v>35685</v>
      </c>
      <c r="AF29" s="27">
        <f t="shared" si="1"/>
        <v>46</v>
      </c>
      <c r="AG29" s="27">
        <f t="shared" si="6"/>
        <v>1124</v>
      </c>
      <c r="AH29" s="27" cm="1">
        <f t="array" ref="AH29">_xlfn.IFS((U29-AB29)&gt;=0,V29*(U29-AB29),(U29-AB29)&lt;0,0)+_xlfn.IFS((X29-AC29)&gt;=0,(X29-AC29)*Y29,(X29-AC29)&lt;0,0)</f>
        <v>51704</v>
      </c>
      <c r="AI29" s="23">
        <v>86</v>
      </c>
      <c r="AJ29" s="25">
        <v>8</v>
      </c>
      <c r="AK29" s="28">
        <f t="shared" si="2"/>
        <v>45515</v>
      </c>
      <c r="AM29" s="37" t="str">
        <f t="shared" si="7"/>
        <v>Obsolete Stock</v>
      </c>
    </row>
    <row r="30" spans="1:39" ht="28.8" x14ac:dyDescent="0.3">
      <c r="A30" s="18">
        <v>45410</v>
      </c>
      <c r="B30" s="18">
        <v>45430</v>
      </c>
      <c r="C30" s="18">
        <v>45430</v>
      </c>
      <c r="D30" s="18">
        <v>45526</v>
      </c>
      <c r="E30" s="19" t="s">
        <v>277</v>
      </c>
      <c r="F30" s="20" t="s">
        <v>155</v>
      </c>
      <c r="G30" s="21">
        <v>9781408850251</v>
      </c>
      <c r="H30" s="22" t="s">
        <v>278</v>
      </c>
      <c r="I30" s="23" t="s">
        <v>259</v>
      </c>
      <c r="J30" s="19" t="s">
        <v>50</v>
      </c>
      <c r="K30" s="19" t="s">
        <v>51</v>
      </c>
      <c r="L30" s="19" t="s">
        <v>52</v>
      </c>
      <c r="M30" s="19" t="s">
        <v>53</v>
      </c>
      <c r="N30" s="24" t="s">
        <v>279</v>
      </c>
      <c r="O30" s="19" t="s">
        <v>280</v>
      </c>
      <c r="P30" s="23" t="s">
        <v>56</v>
      </c>
      <c r="Q30" s="23" t="s">
        <v>128</v>
      </c>
      <c r="R30" s="23" t="s">
        <v>281</v>
      </c>
      <c r="S30" s="23" t="s">
        <v>282</v>
      </c>
      <c r="T30" s="23" t="s">
        <v>60</v>
      </c>
      <c r="U30" s="25">
        <v>12</v>
      </c>
      <c r="V30" s="26">
        <v>1040</v>
      </c>
      <c r="W30" s="25">
        <f t="shared" si="3"/>
        <v>12480</v>
      </c>
      <c r="X30" s="26">
        <v>44</v>
      </c>
      <c r="Y30" s="26">
        <v>1040</v>
      </c>
      <c r="Z30" s="25">
        <f t="shared" si="4"/>
        <v>45760</v>
      </c>
      <c r="AA30" s="23">
        <v>9</v>
      </c>
      <c r="AB30" s="27" cm="1">
        <f t="array" ref="AB30">_xlfn.IFS(AA30&gt;U30,U30,U30=AA30,U30,AA30&lt;U30,AA30)</f>
        <v>9</v>
      </c>
      <c r="AC30" s="27">
        <f t="shared" si="0"/>
        <v>0</v>
      </c>
      <c r="AD30" s="27">
        <v>2784</v>
      </c>
      <c r="AE30" s="27">
        <f t="shared" si="5"/>
        <v>25056</v>
      </c>
      <c r="AF30" s="27">
        <f t="shared" si="1"/>
        <v>47</v>
      </c>
      <c r="AG30" s="27">
        <f t="shared" si="6"/>
        <v>1040</v>
      </c>
      <c r="AH30" s="27" cm="1">
        <f t="array" ref="AH30">_xlfn.IFS((U30-AB30)&gt;=0,V30*(U30-AB30),(U30-AB30)&lt;0,0)+_xlfn.IFS((X30-AC30)&gt;=0,(X30-AC30)*Y30,(X30-AC30)&lt;0,0)</f>
        <v>48880</v>
      </c>
      <c r="AI30" s="23">
        <v>88</v>
      </c>
      <c r="AJ30" s="25">
        <v>1460</v>
      </c>
      <c r="AK30" s="28">
        <f t="shared" si="2"/>
        <v>46870</v>
      </c>
      <c r="AM30" t="str">
        <f t="shared" si="7"/>
        <v>With Shelf Life</v>
      </c>
    </row>
    <row r="31" spans="1:39" ht="28.8" x14ac:dyDescent="0.3">
      <c r="A31" s="18">
        <v>45522</v>
      </c>
      <c r="B31" s="18">
        <v>45522</v>
      </c>
      <c r="C31" s="18">
        <v>45522</v>
      </c>
      <c r="D31" s="18">
        <v>45534</v>
      </c>
      <c r="E31" s="19" t="s">
        <v>283</v>
      </c>
      <c r="F31" s="20" t="s">
        <v>284</v>
      </c>
      <c r="G31" s="21">
        <v>9780141439518</v>
      </c>
      <c r="H31" s="22" t="s">
        <v>285</v>
      </c>
      <c r="I31" s="23" t="s">
        <v>174</v>
      </c>
      <c r="J31" s="19" t="s">
        <v>50</v>
      </c>
      <c r="K31" s="19" t="s">
        <v>51</v>
      </c>
      <c r="L31" s="19" t="s">
        <v>66</v>
      </c>
      <c r="M31" s="19" t="s">
        <v>67</v>
      </c>
      <c r="N31" s="24" t="s">
        <v>286</v>
      </c>
      <c r="O31" s="19" t="s">
        <v>287</v>
      </c>
      <c r="P31" s="23" t="s">
        <v>288</v>
      </c>
      <c r="Q31" s="23" t="s">
        <v>289</v>
      </c>
      <c r="R31" s="23" t="s">
        <v>290</v>
      </c>
      <c r="S31" s="23" t="s">
        <v>291</v>
      </c>
      <c r="T31" s="23" t="s">
        <v>292</v>
      </c>
      <c r="U31" s="25">
        <v>13</v>
      </c>
      <c r="V31" s="26">
        <v>1057</v>
      </c>
      <c r="W31" s="25">
        <f t="shared" si="3"/>
        <v>13741</v>
      </c>
      <c r="X31" s="26">
        <v>35</v>
      </c>
      <c r="Y31" s="26">
        <v>1057</v>
      </c>
      <c r="Z31" s="25">
        <f t="shared" si="4"/>
        <v>36995</v>
      </c>
      <c r="AA31" s="23">
        <v>25</v>
      </c>
      <c r="AB31" s="27" cm="1">
        <f t="array" ref="AB31">_xlfn.IFS(AA31&gt;U31,U31,U31=AA31,U31,AA31&lt;U31,AA31)</f>
        <v>13</v>
      </c>
      <c r="AC31" s="27">
        <f t="shared" si="0"/>
        <v>12</v>
      </c>
      <c r="AD31" s="27">
        <v>3086</v>
      </c>
      <c r="AE31" s="27">
        <f t="shared" si="5"/>
        <v>77150</v>
      </c>
      <c r="AF31" s="27">
        <f t="shared" si="1"/>
        <v>23</v>
      </c>
      <c r="AG31" s="27">
        <f t="shared" si="6"/>
        <v>1057</v>
      </c>
      <c r="AH31" s="27" cm="1">
        <f t="array" ref="AH31">_xlfn.IFS((U31-AB31)&gt;=0,V31*(U31-AB31),(U31-AB31)&lt;0,0)+_xlfn.IFS((X31-AC31)&gt;=0,(X31-AC31)*Y31,(X31-AC31)&lt;0,0)</f>
        <v>24311</v>
      </c>
      <c r="AI31" s="23">
        <v>84</v>
      </c>
      <c r="AJ31" s="25">
        <v>2920</v>
      </c>
      <c r="AK31" s="28">
        <f t="shared" si="2"/>
        <v>48442</v>
      </c>
      <c r="AM31" t="str">
        <f t="shared" si="7"/>
        <v>With Shelf Life</v>
      </c>
    </row>
    <row r="32" spans="1:39" ht="43.2" x14ac:dyDescent="0.3">
      <c r="A32" s="18">
        <v>45522</v>
      </c>
      <c r="B32" s="18">
        <v>45522</v>
      </c>
      <c r="C32" s="18">
        <v>45522</v>
      </c>
      <c r="D32" s="18">
        <v>45534</v>
      </c>
      <c r="E32" s="19" t="s">
        <v>293</v>
      </c>
      <c r="F32" s="20" t="s">
        <v>294</v>
      </c>
      <c r="G32" s="21">
        <v>9780316769488</v>
      </c>
      <c r="H32" s="22" t="s">
        <v>295</v>
      </c>
      <c r="I32" s="23" t="s">
        <v>174</v>
      </c>
      <c r="J32" s="19" t="s">
        <v>50</v>
      </c>
      <c r="K32" s="19" t="s">
        <v>51</v>
      </c>
      <c r="L32" s="19" t="s">
        <v>79</v>
      </c>
      <c r="M32" s="19" t="s">
        <v>80</v>
      </c>
      <c r="N32" s="24" t="s">
        <v>296</v>
      </c>
      <c r="O32" s="19" t="s">
        <v>287</v>
      </c>
      <c r="P32" s="23" t="s">
        <v>297</v>
      </c>
      <c r="Q32" s="23" t="s">
        <v>298</v>
      </c>
      <c r="R32" s="23" t="s">
        <v>299</v>
      </c>
      <c r="S32" s="23" t="s">
        <v>300</v>
      </c>
      <c r="T32" s="23" t="s">
        <v>86</v>
      </c>
      <c r="U32" s="25">
        <v>12</v>
      </c>
      <c r="V32" s="26">
        <v>1382</v>
      </c>
      <c r="W32" s="25">
        <f t="shared" si="3"/>
        <v>16584</v>
      </c>
      <c r="X32" s="26">
        <v>22</v>
      </c>
      <c r="Y32" s="26">
        <v>1382</v>
      </c>
      <c r="Z32" s="25">
        <f t="shared" si="4"/>
        <v>30404</v>
      </c>
      <c r="AA32" s="23">
        <v>30</v>
      </c>
      <c r="AB32" s="27" cm="1">
        <f t="array" ref="AB32">_xlfn.IFS(AA32&gt;U32,U32,U32=AA32,U32,AA32&lt;U32,AA32)</f>
        <v>12</v>
      </c>
      <c r="AC32" s="27">
        <f t="shared" si="0"/>
        <v>18</v>
      </c>
      <c r="AD32" s="27">
        <v>2297</v>
      </c>
      <c r="AE32" s="27">
        <f t="shared" si="5"/>
        <v>68910</v>
      </c>
      <c r="AF32" s="27">
        <f t="shared" si="1"/>
        <v>4</v>
      </c>
      <c r="AG32" s="27">
        <f t="shared" si="6"/>
        <v>1382</v>
      </c>
      <c r="AH32" s="27" cm="1">
        <f t="array" ref="AH32">_xlfn.IFS((U32-AB32)&gt;=0,V32*(U32-AB32),(U32-AB32)&lt;0,0)+_xlfn.IFS((X32-AC32)&gt;=0,(X32-AC32)*Y32,(X32-AC32)&lt;0,0)</f>
        <v>5528</v>
      </c>
      <c r="AI32" s="23">
        <v>93</v>
      </c>
      <c r="AJ32" s="25">
        <v>2920</v>
      </c>
      <c r="AK32" s="28">
        <f t="shared" si="2"/>
        <v>48442</v>
      </c>
      <c r="AM32" t="str">
        <f t="shared" si="7"/>
        <v>With Shelf Life</v>
      </c>
    </row>
    <row r="33" spans="1:39" ht="28.8" x14ac:dyDescent="0.3">
      <c r="A33" s="18">
        <v>45532</v>
      </c>
      <c r="B33" s="18">
        <v>45532</v>
      </c>
      <c r="C33" s="18">
        <v>45532</v>
      </c>
      <c r="D33" s="18">
        <v>45544</v>
      </c>
      <c r="E33" s="19" t="s">
        <v>301</v>
      </c>
      <c r="F33" s="20" t="s">
        <v>47</v>
      </c>
      <c r="G33" s="21">
        <v>9781416562597</v>
      </c>
      <c r="H33" s="22" t="s">
        <v>302</v>
      </c>
      <c r="I33" s="23" t="s">
        <v>259</v>
      </c>
      <c r="J33" s="19" t="s">
        <v>50</v>
      </c>
      <c r="K33" s="19" t="s">
        <v>51</v>
      </c>
      <c r="L33" s="19" t="s">
        <v>52</v>
      </c>
      <c r="M33" s="19" t="s">
        <v>53</v>
      </c>
      <c r="N33" s="24" t="s">
        <v>303</v>
      </c>
      <c r="O33" s="19" t="s">
        <v>304</v>
      </c>
      <c r="P33" s="23" t="s">
        <v>305</v>
      </c>
      <c r="Q33" s="23" t="s">
        <v>306</v>
      </c>
      <c r="R33" s="23" t="s">
        <v>307</v>
      </c>
      <c r="S33" s="23" t="s">
        <v>308</v>
      </c>
      <c r="T33" s="23" t="s">
        <v>73</v>
      </c>
      <c r="U33" s="25">
        <v>19</v>
      </c>
      <c r="V33" s="26">
        <v>1251</v>
      </c>
      <c r="W33" s="25">
        <f t="shared" si="3"/>
        <v>23769</v>
      </c>
      <c r="X33" s="26">
        <v>38</v>
      </c>
      <c r="Y33" s="26">
        <v>1251</v>
      </c>
      <c r="Z33" s="25">
        <f t="shared" si="4"/>
        <v>47538</v>
      </c>
      <c r="AA33" s="23">
        <v>26</v>
      </c>
      <c r="AB33" s="27" cm="1">
        <f t="array" ref="AB33">_xlfn.IFS(AA33&gt;U33,U33,U33=AA33,U33,AA33&lt;U33,AA33)</f>
        <v>19</v>
      </c>
      <c r="AC33" s="27">
        <f t="shared" si="0"/>
        <v>7</v>
      </c>
      <c r="AD33" s="27">
        <v>3076</v>
      </c>
      <c r="AE33" s="27">
        <f t="shared" si="5"/>
        <v>79976</v>
      </c>
      <c r="AF33" s="27">
        <f t="shared" si="1"/>
        <v>31</v>
      </c>
      <c r="AG33" s="27">
        <f t="shared" si="6"/>
        <v>1251</v>
      </c>
      <c r="AH33" s="27" cm="1">
        <f t="array" ref="AH33">_xlfn.IFS((U33-AB33)&gt;=0,V33*(U33-AB33),(U33-AB33)&lt;0,0)+_xlfn.IFS((X33-AC33)&gt;=0,(X33-AC33)*Y33,(X33-AC33)&lt;0,0)</f>
        <v>38781</v>
      </c>
      <c r="AI33" s="23">
        <v>95</v>
      </c>
      <c r="AJ33" s="25">
        <v>8</v>
      </c>
      <c r="AK33" s="28">
        <f t="shared" si="2"/>
        <v>45540</v>
      </c>
      <c r="AM33" s="37" t="str">
        <f t="shared" si="7"/>
        <v>Obsolete Stock</v>
      </c>
    </row>
    <row r="34" spans="1:39" x14ac:dyDescent="0.3">
      <c r="A34" s="18">
        <v>45540</v>
      </c>
      <c r="B34" s="18">
        <v>45553</v>
      </c>
      <c r="C34" s="18">
        <v>45553</v>
      </c>
      <c r="D34" s="18">
        <v>45552</v>
      </c>
      <c r="E34" s="19" t="s">
        <v>309</v>
      </c>
      <c r="F34" s="20" t="s">
        <v>310</v>
      </c>
      <c r="G34" s="21">
        <v>9781501135910</v>
      </c>
      <c r="H34" s="22" t="s">
        <v>311</v>
      </c>
      <c r="I34" s="23" t="s">
        <v>148</v>
      </c>
      <c r="J34" s="19" t="s">
        <v>50</v>
      </c>
      <c r="K34" s="19" t="s">
        <v>51</v>
      </c>
      <c r="L34" s="19" t="s">
        <v>66</v>
      </c>
      <c r="M34" s="19" t="s">
        <v>67</v>
      </c>
      <c r="N34" s="24" t="s">
        <v>312</v>
      </c>
      <c r="O34" s="19" t="s">
        <v>313</v>
      </c>
      <c r="P34" s="23" t="s">
        <v>314</v>
      </c>
      <c r="Q34" s="23" t="s">
        <v>128</v>
      </c>
      <c r="R34" s="23" t="s">
        <v>315</v>
      </c>
      <c r="S34" s="23" t="s">
        <v>316</v>
      </c>
      <c r="T34" s="23" t="s">
        <v>60</v>
      </c>
      <c r="U34" s="25">
        <v>18</v>
      </c>
      <c r="V34" s="26">
        <v>1280</v>
      </c>
      <c r="W34" s="25">
        <f t="shared" si="3"/>
        <v>23040</v>
      </c>
      <c r="X34" s="26">
        <v>35</v>
      </c>
      <c r="Y34" s="26">
        <v>1280</v>
      </c>
      <c r="Z34" s="25">
        <f t="shared" si="4"/>
        <v>44800</v>
      </c>
      <c r="AA34" s="23">
        <v>1</v>
      </c>
      <c r="AB34" s="27" cm="1">
        <f t="array" ref="AB34">_xlfn.IFS(AA34&gt;U34,U34,U34=AA34,U34,AA34&lt;U34,AA34)</f>
        <v>1</v>
      </c>
      <c r="AC34" s="27">
        <f t="shared" si="0"/>
        <v>0</v>
      </c>
      <c r="AD34" s="27">
        <v>3012</v>
      </c>
      <c r="AE34" s="27">
        <f t="shared" si="5"/>
        <v>3012</v>
      </c>
      <c r="AF34" s="27">
        <f t="shared" si="1"/>
        <v>52</v>
      </c>
      <c r="AG34" s="27">
        <f t="shared" si="6"/>
        <v>1280</v>
      </c>
      <c r="AH34" s="27" cm="1">
        <f t="array" ref="AH34">_xlfn.IFS((U34-AB34)&gt;=0,V34*(U34-AB34),(U34-AB34)&lt;0,0)+_xlfn.IFS((X34-AC34)&gt;=0,(X34-AC34)*Y34,(X34-AC34)&lt;0,0)</f>
        <v>66560</v>
      </c>
      <c r="AI34" s="23">
        <v>92</v>
      </c>
      <c r="AJ34" s="25">
        <v>1460</v>
      </c>
      <c r="AK34" s="28">
        <f t="shared" si="2"/>
        <v>47000</v>
      </c>
      <c r="AM34" t="str">
        <f t="shared" si="7"/>
        <v>With Shelf Life</v>
      </c>
    </row>
    <row r="35" spans="1:39" ht="28.8" x14ac:dyDescent="0.3">
      <c r="A35" s="18">
        <v>45540</v>
      </c>
      <c r="B35" s="18">
        <v>45540</v>
      </c>
      <c r="C35" s="18">
        <v>45540</v>
      </c>
      <c r="D35" s="18">
        <v>45552</v>
      </c>
      <c r="E35" s="19" t="s">
        <v>87</v>
      </c>
      <c r="F35" s="20" t="s">
        <v>88</v>
      </c>
      <c r="G35" s="21">
        <v>9780000000006</v>
      </c>
      <c r="H35" s="22" t="s">
        <v>317</v>
      </c>
      <c r="I35" s="23" t="s">
        <v>318</v>
      </c>
      <c r="J35" s="19" t="s">
        <v>91</v>
      </c>
      <c r="K35" s="19" t="s">
        <v>51</v>
      </c>
      <c r="L35" s="19" t="s">
        <v>79</v>
      </c>
      <c r="M35" s="19" t="s">
        <v>80</v>
      </c>
      <c r="N35" s="24" t="s">
        <v>319</v>
      </c>
      <c r="O35" s="19" t="s">
        <v>313</v>
      </c>
      <c r="P35" s="23" t="s">
        <v>320</v>
      </c>
      <c r="Q35" s="23" t="s">
        <v>321</v>
      </c>
      <c r="R35" s="23" t="s">
        <v>322</v>
      </c>
      <c r="S35" s="23" t="s">
        <v>323</v>
      </c>
      <c r="T35" s="23" t="s">
        <v>324</v>
      </c>
      <c r="U35" s="25">
        <v>12</v>
      </c>
      <c r="V35" s="26">
        <v>1222</v>
      </c>
      <c r="W35" s="25">
        <f t="shared" si="3"/>
        <v>14664</v>
      </c>
      <c r="X35" s="26">
        <v>29</v>
      </c>
      <c r="Y35" s="26">
        <v>1222</v>
      </c>
      <c r="Z35" s="25">
        <f t="shared" si="4"/>
        <v>35438</v>
      </c>
      <c r="AA35" s="23">
        <v>38</v>
      </c>
      <c r="AB35" s="27" cm="1">
        <f t="array" ref="AB35">_xlfn.IFS(AA35&gt;U35,U35,U35=AA35,U35,AA35&lt;U35,AA35)</f>
        <v>12</v>
      </c>
      <c r="AC35" s="27">
        <f t="shared" si="0"/>
        <v>26</v>
      </c>
      <c r="AD35" s="27">
        <v>2728</v>
      </c>
      <c r="AE35" s="27">
        <f t="shared" si="5"/>
        <v>103664</v>
      </c>
      <c r="AF35" s="27">
        <f t="shared" si="1"/>
        <v>3</v>
      </c>
      <c r="AG35" s="27">
        <f t="shared" si="6"/>
        <v>1222</v>
      </c>
      <c r="AH35" s="27" cm="1">
        <f t="array" ref="AH35">_xlfn.IFS((U35-AB35)&gt;=0,V35*(U35-AB35),(U35-AB35)&lt;0,0)+_xlfn.IFS((X35-AC35)&gt;=0,(X35-AC35)*Y35,(X35-AC35)&lt;0,0)</f>
        <v>3666</v>
      </c>
      <c r="AI35" s="23">
        <v>88</v>
      </c>
      <c r="AJ35" s="25">
        <v>365</v>
      </c>
      <c r="AK35" s="28">
        <f t="shared" si="2"/>
        <v>45905</v>
      </c>
      <c r="AM35" t="str">
        <f t="shared" si="7"/>
        <v>With Shelf Life</v>
      </c>
    </row>
    <row r="36" spans="1:39" x14ac:dyDescent="0.3">
      <c r="A36" s="18">
        <v>45547</v>
      </c>
      <c r="B36" s="18">
        <v>45583</v>
      </c>
      <c r="C36" s="18">
        <v>45583</v>
      </c>
      <c r="D36" s="18">
        <v>45559</v>
      </c>
      <c r="E36" s="23" t="s">
        <v>325</v>
      </c>
      <c r="F36" s="20" t="s">
        <v>326</v>
      </c>
      <c r="G36" s="29">
        <v>9780670088872</v>
      </c>
      <c r="H36" s="22" t="s">
        <v>327</v>
      </c>
      <c r="I36" s="23" t="s">
        <v>259</v>
      </c>
      <c r="J36" s="23" t="s">
        <v>50</v>
      </c>
      <c r="K36" s="23" t="s">
        <v>51</v>
      </c>
      <c r="L36" s="23" t="s">
        <v>52</v>
      </c>
      <c r="M36" s="23" t="s">
        <v>53</v>
      </c>
      <c r="N36" s="24" t="s">
        <v>328</v>
      </c>
      <c r="O36" s="23" t="s">
        <v>329</v>
      </c>
      <c r="P36" s="23" t="s">
        <v>330</v>
      </c>
      <c r="Q36" s="23" t="s">
        <v>128</v>
      </c>
      <c r="R36" s="23" t="s">
        <v>331</v>
      </c>
      <c r="S36" s="23" t="s">
        <v>332</v>
      </c>
      <c r="T36" s="23" t="s">
        <v>86</v>
      </c>
      <c r="U36" s="25">
        <v>14</v>
      </c>
      <c r="V36" s="26">
        <v>1103</v>
      </c>
      <c r="W36" s="25">
        <f t="shared" si="3"/>
        <v>15442</v>
      </c>
      <c r="X36" s="26">
        <v>29</v>
      </c>
      <c r="Y36" s="26">
        <v>1103</v>
      </c>
      <c r="Z36" s="25">
        <f t="shared" si="4"/>
        <v>31987</v>
      </c>
      <c r="AA36" s="23">
        <v>3</v>
      </c>
      <c r="AB36" s="27" cm="1">
        <f t="array" ref="AB36">_xlfn.IFS(AA36&gt;U36,U36,U36=AA36,U36,AA36&lt;U36,AA36)</f>
        <v>3</v>
      </c>
      <c r="AC36" s="27">
        <f t="shared" si="0"/>
        <v>0</v>
      </c>
      <c r="AD36" s="27">
        <v>2534</v>
      </c>
      <c r="AE36" s="27">
        <f t="shared" si="5"/>
        <v>7602</v>
      </c>
      <c r="AF36" s="27">
        <f t="shared" si="1"/>
        <v>40</v>
      </c>
      <c r="AG36" s="27">
        <f t="shared" si="6"/>
        <v>1103</v>
      </c>
      <c r="AH36" s="27" cm="1">
        <f t="array" ref="AH36">_xlfn.IFS((U36-AB36)&gt;=0,V36*(U36-AB36),(U36-AB36)&lt;0,0)+_xlfn.IFS((X36-AC36)&gt;=0,(X36-AC36)*Y36,(X36-AC36)&lt;0,0)</f>
        <v>44120</v>
      </c>
      <c r="AI36" s="23">
        <v>84</v>
      </c>
      <c r="AJ36" s="25">
        <v>8</v>
      </c>
      <c r="AK36" s="28">
        <f t="shared" si="2"/>
        <v>45555</v>
      </c>
      <c r="AM36" s="37" t="str">
        <f t="shared" si="7"/>
        <v>Obsolete Stock</v>
      </c>
    </row>
    <row r="37" spans="1:39" x14ac:dyDescent="0.3">
      <c r="A37" s="18">
        <v>45383</v>
      </c>
      <c r="B37" s="18">
        <v>45383</v>
      </c>
      <c r="C37" s="18">
        <v>45383</v>
      </c>
      <c r="D37" s="18">
        <v>45399</v>
      </c>
      <c r="E37" s="23" t="s">
        <v>333</v>
      </c>
      <c r="F37" s="20" t="s">
        <v>334</v>
      </c>
      <c r="G37" s="29">
        <v>9781402210853</v>
      </c>
      <c r="H37" s="22" t="s">
        <v>335</v>
      </c>
      <c r="I37" s="23" t="s">
        <v>250</v>
      </c>
      <c r="J37" s="23" t="s">
        <v>50</v>
      </c>
      <c r="K37" s="23" t="s">
        <v>51</v>
      </c>
      <c r="L37" s="23" t="s">
        <v>66</v>
      </c>
      <c r="M37" s="23" t="s">
        <v>67</v>
      </c>
      <c r="N37" s="24" t="s">
        <v>336</v>
      </c>
      <c r="O37" s="23" t="s">
        <v>337</v>
      </c>
      <c r="P37" s="23" t="s">
        <v>338</v>
      </c>
      <c r="Q37" s="23" t="s">
        <v>339</v>
      </c>
      <c r="R37" s="23" t="s">
        <v>95</v>
      </c>
      <c r="S37" s="23" t="s">
        <v>340</v>
      </c>
      <c r="T37" s="23" t="s">
        <v>60</v>
      </c>
      <c r="U37" s="25">
        <v>15</v>
      </c>
      <c r="V37" s="26">
        <v>1067</v>
      </c>
      <c r="W37" s="25">
        <f t="shared" si="3"/>
        <v>16005</v>
      </c>
      <c r="X37" s="26">
        <v>28</v>
      </c>
      <c r="Y37" s="26">
        <v>1067</v>
      </c>
      <c r="Z37" s="25">
        <f t="shared" si="4"/>
        <v>29876</v>
      </c>
      <c r="AA37" s="23">
        <v>3</v>
      </c>
      <c r="AB37" s="27" cm="1">
        <f t="array" ref="AB37">_xlfn.IFS(AA37&gt;U37,U37,U37=AA37,U37,AA37&lt;U37,AA37)</f>
        <v>3</v>
      </c>
      <c r="AC37" s="27">
        <f t="shared" si="0"/>
        <v>0</v>
      </c>
      <c r="AD37" s="27">
        <v>3130</v>
      </c>
      <c r="AE37" s="27">
        <f t="shared" si="5"/>
        <v>9390</v>
      </c>
      <c r="AF37" s="27">
        <f t="shared" si="1"/>
        <v>40</v>
      </c>
      <c r="AG37" s="27">
        <f t="shared" si="6"/>
        <v>1067</v>
      </c>
      <c r="AH37" s="27" cm="1">
        <f t="array" ref="AH37">_xlfn.IFS((U37-AB37)&gt;=0,V37*(U37-AB37),(U37-AB37)&lt;0,0)+_xlfn.IFS((X37-AC37)&gt;=0,(X37-AC37)*Y37,(X37-AC37)&lt;0,0)</f>
        <v>42680</v>
      </c>
      <c r="AI37" s="23">
        <v>80</v>
      </c>
      <c r="AJ37" s="25">
        <v>1460</v>
      </c>
      <c r="AK37" s="28">
        <f t="shared" si="2"/>
        <v>46843</v>
      </c>
      <c r="AM37" t="str">
        <f t="shared" si="7"/>
        <v>With Shelf Life</v>
      </c>
    </row>
    <row r="38" spans="1:39" ht="28.8" x14ac:dyDescent="0.3">
      <c r="A38" s="18">
        <v>45390</v>
      </c>
      <c r="B38" s="18">
        <v>45390</v>
      </c>
      <c r="C38" s="18">
        <v>45390</v>
      </c>
      <c r="D38" s="18">
        <v>45399</v>
      </c>
      <c r="E38" s="23" t="s">
        <v>341</v>
      </c>
      <c r="F38" s="20" t="s">
        <v>47</v>
      </c>
      <c r="G38" s="29">
        <v>9780060786526</v>
      </c>
      <c r="H38" s="22" t="s">
        <v>342</v>
      </c>
      <c r="I38" s="23" t="s">
        <v>259</v>
      </c>
      <c r="J38" s="23" t="s">
        <v>206</v>
      </c>
      <c r="K38" s="23" t="s">
        <v>51</v>
      </c>
      <c r="L38" s="23" t="s">
        <v>79</v>
      </c>
      <c r="M38" s="23" t="s">
        <v>80</v>
      </c>
      <c r="N38" s="24" t="s">
        <v>343</v>
      </c>
      <c r="O38" s="23" t="s">
        <v>344</v>
      </c>
      <c r="P38" s="23" t="s">
        <v>345</v>
      </c>
      <c r="Q38" s="23" t="s">
        <v>346</v>
      </c>
      <c r="R38" s="23" t="s">
        <v>95</v>
      </c>
      <c r="S38" s="23" t="s">
        <v>347</v>
      </c>
      <c r="T38" s="23" t="s">
        <v>348</v>
      </c>
      <c r="U38" s="25">
        <v>15</v>
      </c>
      <c r="V38" s="26">
        <v>1029</v>
      </c>
      <c r="W38" s="25">
        <f t="shared" si="3"/>
        <v>15435</v>
      </c>
      <c r="X38" s="26">
        <v>20</v>
      </c>
      <c r="Y38" s="26">
        <v>1029</v>
      </c>
      <c r="Z38" s="25">
        <f t="shared" si="4"/>
        <v>20580</v>
      </c>
      <c r="AA38" s="23">
        <v>24</v>
      </c>
      <c r="AB38" s="27" cm="1">
        <f t="array" ref="AB38">_xlfn.IFS(AA38&gt;U38,U38,U38=AA38,U38,AA38&lt;U38,AA38)</f>
        <v>15</v>
      </c>
      <c r="AC38" s="27">
        <f t="shared" si="0"/>
        <v>9</v>
      </c>
      <c r="AD38" s="27">
        <v>2172</v>
      </c>
      <c r="AE38" s="27">
        <f t="shared" si="5"/>
        <v>52128</v>
      </c>
      <c r="AF38" s="27">
        <f t="shared" si="1"/>
        <v>11</v>
      </c>
      <c r="AG38" s="27">
        <f t="shared" si="6"/>
        <v>1029</v>
      </c>
      <c r="AH38" s="27" cm="1">
        <f t="array" ref="AH38">_xlfn.IFS((U38-AB38)&gt;=0,V38*(U38-AB38),(U38-AB38)&lt;0,0)+_xlfn.IFS((X38-AC38)&gt;=0,(X38-AC38)*Y38,(X38-AC38)&lt;0,0)</f>
        <v>11319</v>
      </c>
      <c r="AI38" s="23">
        <v>80</v>
      </c>
      <c r="AJ38" s="25">
        <v>365</v>
      </c>
      <c r="AK38" s="28">
        <f t="shared" si="2"/>
        <v>45755</v>
      </c>
      <c r="AM38" t="str">
        <f t="shared" si="7"/>
        <v>With Shelf Life</v>
      </c>
    </row>
  </sheetData>
  <autoFilter ref="A2:AM38" xr:uid="{05D1C364-FF94-4E69-8A0E-F874BE5CC3D2}"/>
  <mergeCells count="4">
    <mergeCell ref="U1:W1"/>
    <mergeCell ref="X1:Z1"/>
    <mergeCell ref="AA1:AE1"/>
    <mergeCell ref="AF1:AH1"/>
  </mergeCells>
  <conditionalFormatting sqref="R2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3EE4-D256-4B7F-ABCA-C80A112E1E1B}">
  <sheetPr>
    <tabColor rgb="FF92D050"/>
  </sheetPr>
  <dimension ref="A2:AO39"/>
  <sheetViews>
    <sheetView showGridLines="0" topLeftCell="U1" workbookViewId="0">
      <selection activeCell="T7" sqref="T3:T7"/>
    </sheetView>
  </sheetViews>
  <sheetFormatPr defaultRowHeight="15.6" x14ac:dyDescent="0.3"/>
  <cols>
    <col min="1" max="4" width="9.5" bestFit="1" customWidth="1"/>
    <col min="5" max="5" width="30.09765625" bestFit="1" customWidth="1"/>
    <col min="6" max="6" width="9.09765625" bestFit="1" customWidth="1"/>
    <col min="7" max="7" width="14" bestFit="1" customWidth="1"/>
    <col min="8" max="8" width="33.09765625" bestFit="1" customWidth="1"/>
    <col min="9" max="9" width="26.5" bestFit="1" customWidth="1"/>
    <col min="10" max="10" width="14.09765625" bestFit="1" customWidth="1"/>
    <col min="11" max="11" width="13.3984375" bestFit="1" customWidth="1"/>
    <col min="12" max="12" width="10.8984375" bestFit="1" customWidth="1"/>
    <col min="13" max="13" width="23.69921875" bestFit="1" customWidth="1"/>
    <col min="14" max="14" width="7.59765625" bestFit="1" customWidth="1"/>
    <col min="15" max="15" width="13.19921875" bestFit="1" customWidth="1"/>
    <col min="16" max="16" width="18.5" bestFit="1" customWidth="1"/>
    <col min="17" max="17" width="12" bestFit="1" customWidth="1"/>
    <col min="18" max="18" width="14.5" bestFit="1" customWidth="1"/>
    <col min="19" max="19" width="29.59765625" bestFit="1" customWidth="1"/>
    <col min="20" max="20" width="27.19921875" bestFit="1" customWidth="1"/>
    <col min="21" max="21" width="6.8984375" bestFit="1" customWidth="1"/>
    <col min="22" max="22" width="8.69921875" bestFit="1" customWidth="1"/>
    <col min="23" max="23" width="7.59765625" bestFit="1" customWidth="1"/>
    <col min="24" max="24" width="6.8984375" bestFit="1" customWidth="1"/>
    <col min="25" max="25" width="8.69921875" bestFit="1" customWidth="1"/>
    <col min="26" max="26" width="7.59765625" bestFit="1" customWidth="1"/>
    <col min="27" max="27" width="8" bestFit="1" customWidth="1"/>
    <col min="28" max="29" width="8.5" bestFit="1" customWidth="1"/>
    <col min="30" max="30" width="8.69921875" bestFit="1" customWidth="1"/>
    <col min="31" max="31" width="11.19921875" bestFit="1" customWidth="1"/>
    <col min="32" max="32" width="6.8984375" bestFit="1" customWidth="1"/>
    <col min="33" max="33" width="8.69921875" bestFit="1" customWidth="1"/>
    <col min="34" max="34" width="9.69921875" bestFit="1" customWidth="1"/>
    <col min="35" max="35" width="8.59765625" bestFit="1" customWidth="1"/>
    <col min="36" max="36" width="8.69921875" bestFit="1" customWidth="1"/>
    <col min="37" max="37" width="9.59765625" bestFit="1" customWidth="1"/>
    <col min="39" max="41" width="8.796875" style="37"/>
  </cols>
  <sheetData>
    <row r="2" spans="1:41" ht="39.6" customHeight="1" x14ac:dyDescent="0.3">
      <c r="A2" s="7"/>
      <c r="B2" s="7"/>
      <c r="C2" s="7"/>
      <c r="D2" s="7"/>
      <c r="E2" s="8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2" t="s">
        <v>16</v>
      </c>
      <c r="V2" s="73"/>
      <c r="W2" s="74"/>
      <c r="X2" s="82" t="s">
        <v>17</v>
      </c>
      <c r="Y2" s="82"/>
      <c r="Z2" s="82"/>
      <c r="AA2" s="83" t="s">
        <v>18</v>
      </c>
      <c r="AB2" s="83"/>
      <c r="AC2" s="83"/>
      <c r="AD2" s="83"/>
      <c r="AE2" s="83"/>
      <c r="AF2" s="84" t="s">
        <v>19</v>
      </c>
      <c r="AG2" s="84"/>
      <c r="AH2" s="84"/>
      <c r="AI2" s="10"/>
      <c r="AJ2" s="33"/>
      <c r="AK2" s="11"/>
      <c r="AM2" s="85" t="s">
        <v>353</v>
      </c>
      <c r="AN2" s="86"/>
      <c r="AO2" s="87"/>
    </row>
    <row r="3" spans="1:41" ht="72" x14ac:dyDescent="0.3">
      <c r="A3" s="12" t="s">
        <v>20</v>
      </c>
      <c r="B3" s="12" t="s">
        <v>21</v>
      </c>
      <c r="C3" s="34" t="s">
        <v>22</v>
      </c>
      <c r="D3" s="12" t="s">
        <v>23</v>
      </c>
      <c r="E3" s="13" t="s">
        <v>24</v>
      </c>
      <c r="F3" s="13" t="s">
        <v>25</v>
      </c>
      <c r="G3" s="14" t="s">
        <v>26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M3" s="13" t="s">
        <v>32</v>
      </c>
      <c r="N3" s="13" t="s">
        <v>33</v>
      </c>
      <c r="O3" s="13" t="s">
        <v>34</v>
      </c>
      <c r="P3" s="13" t="s">
        <v>35</v>
      </c>
      <c r="Q3" s="13" t="s">
        <v>36</v>
      </c>
      <c r="R3" s="13" t="s">
        <v>37</v>
      </c>
      <c r="S3" s="13" t="s">
        <v>38</v>
      </c>
      <c r="T3" s="13" t="s">
        <v>39</v>
      </c>
      <c r="U3" s="15" t="s">
        <v>40</v>
      </c>
      <c r="V3" s="15" t="s">
        <v>41</v>
      </c>
      <c r="W3" s="15" t="s">
        <v>42</v>
      </c>
      <c r="X3" s="15" t="s">
        <v>40</v>
      </c>
      <c r="Y3" s="15" t="s">
        <v>41</v>
      </c>
      <c r="Z3" s="15" t="s">
        <v>42</v>
      </c>
      <c r="AA3" s="13" t="s">
        <v>349</v>
      </c>
      <c r="AB3" s="13" t="s">
        <v>350</v>
      </c>
      <c r="AC3" s="13" t="s">
        <v>351</v>
      </c>
      <c r="AD3" s="13" t="s">
        <v>41</v>
      </c>
      <c r="AE3" s="13" t="s">
        <v>42</v>
      </c>
      <c r="AF3" s="16" t="s">
        <v>40</v>
      </c>
      <c r="AG3" s="16" t="s">
        <v>41</v>
      </c>
      <c r="AH3" s="16" t="s">
        <v>42</v>
      </c>
      <c r="AI3" s="13" t="s">
        <v>43</v>
      </c>
      <c r="AJ3" s="15" t="s">
        <v>44</v>
      </c>
      <c r="AK3" s="12" t="s">
        <v>45</v>
      </c>
      <c r="AM3" s="36" t="s">
        <v>352</v>
      </c>
      <c r="AN3" s="36" t="s">
        <v>12</v>
      </c>
    </row>
    <row r="4" spans="1:41" ht="28.8" x14ac:dyDescent="0.3">
      <c r="A4" s="18">
        <v>45410</v>
      </c>
      <c r="B4" s="18">
        <v>45410</v>
      </c>
      <c r="C4" s="18">
        <v>45410</v>
      </c>
      <c r="D4" s="18">
        <v>45422</v>
      </c>
      <c r="E4" s="19" t="s">
        <v>46</v>
      </c>
      <c r="F4" s="20" t="s">
        <v>47</v>
      </c>
      <c r="G4" s="21">
        <v>9780061122415</v>
      </c>
      <c r="H4" s="22" t="s">
        <v>48</v>
      </c>
      <c r="I4" s="23" t="s">
        <v>49</v>
      </c>
      <c r="J4" s="19" t="s">
        <v>50</v>
      </c>
      <c r="K4" s="19" t="s">
        <v>51</v>
      </c>
      <c r="L4" s="19" t="s">
        <v>52</v>
      </c>
      <c r="M4" s="19" t="s">
        <v>53</v>
      </c>
      <c r="N4" s="24" t="s">
        <v>54</v>
      </c>
      <c r="O4" s="19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5">
        <v>19</v>
      </c>
      <c r="V4" s="26">
        <v>1360.24</v>
      </c>
      <c r="W4" s="25">
        <f>U4*V4</f>
        <v>25844.560000000001</v>
      </c>
      <c r="X4" s="26">
        <v>40</v>
      </c>
      <c r="Y4" s="26">
        <v>1388</v>
      </c>
      <c r="Z4" s="25">
        <f>X4*Y4</f>
        <v>55520</v>
      </c>
      <c r="AA4" s="23">
        <v>25</v>
      </c>
      <c r="AB4" s="27" cm="1">
        <f t="array" ref="AB4">_xlfn.IFS(AA4&gt;U4,U4,U4=AA4,U4,AA4&lt;U4,AA4)</f>
        <v>19</v>
      </c>
      <c r="AC4" s="27">
        <f t="shared" ref="AC4:AC39" si="0">AA4-AB4</f>
        <v>6</v>
      </c>
      <c r="AD4" s="27">
        <v>2271</v>
      </c>
      <c r="AE4" s="27">
        <f>AA4*AD4</f>
        <v>56775</v>
      </c>
      <c r="AF4" s="27">
        <f t="shared" ref="AF4:AF39" si="1">U4+X4-AA4</f>
        <v>34</v>
      </c>
      <c r="AG4" s="27">
        <f>AH4/AF4</f>
        <v>1388</v>
      </c>
      <c r="AH4" s="27" cm="1">
        <f t="array" ref="AH4">_xlfn.IFS((U4-AB4)&gt;=0,V4*(U4-AB4),(U4-AB4)&lt;0,0)+_xlfn.IFS((X4-AC4)&gt;=0,(X4-AC4)*Y4,(X4-AC4)&lt;0,0)</f>
        <v>47192</v>
      </c>
      <c r="AI4" s="23">
        <v>85</v>
      </c>
      <c r="AJ4" s="25">
        <v>23</v>
      </c>
      <c r="AK4" s="28">
        <f t="shared" ref="AK4:AK39" si="2">A4+AJ4</f>
        <v>45433</v>
      </c>
      <c r="AM4" s="38">
        <f>MIN(AG4,AD4)</f>
        <v>1388</v>
      </c>
      <c r="AN4" s="37" t="b">
        <f>IF(AM4&lt;=AG4,TRUE,"Not as per AS-2")</f>
        <v>1</v>
      </c>
    </row>
    <row r="5" spans="1:41" ht="43.2" x14ac:dyDescent="0.3">
      <c r="A5" s="18">
        <v>45410</v>
      </c>
      <c r="B5" s="18">
        <v>45410</v>
      </c>
      <c r="C5" s="18">
        <v>45410</v>
      </c>
      <c r="D5" s="18">
        <v>45422</v>
      </c>
      <c r="E5" s="19" t="s">
        <v>61</v>
      </c>
      <c r="F5" s="20" t="s">
        <v>62</v>
      </c>
      <c r="G5" s="21">
        <v>9781847941831</v>
      </c>
      <c r="H5" s="22" t="s">
        <v>63</v>
      </c>
      <c r="I5" s="23" t="s">
        <v>64</v>
      </c>
      <c r="J5" s="19" t="s">
        <v>65</v>
      </c>
      <c r="K5" s="19" t="s">
        <v>51</v>
      </c>
      <c r="L5" s="19" t="s">
        <v>66</v>
      </c>
      <c r="M5" s="19" t="s">
        <v>67</v>
      </c>
      <c r="N5" s="24" t="s">
        <v>68</v>
      </c>
      <c r="O5" s="19" t="s">
        <v>55</v>
      </c>
      <c r="P5" s="23" t="s">
        <v>69</v>
      </c>
      <c r="Q5" s="23" t="s">
        <v>70</v>
      </c>
      <c r="R5" s="23" t="s">
        <v>71</v>
      </c>
      <c r="S5" s="23" t="s">
        <v>72</v>
      </c>
      <c r="T5" s="23" t="s">
        <v>73</v>
      </c>
      <c r="U5" s="25">
        <v>14</v>
      </c>
      <c r="V5" s="26">
        <v>1171.0999999999999</v>
      </c>
      <c r="W5" s="25">
        <f t="shared" ref="W5:W39" si="3">U5*V5</f>
        <v>16395.399999999998</v>
      </c>
      <c r="X5" s="26">
        <v>24</v>
      </c>
      <c r="Y5" s="26">
        <v>1195</v>
      </c>
      <c r="Z5" s="25">
        <f t="shared" ref="Z5:Z39" si="4">X5*Y5</f>
        <v>28680</v>
      </c>
      <c r="AA5" s="23">
        <v>27</v>
      </c>
      <c r="AB5" s="27" cm="1">
        <f t="array" ref="AB5">_xlfn.IFS(AA5&gt;U5,U5,U5=AA5,U5,AA5&lt;U5,AA5)</f>
        <v>14</v>
      </c>
      <c r="AC5" s="27">
        <f t="shared" si="0"/>
        <v>13</v>
      </c>
      <c r="AD5" s="27">
        <v>2054</v>
      </c>
      <c r="AE5" s="27">
        <f t="shared" ref="AE5:AE39" si="5">AA5*AD5</f>
        <v>55458</v>
      </c>
      <c r="AF5" s="27">
        <f t="shared" si="1"/>
        <v>11</v>
      </c>
      <c r="AG5" s="27">
        <f t="shared" ref="AG5:AG39" si="6">AH5/AF5</f>
        <v>1195</v>
      </c>
      <c r="AH5" s="27" cm="1">
        <f t="array" ref="AH5">_xlfn.IFS((U5-AB5)&gt;=0,V5*(U5-AB5),(U5-AB5)&lt;0,0)+_xlfn.IFS((X5-AC5)&gt;=0,(X5-AC5)*Y5,(X5-AC5)&lt;0,0)</f>
        <v>13145</v>
      </c>
      <c r="AI5" s="23">
        <v>86</v>
      </c>
      <c r="AJ5" s="25">
        <v>1460</v>
      </c>
      <c r="AK5" s="28">
        <f t="shared" si="2"/>
        <v>46870</v>
      </c>
      <c r="AM5" s="38">
        <f t="shared" ref="AM5:AM39" si="7">MIN(AG5,AD5)</f>
        <v>1195</v>
      </c>
      <c r="AN5" s="37" t="b">
        <f t="shared" ref="AN5:AN39" si="8">IF(AM5&lt;=AG5,TRUE,"Not as per AS-2")</f>
        <v>1</v>
      </c>
    </row>
    <row r="6" spans="1:41" ht="28.8" x14ac:dyDescent="0.3">
      <c r="A6" s="18">
        <v>45387</v>
      </c>
      <c r="B6" s="18">
        <v>45387</v>
      </c>
      <c r="C6" s="18">
        <v>45387</v>
      </c>
      <c r="D6" s="18">
        <v>45422</v>
      </c>
      <c r="E6" s="19" t="s">
        <v>74</v>
      </c>
      <c r="F6" s="20" t="s">
        <v>75</v>
      </c>
      <c r="G6" s="21">
        <v>9781612680194</v>
      </c>
      <c r="H6" s="22" t="s">
        <v>76</v>
      </c>
      <c r="I6" s="23" t="s">
        <v>77</v>
      </c>
      <c r="J6" s="19" t="s">
        <v>78</v>
      </c>
      <c r="K6" s="19" t="s">
        <v>51</v>
      </c>
      <c r="L6" s="19" t="s">
        <v>79</v>
      </c>
      <c r="M6" s="19" t="s">
        <v>80</v>
      </c>
      <c r="N6" s="24" t="s">
        <v>81</v>
      </c>
      <c r="O6" s="19" t="s">
        <v>82</v>
      </c>
      <c r="P6" s="23" t="s">
        <v>83</v>
      </c>
      <c r="Q6" s="23" t="s">
        <v>84</v>
      </c>
      <c r="R6" s="23" t="s">
        <v>58</v>
      </c>
      <c r="S6" s="23" t="s">
        <v>85</v>
      </c>
      <c r="T6" s="23" t="s">
        <v>86</v>
      </c>
      <c r="U6" s="25">
        <v>0</v>
      </c>
      <c r="V6" s="26">
        <v>1280</v>
      </c>
      <c r="W6" s="25">
        <f t="shared" si="3"/>
        <v>0</v>
      </c>
      <c r="X6" s="26">
        <v>43</v>
      </c>
      <c r="Y6" s="26">
        <v>1280</v>
      </c>
      <c r="Z6" s="25">
        <f t="shared" si="4"/>
        <v>55040</v>
      </c>
      <c r="AA6" s="23">
        <v>3</v>
      </c>
      <c r="AB6" s="27" cm="1">
        <f t="array" ref="AB6">_xlfn.IFS(AA6&gt;U6,U6,U6=AA6,U6,AA6&lt;U6,AA6)</f>
        <v>0</v>
      </c>
      <c r="AC6" s="27">
        <f t="shared" si="0"/>
        <v>3</v>
      </c>
      <c r="AD6" s="27">
        <v>2094</v>
      </c>
      <c r="AE6" s="27">
        <f t="shared" si="5"/>
        <v>6282</v>
      </c>
      <c r="AF6" s="27">
        <f t="shared" si="1"/>
        <v>40</v>
      </c>
      <c r="AG6" s="27">
        <f t="shared" si="6"/>
        <v>1280</v>
      </c>
      <c r="AH6" s="27" cm="1">
        <f t="array" ref="AH6">_xlfn.IFS((U6-AB6)&gt;=0,V6*(U6-AB6),(U6-AB6)&lt;0,0)+_xlfn.IFS((X6-AC6)&gt;=0,(X6-AC6)*Y6,(X6-AC6)&lt;0,0)</f>
        <v>51200</v>
      </c>
      <c r="AI6" s="23">
        <v>88</v>
      </c>
      <c r="AJ6" s="25">
        <v>1095</v>
      </c>
      <c r="AK6" s="28">
        <f t="shared" si="2"/>
        <v>46482</v>
      </c>
      <c r="AM6" s="38">
        <f t="shared" si="7"/>
        <v>1280</v>
      </c>
      <c r="AN6" s="37" t="b">
        <f t="shared" si="8"/>
        <v>1</v>
      </c>
    </row>
    <row r="7" spans="1:41" ht="28.8" x14ac:dyDescent="0.3">
      <c r="A7" s="18">
        <v>45387</v>
      </c>
      <c r="B7" s="18">
        <v>45387</v>
      </c>
      <c r="C7" s="18">
        <v>45387</v>
      </c>
      <c r="D7" s="18">
        <v>45399</v>
      </c>
      <c r="E7" s="19" t="s">
        <v>87</v>
      </c>
      <c r="F7" s="20" t="s">
        <v>88</v>
      </c>
      <c r="G7" s="21">
        <v>9780000000001</v>
      </c>
      <c r="H7" s="22" t="s">
        <v>89</v>
      </c>
      <c r="I7" s="23" t="s">
        <v>90</v>
      </c>
      <c r="J7" s="19" t="s">
        <v>91</v>
      </c>
      <c r="K7" s="19" t="s">
        <v>51</v>
      </c>
      <c r="L7" s="19" t="s">
        <v>52</v>
      </c>
      <c r="M7" s="19" t="s">
        <v>53</v>
      </c>
      <c r="N7" s="24" t="s">
        <v>92</v>
      </c>
      <c r="O7" s="19" t="s">
        <v>82</v>
      </c>
      <c r="P7" s="23" t="s">
        <v>93</v>
      </c>
      <c r="Q7" s="23" t="s">
        <v>94</v>
      </c>
      <c r="R7" s="23" t="s">
        <v>95</v>
      </c>
      <c r="S7" s="23" t="s">
        <v>96</v>
      </c>
      <c r="T7" s="23" t="s">
        <v>97</v>
      </c>
      <c r="U7" s="25">
        <v>15</v>
      </c>
      <c r="V7" s="26">
        <v>1461</v>
      </c>
      <c r="W7" s="25">
        <f t="shared" si="3"/>
        <v>21915</v>
      </c>
      <c r="X7" s="26">
        <v>36</v>
      </c>
      <c r="Y7" s="26">
        <v>1461</v>
      </c>
      <c r="Z7" s="25">
        <f t="shared" si="4"/>
        <v>52596</v>
      </c>
      <c r="AA7" s="23">
        <v>11</v>
      </c>
      <c r="AB7" s="27" cm="1">
        <f t="array" ref="AB7">_xlfn.IFS(AA7&gt;U7,U7,U7=AA7,U7,AA7&lt;U7,AA7)</f>
        <v>11</v>
      </c>
      <c r="AC7" s="27">
        <f t="shared" si="0"/>
        <v>0</v>
      </c>
      <c r="AD7" s="27">
        <v>2551</v>
      </c>
      <c r="AE7" s="27">
        <f t="shared" si="5"/>
        <v>28061</v>
      </c>
      <c r="AF7" s="27">
        <f t="shared" si="1"/>
        <v>40</v>
      </c>
      <c r="AG7" s="27">
        <f t="shared" si="6"/>
        <v>1461</v>
      </c>
      <c r="AH7" s="27" cm="1">
        <f t="array" ref="AH7">_xlfn.IFS((U7-AB7)&gt;=0,V7*(U7-AB7),(U7-AB7)&lt;0,0)+_xlfn.IFS((X7-AC7)&gt;=0,(X7-AC7)*Y7,(X7-AC7)&lt;0,0)</f>
        <v>58440</v>
      </c>
      <c r="AI7" s="23">
        <v>87</v>
      </c>
      <c r="AJ7" s="25">
        <v>103</v>
      </c>
      <c r="AK7" s="28">
        <f t="shared" si="2"/>
        <v>45490</v>
      </c>
      <c r="AM7" s="38">
        <f t="shared" si="7"/>
        <v>1461</v>
      </c>
      <c r="AN7" s="37" t="b">
        <f t="shared" si="8"/>
        <v>1</v>
      </c>
    </row>
    <row r="8" spans="1:41" ht="43.2" x14ac:dyDescent="0.3">
      <c r="A8" s="18">
        <v>45392</v>
      </c>
      <c r="B8" s="18">
        <v>45392</v>
      </c>
      <c r="C8" s="18">
        <v>45392</v>
      </c>
      <c r="D8" s="18">
        <v>45404</v>
      </c>
      <c r="E8" s="19" t="s">
        <v>98</v>
      </c>
      <c r="F8" s="20" t="s">
        <v>62</v>
      </c>
      <c r="G8" s="21">
        <v>9788194790891</v>
      </c>
      <c r="H8" s="22" t="s">
        <v>99</v>
      </c>
      <c r="I8" s="23" t="s">
        <v>100</v>
      </c>
      <c r="J8" s="19" t="s">
        <v>50</v>
      </c>
      <c r="K8" s="19" t="s">
        <v>51</v>
      </c>
      <c r="L8" s="19" t="s">
        <v>66</v>
      </c>
      <c r="M8" s="19" t="s">
        <v>67</v>
      </c>
      <c r="N8" s="24" t="s">
        <v>101</v>
      </c>
      <c r="O8" s="19" t="s">
        <v>102</v>
      </c>
      <c r="P8" s="23" t="s">
        <v>103</v>
      </c>
      <c r="Q8" s="23" t="s">
        <v>104</v>
      </c>
      <c r="R8" s="23" t="s">
        <v>105</v>
      </c>
      <c r="S8" s="23" t="s">
        <v>106</v>
      </c>
      <c r="T8" s="23" t="s">
        <v>107</v>
      </c>
      <c r="U8" s="25">
        <v>19</v>
      </c>
      <c r="V8" s="26">
        <v>1158</v>
      </c>
      <c r="W8" s="25">
        <f t="shared" si="3"/>
        <v>22002</v>
      </c>
      <c r="X8" s="26">
        <v>37</v>
      </c>
      <c r="Y8" s="26">
        <v>1158</v>
      </c>
      <c r="Z8" s="25">
        <f t="shared" si="4"/>
        <v>42846</v>
      </c>
      <c r="AA8" s="23">
        <v>10</v>
      </c>
      <c r="AB8" s="27" cm="1">
        <f t="array" ref="AB8">_xlfn.IFS(AA8&gt;U8,U8,U8=AA8,U8,AA8&lt;U8,AA8)</f>
        <v>10</v>
      </c>
      <c r="AC8" s="27">
        <f t="shared" si="0"/>
        <v>0</v>
      </c>
      <c r="AD8" s="27">
        <v>2836</v>
      </c>
      <c r="AE8" s="27">
        <f t="shared" si="5"/>
        <v>28360</v>
      </c>
      <c r="AF8" s="27">
        <f t="shared" si="1"/>
        <v>46</v>
      </c>
      <c r="AG8" s="27">
        <f t="shared" si="6"/>
        <v>1158</v>
      </c>
      <c r="AH8" s="27" cm="1">
        <f t="array" ref="AH8">_xlfn.IFS((U8-AB8)&gt;=0,V8*(U8-AB8),(U8-AB8)&lt;0,0)+_xlfn.IFS((X8-AC8)&gt;=0,(X8-AC8)*Y8,(X8-AC8)&lt;0,0)</f>
        <v>53268</v>
      </c>
      <c r="AI8" s="23">
        <v>81</v>
      </c>
      <c r="AJ8" s="25">
        <v>1460</v>
      </c>
      <c r="AK8" s="28">
        <f t="shared" si="2"/>
        <v>46852</v>
      </c>
      <c r="AM8" s="38">
        <f t="shared" si="7"/>
        <v>1158</v>
      </c>
      <c r="AN8" s="37" t="b">
        <f t="shared" si="8"/>
        <v>1</v>
      </c>
    </row>
    <row r="9" spans="1:41" ht="28.8" x14ac:dyDescent="0.3">
      <c r="A9" s="18">
        <v>45400</v>
      </c>
      <c r="B9" s="18">
        <v>45400</v>
      </c>
      <c r="C9" s="18">
        <v>45400</v>
      </c>
      <c r="D9" s="18">
        <v>45422</v>
      </c>
      <c r="E9" s="19" t="s">
        <v>108</v>
      </c>
      <c r="F9" s="20" t="s">
        <v>109</v>
      </c>
      <c r="G9" s="21">
        <v>9780449214923</v>
      </c>
      <c r="H9" s="22" t="s">
        <v>110</v>
      </c>
      <c r="I9" s="23" t="s">
        <v>64</v>
      </c>
      <c r="J9" s="19" t="s">
        <v>78</v>
      </c>
      <c r="K9" s="19" t="s">
        <v>51</v>
      </c>
      <c r="L9" s="19" t="s">
        <v>79</v>
      </c>
      <c r="M9" s="19" t="s">
        <v>80</v>
      </c>
      <c r="N9" s="24" t="s">
        <v>111</v>
      </c>
      <c r="O9" s="19" t="s">
        <v>112</v>
      </c>
      <c r="P9" s="23" t="s">
        <v>113</v>
      </c>
      <c r="Q9" s="23" t="s">
        <v>114</v>
      </c>
      <c r="R9" s="23" t="s">
        <v>58</v>
      </c>
      <c r="S9" s="23" t="s">
        <v>115</v>
      </c>
      <c r="T9" s="23" t="s">
        <v>60</v>
      </c>
      <c r="U9" s="25">
        <v>12</v>
      </c>
      <c r="V9" s="26">
        <v>1429</v>
      </c>
      <c r="W9" s="25">
        <f t="shared" si="3"/>
        <v>17148</v>
      </c>
      <c r="X9" s="26">
        <v>34</v>
      </c>
      <c r="Y9" s="26">
        <v>1429</v>
      </c>
      <c r="Z9" s="25">
        <f t="shared" si="4"/>
        <v>48586</v>
      </c>
      <c r="AA9" s="23">
        <v>13</v>
      </c>
      <c r="AB9" s="27" cm="1">
        <f t="array" ref="AB9">_xlfn.IFS(AA9&gt;U9,U9,U9=AA9,U9,AA9&lt;U9,AA9)</f>
        <v>12</v>
      </c>
      <c r="AC9" s="27">
        <f t="shared" si="0"/>
        <v>1</v>
      </c>
      <c r="AD9" s="27">
        <v>2416</v>
      </c>
      <c r="AE9" s="27">
        <f t="shared" si="5"/>
        <v>31408</v>
      </c>
      <c r="AF9" s="27">
        <f t="shared" si="1"/>
        <v>33</v>
      </c>
      <c r="AG9" s="27">
        <f t="shared" si="6"/>
        <v>1429</v>
      </c>
      <c r="AH9" s="27" cm="1">
        <f t="array" ref="AH9">_xlfn.IFS((U9-AB9)&gt;=0,V9*(U9-AB9),(U9-AB9)&lt;0,0)+_xlfn.IFS((X9-AC9)&gt;=0,(X9-AC9)*Y9,(X9-AC9)&lt;0,0)</f>
        <v>47157</v>
      </c>
      <c r="AI9" s="23">
        <v>89</v>
      </c>
      <c r="AJ9" s="25">
        <v>1460</v>
      </c>
      <c r="AK9" s="28">
        <f t="shared" si="2"/>
        <v>46860</v>
      </c>
      <c r="AM9" s="38">
        <f t="shared" si="7"/>
        <v>1429</v>
      </c>
      <c r="AN9" s="37" t="b">
        <f t="shared" si="8"/>
        <v>1</v>
      </c>
    </row>
    <row r="10" spans="1:41" ht="43.2" x14ac:dyDescent="0.3">
      <c r="A10" s="18">
        <v>45383</v>
      </c>
      <c r="B10" s="18">
        <v>45392</v>
      </c>
      <c r="C10" s="18">
        <v>45392</v>
      </c>
      <c r="D10" s="18">
        <v>45399</v>
      </c>
      <c r="E10" s="19" t="s">
        <v>116</v>
      </c>
      <c r="F10" s="20" t="s">
        <v>62</v>
      </c>
      <c r="G10" s="21">
        <v>9781786330895</v>
      </c>
      <c r="H10" s="22" t="s">
        <v>117</v>
      </c>
      <c r="I10" s="23" t="s">
        <v>118</v>
      </c>
      <c r="J10" s="19" t="s">
        <v>50</v>
      </c>
      <c r="K10" s="19" t="s">
        <v>51</v>
      </c>
      <c r="L10" s="19" t="s">
        <v>52</v>
      </c>
      <c r="M10" s="19" t="s">
        <v>53</v>
      </c>
      <c r="N10" s="24" t="s">
        <v>119</v>
      </c>
      <c r="O10" s="19" t="s">
        <v>112</v>
      </c>
      <c r="P10" s="23" t="s">
        <v>120</v>
      </c>
      <c r="Q10" s="23" t="s">
        <v>104</v>
      </c>
      <c r="R10" s="23" t="s">
        <v>95</v>
      </c>
      <c r="S10" s="23" t="s">
        <v>121</v>
      </c>
      <c r="T10" s="23" t="s">
        <v>122</v>
      </c>
      <c r="U10" s="25">
        <v>18</v>
      </c>
      <c r="V10" s="26">
        <v>1357</v>
      </c>
      <c r="W10" s="25">
        <f t="shared" si="3"/>
        <v>24426</v>
      </c>
      <c r="X10" s="26">
        <v>40</v>
      </c>
      <c r="Y10" s="26">
        <v>1357</v>
      </c>
      <c r="Z10" s="25">
        <f t="shared" si="4"/>
        <v>54280</v>
      </c>
      <c r="AA10" s="23">
        <v>17</v>
      </c>
      <c r="AB10" s="27" cm="1">
        <f t="array" ref="AB10">_xlfn.IFS(AA10&gt;U10,U10,U10=AA10,U10,AA10&lt;U10,AA10)</f>
        <v>17</v>
      </c>
      <c r="AC10" s="27">
        <f t="shared" si="0"/>
        <v>0</v>
      </c>
      <c r="AD10" s="27">
        <v>2793</v>
      </c>
      <c r="AE10" s="27">
        <f t="shared" si="5"/>
        <v>47481</v>
      </c>
      <c r="AF10" s="27">
        <f t="shared" si="1"/>
        <v>41</v>
      </c>
      <c r="AG10" s="27">
        <f t="shared" si="6"/>
        <v>1357</v>
      </c>
      <c r="AH10" s="27" cm="1">
        <f t="array" ref="AH10">_xlfn.IFS((U10-AB10)&gt;=0,V10*(U10-AB10),(U10-AB10)&lt;0,0)+_xlfn.IFS((X10-AC10)&gt;=0,(X10-AC10)*Y10,(X10-AC10)&lt;0,0)</f>
        <v>55637</v>
      </c>
      <c r="AI10" s="23">
        <v>92</v>
      </c>
      <c r="AJ10" s="25">
        <v>1825</v>
      </c>
      <c r="AK10" s="28">
        <f t="shared" si="2"/>
        <v>47208</v>
      </c>
      <c r="AM10" s="38">
        <f t="shared" si="7"/>
        <v>1357</v>
      </c>
      <c r="AN10" s="37" t="b">
        <f t="shared" si="8"/>
        <v>1</v>
      </c>
    </row>
    <row r="11" spans="1:41" ht="28.8" x14ac:dyDescent="0.3">
      <c r="A11" s="18">
        <v>45400</v>
      </c>
      <c r="B11" s="18">
        <v>45400</v>
      </c>
      <c r="C11" s="18">
        <v>45400</v>
      </c>
      <c r="D11" s="18">
        <v>45412</v>
      </c>
      <c r="E11" s="19" t="s">
        <v>87</v>
      </c>
      <c r="F11" s="20" t="s">
        <v>88</v>
      </c>
      <c r="G11" s="21">
        <v>9780000000002</v>
      </c>
      <c r="H11" s="22" t="s">
        <v>123</v>
      </c>
      <c r="I11" s="23" t="s">
        <v>124</v>
      </c>
      <c r="J11" s="19" t="s">
        <v>91</v>
      </c>
      <c r="K11" s="19" t="s">
        <v>125</v>
      </c>
      <c r="L11" s="19" t="s">
        <v>66</v>
      </c>
      <c r="M11" s="19" t="s">
        <v>67</v>
      </c>
      <c r="N11" s="24" t="s">
        <v>126</v>
      </c>
      <c r="O11" s="19" t="s">
        <v>112</v>
      </c>
      <c r="P11" s="23" t="s">
        <v>127</v>
      </c>
      <c r="Q11" s="23" t="s">
        <v>128</v>
      </c>
      <c r="R11" s="23" t="s">
        <v>129</v>
      </c>
      <c r="S11" s="23" t="s">
        <v>130</v>
      </c>
      <c r="T11" s="23" t="s">
        <v>97</v>
      </c>
      <c r="U11" s="25">
        <v>12</v>
      </c>
      <c r="V11" s="26">
        <v>1173</v>
      </c>
      <c r="W11" s="25">
        <f t="shared" si="3"/>
        <v>14076</v>
      </c>
      <c r="X11" s="26">
        <v>21</v>
      </c>
      <c r="Y11" s="26">
        <v>1173</v>
      </c>
      <c r="Z11" s="25">
        <f t="shared" si="4"/>
        <v>24633</v>
      </c>
      <c r="AA11" s="23">
        <v>30</v>
      </c>
      <c r="AB11" s="27" cm="1">
        <f t="array" ref="AB11">_xlfn.IFS(AA11&gt;U11,U11,U11=AA11,U11,AA11&lt;U11,AA11)</f>
        <v>12</v>
      </c>
      <c r="AC11" s="27">
        <f t="shared" si="0"/>
        <v>18</v>
      </c>
      <c r="AD11" s="27">
        <v>2752</v>
      </c>
      <c r="AE11" s="27">
        <f t="shared" si="5"/>
        <v>82560</v>
      </c>
      <c r="AF11" s="27">
        <f t="shared" si="1"/>
        <v>3</v>
      </c>
      <c r="AG11" s="27">
        <f t="shared" si="6"/>
        <v>1173</v>
      </c>
      <c r="AH11" s="27" cm="1">
        <f t="array" ref="AH11">_xlfn.IFS((U11-AB11)&gt;=0,V11*(U11-AB11),(U11-AB11)&lt;0,0)+_xlfn.IFS((X11-AC11)&gt;=0,(X11-AC11)*Y11,(X11-AC11)&lt;0,0)</f>
        <v>3519</v>
      </c>
      <c r="AI11" s="23">
        <v>88</v>
      </c>
      <c r="AJ11" s="25">
        <v>7</v>
      </c>
      <c r="AK11" s="28">
        <f t="shared" si="2"/>
        <v>45407</v>
      </c>
      <c r="AM11" s="38">
        <f t="shared" si="7"/>
        <v>1173</v>
      </c>
      <c r="AN11" s="37" t="b">
        <f t="shared" si="8"/>
        <v>1</v>
      </c>
    </row>
    <row r="12" spans="1:41" ht="28.8" x14ac:dyDescent="0.3">
      <c r="A12" s="18">
        <v>45407</v>
      </c>
      <c r="B12" s="18">
        <v>45407</v>
      </c>
      <c r="C12" s="18">
        <v>45407</v>
      </c>
      <c r="D12" s="18">
        <v>45422</v>
      </c>
      <c r="E12" s="19" t="s">
        <v>131</v>
      </c>
      <c r="F12" s="20" t="s">
        <v>47</v>
      </c>
      <c r="G12" s="21">
        <v>9780099590088</v>
      </c>
      <c r="H12" s="22" t="s">
        <v>132</v>
      </c>
      <c r="I12" s="23" t="s">
        <v>133</v>
      </c>
      <c r="J12" s="19" t="s">
        <v>50</v>
      </c>
      <c r="K12" s="19" t="s">
        <v>51</v>
      </c>
      <c r="L12" s="19" t="s">
        <v>79</v>
      </c>
      <c r="M12" s="19" t="s">
        <v>80</v>
      </c>
      <c r="N12" s="24" t="s">
        <v>134</v>
      </c>
      <c r="O12" s="19" t="s">
        <v>135</v>
      </c>
      <c r="P12" s="23" t="s">
        <v>136</v>
      </c>
      <c r="Q12" s="23" t="s">
        <v>137</v>
      </c>
      <c r="R12" s="23" t="s">
        <v>58</v>
      </c>
      <c r="S12" s="23" t="s">
        <v>138</v>
      </c>
      <c r="T12" s="23" t="s">
        <v>122</v>
      </c>
      <c r="U12" s="25">
        <v>18</v>
      </c>
      <c r="V12" s="26">
        <v>1004</v>
      </c>
      <c r="W12" s="25">
        <f t="shared" si="3"/>
        <v>18072</v>
      </c>
      <c r="X12" s="26">
        <v>37</v>
      </c>
      <c r="Y12" s="26">
        <v>1004</v>
      </c>
      <c r="Z12" s="25">
        <f t="shared" si="4"/>
        <v>37148</v>
      </c>
      <c r="AA12" s="23">
        <v>12</v>
      </c>
      <c r="AB12" s="27" cm="1">
        <f t="array" ref="AB12">_xlfn.IFS(AA12&gt;U12,U12,U12=AA12,U12,AA12&lt;U12,AA12)</f>
        <v>12</v>
      </c>
      <c r="AC12" s="27">
        <f t="shared" si="0"/>
        <v>0</v>
      </c>
      <c r="AD12" s="27">
        <v>3367</v>
      </c>
      <c r="AE12" s="27">
        <f t="shared" si="5"/>
        <v>40404</v>
      </c>
      <c r="AF12" s="27">
        <f t="shared" si="1"/>
        <v>43</v>
      </c>
      <c r="AG12" s="27">
        <f t="shared" si="6"/>
        <v>1004</v>
      </c>
      <c r="AH12" s="27" cm="1">
        <f t="array" ref="AH12">_xlfn.IFS((U12-AB12)&gt;=0,V12*(U12-AB12),(U12-AB12)&lt;0,0)+_xlfn.IFS((X12-AC12)&gt;=0,(X12-AC12)*Y12,(X12-AC12)&lt;0,0)</f>
        <v>43172</v>
      </c>
      <c r="AI12" s="23">
        <v>92</v>
      </c>
      <c r="AJ12" s="25">
        <v>2190</v>
      </c>
      <c r="AK12" s="28">
        <f t="shared" si="2"/>
        <v>47597</v>
      </c>
      <c r="AM12" s="38">
        <f t="shared" si="7"/>
        <v>1004</v>
      </c>
      <c r="AN12" s="37" t="b">
        <f t="shared" si="8"/>
        <v>1</v>
      </c>
    </row>
    <row r="13" spans="1:41" ht="28.8" x14ac:dyDescent="0.3">
      <c r="A13" s="18">
        <v>45383</v>
      </c>
      <c r="B13" s="18">
        <v>45392</v>
      </c>
      <c r="C13" s="18">
        <v>45392</v>
      </c>
      <c r="D13" s="18">
        <v>45399</v>
      </c>
      <c r="E13" s="19" t="s">
        <v>139</v>
      </c>
      <c r="F13" s="20" t="s">
        <v>47</v>
      </c>
      <c r="G13" s="21">
        <v>9788179921623</v>
      </c>
      <c r="H13" s="22" t="s">
        <v>140</v>
      </c>
      <c r="I13" s="23" t="s">
        <v>141</v>
      </c>
      <c r="J13" s="19" t="s">
        <v>50</v>
      </c>
      <c r="K13" s="19" t="s">
        <v>51</v>
      </c>
      <c r="L13" s="19" t="s">
        <v>52</v>
      </c>
      <c r="M13" s="19" t="s">
        <v>53</v>
      </c>
      <c r="N13" s="24" t="s">
        <v>142</v>
      </c>
      <c r="O13" s="19" t="s">
        <v>143</v>
      </c>
      <c r="P13" s="23" t="s">
        <v>120</v>
      </c>
      <c r="Q13" s="23" t="s">
        <v>104</v>
      </c>
      <c r="R13" s="23" t="s">
        <v>95</v>
      </c>
      <c r="S13" s="23" t="s">
        <v>144</v>
      </c>
      <c r="T13" s="23" t="s">
        <v>122</v>
      </c>
      <c r="U13" s="25">
        <v>12</v>
      </c>
      <c r="V13" s="26">
        <v>1039</v>
      </c>
      <c r="W13" s="25">
        <f t="shared" si="3"/>
        <v>12468</v>
      </c>
      <c r="X13" s="26">
        <v>25</v>
      </c>
      <c r="Y13" s="26">
        <v>1039</v>
      </c>
      <c r="Z13" s="25">
        <f t="shared" si="4"/>
        <v>25975</v>
      </c>
      <c r="AA13" s="23">
        <v>19</v>
      </c>
      <c r="AB13" s="27" cm="1">
        <f t="array" ref="AB13">_xlfn.IFS(AA13&gt;U13,U13,U13=AA13,U13,AA13&lt;U13,AA13)</f>
        <v>12</v>
      </c>
      <c r="AC13" s="27">
        <f t="shared" si="0"/>
        <v>7</v>
      </c>
      <c r="AD13" s="27">
        <v>2764</v>
      </c>
      <c r="AE13" s="27">
        <f t="shared" si="5"/>
        <v>52516</v>
      </c>
      <c r="AF13" s="27">
        <f t="shared" si="1"/>
        <v>18</v>
      </c>
      <c r="AG13" s="27">
        <f t="shared" si="6"/>
        <v>1039</v>
      </c>
      <c r="AH13" s="27" cm="1">
        <f t="array" ref="AH13">_xlfn.IFS((U13-AB13)&gt;=0,V13*(U13-AB13),(U13-AB13)&lt;0,0)+_xlfn.IFS((X13-AC13)&gt;=0,(X13-AC13)*Y13,(X13-AC13)&lt;0,0)</f>
        <v>18702</v>
      </c>
      <c r="AI13" s="23">
        <v>87</v>
      </c>
      <c r="AJ13" s="25">
        <v>1460</v>
      </c>
      <c r="AK13" s="28">
        <f t="shared" si="2"/>
        <v>46843</v>
      </c>
      <c r="AM13" s="38">
        <f t="shared" si="7"/>
        <v>1039</v>
      </c>
      <c r="AN13" s="37" t="b">
        <f t="shared" si="8"/>
        <v>1</v>
      </c>
    </row>
    <row r="14" spans="1:41" ht="28.8" x14ac:dyDescent="0.3">
      <c r="A14" s="18">
        <v>45414</v>
      </c>
      <c r="B14" s="18">
        <v>45414</v>
      </c>
      <c r="C14" s="18">
        <v>45414</v>
      </c>
      <c r="D14" s="18">
        <v>45426</v>
      </c>
      <c r="E14" s="19" t="s">
        <v>145</v>
      </c>
      <c r="F14" s="20" t="s">
        <v>146</v>
      </c>
      <c r="G14" s="21">
        <v>9788173711466</v>
      </c>
      <c r="H14" s="22" t="s">
        <v>147</v>
      </c>
      <c r="I14" s="23" t="s">
        <v>148</v>
      </c>
      <c r="J14" s="19" t="s">
        <v>50</v>
      </c>
      <c r="K14" s="19" t="s">
        <v>51</v>
      </c>
      <c r="L14" s="19" t="s">
        <v>66</v>
      </c>
      <c r="M14" s="19" t="s">
        <v>67</v>
      </c>
      <c r="N14" s="24" t="s">
        <v>149</v>
      </c>
      <c r="O14" s="19" t="s">
        <v>143</v>
      </c>
      <c r="P14" s="23" t="s">
        <v>150</v>
      </c>
      <c r="Q14" s="23" t="s">
        <v>151</v>
      </c>
      <c r="R14" s="23" t="s">
        <v>152</v>
      </c>
      <c r="S14" s="23" t="s">
        <v>153</v>
      </c>
      <c r="T14" s="23" t="s">
        <v>122</v>
      </c>
      <c r="U14" s="25">
        <v>12</v>
      </c>
      <c r="V14" s="26">
        <v>1263</v>
      </c>
      <c r="W14" s="25">
        <f t="shared" si="3"/>
        <v>15156</v>
      </c>
      <c r="X14" s="26">
        <v>36</v>
      </c>
      <c r="Y14" s="26">
        <v>1263</v>
      </c>
      <c r="Z14" s="25">
        <f t="shared" si="4"/>
        <v>45468</v>
      </c>
      <c r="AA14" s="23">
        <v>11</v>
      </c>
      <c r="AB14" s="27" cm="1">
        <f t="array" ref="AB14">_xlfn.IFS(AA14&gt;U14,U14,U14=AA14,U14,AA14&lt;U14,AA14)</f>
        <v>11</v>
      </c>
      <c r="AC14" s="27">
        <f t="shared" si="0"/>
        <v>0</v>
      </c>
      <c r="AD14" s="27">
        <v>3243</v>
      </c>
      <c r="AE14" s="27">
        <f t="shared" si="5"/>
        <v>35673</v>
      </c>
      <c r="AF14" s="27">
        <f t="shared" si="1"/>
        <v>37</v>
      </c>
      <c r="AG14" s="27">
        <f t="shared" si="6"/>
        <v>1263</v>
      </c>
      <c r="AH14" s="27" cm="1">
        <f t="array" ref="AH14">_xlfn.IFS((U14-AB14)&gt;=0,V14*(U14-AB14),(U14-AB14)&lt;0,0)+_xlfn.IFS((X14-AC14)&gt;=0,(X14-AC14)*Y14,(X14-AC14)&lt;0,0)</f>
        <v>46731</v>
      </c>
      <c r="AI14" s="23">
        <v>92</v>
      </c>
      <c r="AJ14" s="25">
        <v>1460</v>
      </c>
      <c r="AK14" s="28">
        <f t="shared" si="2"/>
        <v>46874</v>
      </c>
      <c r="AM14" s="38">
        <f t="shared" si="7"/>
        <v>1263</v>
      </c>
      <c r="AN14" s="37" t="b">
        <f t="shared" si="8"/>
        <v>1</v>
      </c>
    </row>
    <row r="15" spans="1:41" ht="28.8" x14ac:dyDescent="0.3">
      <c r="A15" s="18">
        <v>45420</v>
      </c>
      <c r="B15" s="18">
        <v>45420</v>
      </c>
      <c r="C15" s="18">
        <v>45420</v>
      </c>
      <c r="D15" s="18">
        <v>45422</v>
      </c>
      <c r="E15" s="19" t="s">
        <v>154</v>
      </c>
      <c r="F15" s="20" t="s">
        <v>155</v>
      </c>
      <c r="G15" s="21">
        <v>9789382951711</v>
      </c>
      <c r="H15" s="22" t="s">
        <v>156</v>
      </c>
      <c r="I15" s="23" t="s">
        <v>141</v>
      </c>
      <c r="J15" s="19" t="s">
        <v>50</v>
      </c>
      <c r="K15" s="19" t="s">
        <v>51</v>
      </c>
      <c r="L15" s="19" t="s">
        <v>79</v>
      </c>
      <c r="M15" s="19" t="s">
        <v>80</v>
      </c>
      <c r="N15" s="24" t="s">
        <v>157</v>
      </c>
      <c r="O15" s="19" t="s">
        <v>158</v>
      </c>
      <c r="P15" s="23" t="s">
        <v>159</v>
      </c>
      <c r="Q15" s="23" t="s">
        <v>160</v>
      </c>
      <c r="R15" s="23" t="s">
        <v>58</v>
      </c>
      <c r="S15" s="23" t="s">
        <v>161</v>
      </c>
      <c r="T15" s="23" t="s">
        <v>60</v>
      </c>
      <c r="U15" s="25">
        <v>14</v>
      </c>
      <c r="V15" s="26">
        <v>1289</v>
      </c>
      <c r="W15" s="25">
        <f t="shared" si="3"/>
        <v>18046</v>
      </c>
      <c r="X15" s="26">
        <v>38</v>
      </c>
      <c r="Y15" s="26">
        <v>1289</v>
      </c>
      <c r="Z15" s="25">
        <f t="shared" si="4"/>
        <v>48982</v>
      </c>
      <c r="AA15" s="23">
        <v>23</v>
      </c>
      <c r="AB15" s="27" cm="1">
        <f t="array" ref="AB15">_xlfn.IFS(AA15&gt;U15,U15,U15=AA15,U15,AA15&lt;U15,AA15)</f>
        <v>14</v>
      </c>
      <c r="AC15" s="27">
        <f t="shared" si="0"/>
        <v>9</v>
      </c>
      <c r="AD15" s="27">
        <v>3057</v>
      </c>
      <c r="AE15" s="27">
        <f t="shared" si="5"/>
        <v>70311</v>
      </c>
      <c r="AF15" s="27">
        <f t="shared" si="1"/>
        <v>29</v>
      </c>
      <c r="AG15" s="27">
        <f t="shared" si="6"/>
        <v>1289</v>
      </c>
      <c r="AH15" s="27" cm="1">
        <f t="array" ref="AH15">_xlfn.IFS((U15-AB15)&gt;=0,V15*(U15-AB15),(U15-AB15)&lt;0,0)+_xlfn.IFS((X15-AC15)&gt;=0,(X15-AC15)*Y15,(X15-AC15)&lt;0,0)</f>
        <v>37381</v>
      </c>
      <c r="AI15" s="23">
        <v>90</v>
      </c>
      <c r="AJ15" s="25">
        <v>1460</v>
      </c>
      <c r="AK15" s="28">
        <f t="shared" si="2"/>
        <v>46880</v>
      </c>
      <c r="AM15" s="38">
        <f t="shared" si="7"/>
        <v>1289</v>
      </c>
      <c r="AN15" s="37" t="b">
        <f t="shared" si="8"/>
        <v>1</v>
      </c>
    </row>
    <row r="16" spans="1:41" ht="28.8" x14ac:dyDescent="0.3">
      <c r="A16" s="18">
        <v>45397</v>
      </c>
      <c r="B16" s="18">
        <v>45400</v>
      </c>
      <c r="C16" s="18">
        <v>45400</v>
      </c>
      <c r="D16" s="18">
        <v>45439</v>
      </c>
      <c r="E16" s="19" t="s">
        <v>162</v>
      </c>
      <c r="F16" s="20" t="s">
        <v>163</v>
      </c>
      <c r="G16" s="21">
        <v>9781471131820</v>
      </c>
      <c r="H16" s="22" t="s">
        <v>164</v>
      </c>
      <c r="I16" s="23" t="s">
        <v>64</v>
      </c>
      <c r="J16" s="19" t="s">
        <v>78</v>
      </c>
      <c r="K16" s="19" t="s">
        <v>51</v>
      </c>
      <c r="L16" s="19" t="s">
        <v>52</v>
      </c>
      <c r="M16" s="19" t="s">
        <v>53</v>
      </c>
      <c r="N16" s="24" t="s">
        <v>165</v>
      </c>
      <c r="O16" s="19" t="s">
        <v>166</v>
      </c>
      <c r="P16" s="23" t="s">
        <v>167</v>
      </c>
      <c r="Q16" s="23" t="s">
        <v>128</v>
      </c>
      <c r="R16" s="23" t="s">
        <v>168</v>
      </c>
      <c r="S16" s="23" t="s">
        <v>169</v>
      </c>
      <c r="T16" s="23" t="s">
        <v>170</v>
      </c>
      <c r="U16" s="25">
        <v>14</v>
      </c>
      <c r="V16" s="26">
        <v>1449</v>
      </c>
      <c r="W16" s="25">
        <f t="shared" si="3"/>
        <v>20286</v>
      </c>
      <c r="X16" s="26">
        <v>33</v>
      </c>
      <c r="Y16" s="26">
        <v>1449</v>
      </c>
      <c r="Z16" s="25">
        <f t="shared" si="4"/>
        <v>47817</v>
      </c>
      <c r="AA16" s="23">
        <v>19</v>
      </c>
      <c r="AB16" s="27" cm="1">
        <f t="array" ref="AB16">_xlfn.IFS(AA16&gt;U16,U16,U16=AA16,U16,AA16&lt;U16,AA16)</f>
        <v>14</v>
      </c>
      <c r="AC16" s="27">
        <f t="shared" si="0"/>
        <v>5</v>
      </c>
      <c r="AD16" s="27">
        <v>2821</v>
      </c>
      <c r="AE16" s="27">
        <f t="shared" si="5"/>
        <v>53599</v>
      </c>
      <c r="AF16" s="27">
        <f t="shared" si="1"/>
        <v>28</v>
      </c>
      <c r="AG16" s="27">
        <f t="shared" si="6"/>
        <v>1449</v>
      </c>
      <c r="AH16" s="27" cm="1">
        <f t="array" ref="AH16">_xlfn.IFS((U16-AB16)&gt;=0,V16*(U16-AB16),(U16-AB16)&lt;0,0)+_xlfn.IFS((X16-AC16)&gt;=0,(X16-AC16)*Y16,(X16-AC16)&lt;0,0)</f>
        <v>40572</v>
      </c>
      <c r="AI16" s="23">
        <v>89</v>
      </c>
      <c r="AJ16" s="25">
        <v>1460</v>
      </c>
      <c r="AK16" s="28">
        <f t="shared" si="2"/>
        <v>46857</v>
      </c>
      <c r="AM16" s="38">
        <f t="shared" si="7"/>
        <v>1449</v>
      </c>
      <c r="AN16" s="37" t="b">
        <f t="shared" si="8"/>
        <v>1</v>
      </c>
    </row>
    <row r="17" spans="1:40" ht="28.8" x14ac:dyDescent="0.3">
      <c r="A17" s="18">
        <v>45384</v>
      </c>
      <c r="B17" s="18">
        <v>45392</v>
      </c>
      <c r="C17" s="18">
        <v>45392</v>
      </c>
      <c r="D17" s="18">
        <v>45399</v>
      </c>
      <c r="E17" s="19" t="s">
        <v>171</v>
      </c>
      <c r="F17" s="20" t="s">
        <v>172</v>
      </c>
      <c r="G17" s="21">
        <v>9780099549482</v>
      </c>
      <c r="H17" s="22" t="s">
        <v>173</v>
      </c>
      <c r="I17" s="23" t="s">
        <v>174</v>
      </c>
      <c r="J17" s="19" t="s">
        <v>50</v>
      </c>
      <c r="K17" s="19" t="s">
        <v>51</v>
      </c>
      <c r="L17" s="19" t="s">
        <v>66</v>
      </c>
      <c r="M17" s="19" t="s">
        <v>67</v>
      </c>
      <c r="N17" s="24" t="s">
        <v>175</v>
      </c>
      <c r="O17" s="19" t="s">
        <v>176</v>
      </c>
      <c r="P17" s="23" t="s">
        <v>177</v>
      </c>
      <c r="Q17" s="23" t="s">
        <v>104</v>
      </c>
      <c r="R17" s="23" t="s">
        <v>95</v>
      </c>
      <c r="S17" s="23" t="s">
        <v>178</v>
      </c>
      <c r="T17" s="23" t="s">
        <v>86</v>
      </c>
      <c r="U17" s="25">
        <v>15</v>
      </c>
      <c r="V17" s="26">
        <v>1288</v>
      </c>
      <c r="W17" s="25">
        <f t="shared" si="3"/>
        <v>19320</v>
      </c>
      <c r="X17" s="26">
        <v>21</v>
      </c>
      <c r="Y17" s="26">
        <v>1288</v>
      </c>
      <c r="Z17" s="25">
        <f t="shared" si="4"/>
        <v>27048</v>
      </c>
      <c r="AA17" s="23">
        <v>14</v>
      </c>
      <c r="AB17" s="27" cm="1">
        <f t="array" ref="AB17">_xlfn.IFS(AA17&gt;U17,U17,U17=AA17,U17,AA17&lt;U17,AA17)</f>
        <v>14</v>
      </c>
      <c r="AC17" s="27">
        <f t="shared" si="0"/>
        <v>0</v>
      </c>
      <c r="AD17" s="27">
        <v>3236</v>
      </c>
      <c r="AE17" s="27">
        <f t="shared" si="5"/>
        <v>45304</v>
      </c>
      <c r="AF17" s="27">
        <f t="shared" si="1"/>
        <v>22</v>
      </c>
      <c r="AG17" s="27">
        <f t="shared" si="6"/>
        <v>1288</v>
      </c>
      <c r="AH17" s="27" cm="1">
        <f t="array" ref="AH17">_xlfn.IFS((U17-AB17)&gt;=0,V17*(U17-AB17),(U17-AB17)&lt;0,0)+_xlfn.IFS((X17-AC17)&gt;=0,(X17-AC17)*Y17,(X17-AC17)&lt;0,0)</f>
        <v>28336</v>
      </c>
      <c r="AI17" s="23">
        <v>86</v>
      </c>
      <c r="AJ17" s="25">
        <v>2920</v>
      </c>
      <c r="AK17" s="28">
        <f t="shared" si="2"/>
        <v>48304</v>
      </c>
      <c r="AM17" s="38">
        <f t="shared" si="7"/>
        <v>1288</v>
      </c>
      <c r="AN17" s="37" t="b">
        <f t="shared" si="8"/>
        <v>1</v>
      </c>
    </row>
    <row r="18" spans="1:40" ht="43.2" x14ac:dyDescent="0.3">
      <c r="A18" s="18">
        <v>45407</v>
      </c>
      <c r="B18" s="18">
        <v>45407</v>
      </c>
      <c r="C18" s="18">
        <v>45407</v>
      </c>
      <c r="D18" s="18">
        <v>45449</v>
      </c>
      <c r="E18" s="19" t="s">
        <v>87</v>
      </c>
      <c r="F18" s="20" t="s">
        <v>179</v>
      </c>
      <c r="G18" s="21">
        <v>9780000000003</v>
      </c>
      <c r="H18" s="22" t="s">
        <v>180</v>
      </c>
      <c r="I18" s="23" t="s">
        <v>181</v>
      </c>
      <c r="J18" s="19" t="s">
        <v>91</v>
      </c>
      <c r="K18" s="19" t="s">
        <v>51</v>
      </c>
      <c r="L18" s="19" t="s">
        <v>79</v>
      </c>
      <c r="M18" s="19" t="s">
        <v>80</v>
      </c>
      <c r="N18" s="24" t="s">
        <v>182</v>
      </c>
      <c r="O18" s="19" t="s">
        <v>176</v>
      </c>
      <c r="P18" s="23" t="s">
        <v>183</v>
      </c>
      <c r="Q18" s="23" t="s">
        <v>137</v>
      </c>
      <c r="R18" s="23" t="s">
        <v>184</v>
      </c>
      <c r="S18" s="23" t="s">
        <v>185</v>
      </c>
      <c r="T18" s="23" t="s">
        <v>97</v>
      </c>
      <c r="U18" s="25">
        <v>0</v>
      </c>
      <c r="V18" s="26">
        <v>1038</v>
      </c>
      <c r="W18" s="25">
        <f t="shared" si="3"/>
        <v>0</v>
      </c>
      <c r="X18" s="26">
        <v>33</v>
      </c>
      <c r="Y18" s="26">
        <v>1038</v>
      </c>
      <c r="Z18" s="25">
        <f t="shared" si="4"/>
        <v>34254</v>
      </c>
      <c r="AA18" s="23">
        <v>16</v>
      </c>
      <c r="AB18" s="27" cm="1">
        <f t="array" ref="AB18">_xlfn.IFS(AA18&gt;U18,U18,U18=AA18,U18,AA18&lt;U18,AA18)</f>
        <v>0</v>
      </c>
      <c r="AC18" s="27">
        <f t="shared" si="0"/>
        <v>16</v>
      </c>
      <c r="AD18" s="27">
        <v>3412</v>
      </c>
      <c r="AE18" s="27">
        <f t="shared" si="5"/>
        <v>54592</v>
      </c>
      <c r="AF18" s="27">
        <f t="shared" si="1"/>
        <v>17</v>
      </c>
      <c r="AG18" s="27">
        <f t="shared" si="6"/>
        <v>1038</v>
      </c>
      <c r="AH18" s="27" cm="1">
        <f t="array" ref="AH18">_xlfn.IFS((U18-AB18)&gt;=0,V18*(U18-AB18),(U18-AB18)&lt;0,0)+_xlfn.IFS((X18-AC18)&gt;=0,(X18-AC18)*Y18,(X18-AC18)&lt;0,0)</f>
        <v>17646</v>
      </c>
      <c r="AI18" s="23">
        <v>89</v>
      </c>
      <c r="AJ18" s="25">
        <v>7</v>
      </c>
      <c r="AK18" s="28">
        <f t="shared" si="2"/>
        <v>45414</v>
      </c>
      <c r="AM18" s="38">
        <f t="shared" si="7"/>
        <v>1038</v>
      </c>
      <c r="AN18" s="37" t="b">
        <f t="shared" si="8"/>
        <v>1</v>
      </c>
    </row>
    <row r="19" spans="1:40" ht="28.8" x14ac:dyDescent="0.3">
      <c r="A19" s="18">
        <v>45444</v>
      </c>
      <c r="B19" s="18">
        <v>45444</v>
      </c>
      <c r="C19" s="18">
        <v>45444</v>
      </c>
      <c r="D19" s="18">
        <v>45456</v>
      </c>
      <c r="E19" s="19" t="s">
        <v>186</v>
      </c>
      <c r="F19" s="20" t="s">
        <v>187</v>
      </c>
      <c r="G19" s="21">
        <v>9780141036144</v>
      </c>
      <c r="H19" s="22" t="s">
        <v>188</v>
      </c>
      <c r="I19" s="23" t="s">
        <v>174</v>
      </c>
      <c r="J19" s="19" t="s">
        <v>50</v>
      </c>
      <c r="K19" s="19" t="s">
        <v>51</v>
      </c>
      <c r="L19" s="19" t="s">
        <v>52</v>
      </c>
      <c r="M19" s="19" t="s">
        <v>53</v>
      </c>
      <c r="N19" s="24" t="s">
        <v>189</v>
      </c>
      <c r="O19" s="19" t="s">
        <v>190</v>
      </c>
      <c r="P19" s="23" t="s">
        <v>191</v>
      </c>
      <c r="Q19" s="23" t="s">
        <v>192</v>
      </c>
      <c r="R19" s="23" t="s">
        <v>193</v>
      </c>
      <c r="S19" s="23" t="s">
        <v>194</v>
      </c>
      <c r="T19" s="23" t="s">
        <v>107</v>
      </c>
      <c r="U19" s="25">
        <v>15</v>
      </c>
      <c r="V19" s="26">
        <v>1077</v>
      </c>
      <c r="W19" s="25">
        <f t="shared" si="3"/>
        <v>16155</v>
      </c>
      <c r="X19" s="26">
        <v>35</v>
      </c>
      <c r="Y19" s="26">
        <v>1077</v>
      </c>
      <c r="Z19" s="25">
        <f t="shared" si="4"/>
        <v>37695</v>
      </c>
      <c r="AA19" s="23">
        <v>30</v>
      </c>
      <c r="AB19" s="27" cm="1">
        <f t="array" ref="AB19">_xlfn.IFS(AA19&gt;U19,U19,U19=AA19,U19,AA19&lt;U19,AA19)</f>
        <v>15</v>
      </c>
      <c r="AC19" s="27">
        <f t="shared" si="0"/>
        <v>15</v>
      </c>
      <c r="AD19" s="27">
        <v>2984</v>
      </c>
      <c r="AE19" s="27">
        <f t="shared" si="5"/>
        <v>89520</v>
      </c>
      <c r="AF19" s="27">
        <f t="shared" si="1"/>
        <v>20</v>
      </c>
      <c r="AG19" s="27">
        <f t="shared" si="6"/>
        <v>1077</v>
      </c>
      <c r="AH19" s="27" cm="1">
        <f t="array" ref="AH19">_xlfn.IFS((U19-AB19)&gt;=0,V19*(U19-AB19),(U19-AB19)&lt;0,0)+_xlfn.IFS((X19-AC19)&gt;=0,(X19-AC19)*Y19,(X19-AC19)&lt;0,0)</f>
        <v>21540</v>
      </c>
      <c r="AI19" s="23">
        <v>81</v>
      </c>
      <c r="AJ19" s="25">
        <v>2920</v>
      </c>
      <c r="AK19" s="28">
        <f t="shared" si="2"/>
        <v>48364</v>
      </c>
      <c r="AM19" s="38">
        <f t="shared" si="7"/>
        <v>1077</v>
      </c>
      <c r="AN19" s="37" t="b">
        <f t="shared" si="8"/>
        <v>1</v>
      </c>
    </row>
    <row r="20" spans="1:40" ht="28.8" x14ac:dyDescent="0.3">
      <c r="A20" s="18">
        <v>45451</v>
      </c>
      <c r="B20" s="18">
        <v>45451</v>
      </c>
      <c r="C20" s="18">
        <v>45451</v>
      </c>
      <c r="D20" s="18">
        <v>45463</v>
      </c>
      <c r="E20" s="19" t="s">
        <v>195</v>
      </c>
      <c r="F20" s="20" t="s">
        <v>196</v>
      </c>
      <c r="G20" s="21">
        <v>9780857197689</v>
      </c>
      <c r="H20" s="22" t="s">
        <v>197</v>
      </c>
      <c r="I20" s="23" t="s">
        <v>77</v>
      </c>
      <c r="J20" s="19" t="s">
        <v>65</v>
      </c>
      <c r="K20" s="19" t="s">
        <v>51</v>
      </c>
      <c r="L20" s="19" t="s">
        <v>66</v>
      </c>
      <c r="M20" s="19" t="s">
        <v>67</v>
      </c>
      <c r="N20" s="24" t="s">
        <v>198</v>
      </c>
      <c r="O20" s="19" t="s">
        <v>199</v>
      </c>
      <c r="P20" s="23" t="s">
        <v>200</v>
      </c>
      <c r="Q20" s="23" t="s">
        <v>201</v>
      </c>
      <c r="R20" s="23" t="s">
        <v>202</v>
      </c>
      <c r="S20" s="23" t="s">
        <v>203</v>
      </c>
      <c r="T20" s="23" t="s">
        <v>60</v>
      </c>
      <c r="U20" s="25">
        <v>12</v>
      </c>
      <c r="V20" s="26">
        <v>1383</v>
      </c>
      <c r="W20" s="25">
        <f t="shared" si="3"/>
        <v>16596</v>
      </c>
      <c r="X20" s="26">
        <v>26</v>
      </c>
      <c r="Y20" s="26">
        <v>1383</v>
      </c>
      <c r="Z20" s="25">
        <f t="shared" si="4"/>
        <v>35958</v>
      </c>
      <c r="AA20" s="23">
        <v>7</v>
      </c>
      <c r="AB20" s="27" cm="1">
        <f t="array" ref="AB20">_xlfn.IFS(AA20&gt;U20,U20,U20=AA20,U20,AA20&lt;U20,AA20)</f>
        <v>7</v>
      </c>
      <c r="AC20" s="27">
        <f t="shared" si="0"/>
        <v>0</v>
      </c>
      <c r="AD20" s="27">
        <v>2833</v>
      </c>
      <c r="AE20" s="27">
        <f t="shared" si="5"/>
        <v>19831</v>
      </c>
      <c r="AF20" s="27">
        <f t="shared" si="1"/>
        <v>31</v>
      </c>
      <c r="AG20" s="27">
        <f t="shared" si="6"/>
        <v>1383</v>
      </c>
      <c r="AH20" s="27" cm="1">
        <f t="array" ref="AH20">_xlfn.IFS((U20-AB20)&gt;=0,V20*(U20-AB20),(U20-AB20)&lt;0,0)+_xlfn.IFS((X20-AC20)&gt;=0,(X20-AC20)*Y20,(X20-AC20)&lt;0,0)</f>
        <v>42873</v>
      </c>
      <c r="AI20" s="23">
        <v>88</v>
      </c>
      <c r="AJ20" s="25">
        <v>1095</v>
      </c>
      <c r="AK20" s="28">
        <f t="shared" si="2"/>
        <v>46546</v>
      </c>
      <c r="AM20" s="38">
        <f t="shared" si="7"/>
        <v>1383</v>
      </c>
      <c r="AN20" s="37" t="b">
        <f t="shared" si="8"/>
        <v>1</v>
      </c>
    </row>
    <row r="21" spans="1:40" ht="28.8" x14ac:dyDescent="0.3">
      <c r="A21" s="18">
        <v>45383</v>
      </c>
      <c r="B21" s="18">
        <v>45400</v>
      </c>
      <c r="C21" s="18">
        <v>45400</v>
      </c>
      <c r="D21" s="18">
        <v>45463</v>
      </c>
      <c r="E21" s="19" t="s">
        <v>204</v>
      </c>
      <c r="F21" s="20" t="s">
        <v>109</v>
      </c>
      <c r="G21" s="21">
        <v>9780399590504</v>
      </c>
      <c r="H21" s="22" t="s">
        <v>205</v>
      </c>
      <c r="I21" s="23" t="s">
        <v>148</v>
      </c>
      <c r="J21" s="19" t="s">
        <v>206</v>
      </c>
      <c r="K21" s="19" t="s">
        <v>51</v>
      </c>
      <c r="L21" s="19" t="s">
        <v>79</v>
      </c>
      <c r="M21" s="19" t="s">
        <v>80</v>
      </c>
      <c r="N21" s="24" t="s">
        <v>207</v>
      </c>
      <c r="O21" s="19" t="s">
        <v>199</v>
      </c>
      <c r="P21" s="23" t="s">
        <v>120</v>
      </c>
      <c r="Q21" s="23" t="s">
        <v>128</v>
      </c>
      <c r="R21" s="23" t="s">
        <v>208</v>
      </c>
      <c r="S21" s="23" t="s">
        <v>209</v>
      </c>
      <c r="T21" s="23" t="s">
        <v>122</v>
      </c>
      <c r="U21" s="25">
        <v>14</v>
      </c>
      <c r="V21" s="26">
        <v>1490</v>
      </c>
      <c r="W21" s="25">
        <f t="shared" si="3"/>
        <v>20860</v>
      </c>
      <c r="X21" s="26">
        <v>40</v>
      </c>
      <c r="Y21" s="26">
        <v>1490</v>
      </c>
      <c r="Z21" s="25">
        <f t="shared" si="4"/>
        <v>59600</v>
      </c>
      <c r="AA21" s="23">
        <v>27</v>
      </c>
      <c r="AB21" s="27" cm="1">
        <f t="array" ref="AB21">_xlfn.IFS(AA21&gt;U21,U21,U21=AA21,U21,AA21&lt;U21,AA21)</f>
        <v>14</v>
      </c>
      <c r="AC21" s="27">
        <f t="shared" si="0"/>
        <v>13</v>
      </c>
      <c r="AD21" s="27">
        <v>2230</v>
      </c>
      <c r="AE21" s="27">
        <f t="shared" si="5"/>
        <v>60210</v>
      </c>
      <c r="AF21" s="27">
        <f t="shared" si="1"/>
        <v>27</v>
      </c>
      <c r="AG21" s="27">
        <f t="shared" si="6"/>
        <v>1490</v>
      </c>
      <c r="AH21" s="27" cm="1">
        <f t="array" ref="AH21">_xlfn.IFS((U21-AB21)&gt;=0,V21*(U21-AB21),(U21-AB21)&lt;0,0)+_xlfn.IFS((X21-AC21)&gt;=0,(X21-AC21)*Y21,(X21-AC21)&lt;0,0)</f>
        <v>40230</v>
      </c>
      <c r="AI21" s="23">
        <v>86</v>
      </c>
      <c r="AJ21" s="25">
        <v>1460</v>
      </c>
      <c r="AK21" s="28">
        <f t="shared" si="2"/>
        <v>46843</v>
      </c>
      <c r="AM21" s="38">
        <f t="shared" si="7"/>
        <v>1490</v>
      </c>
      <c r="AN21" s="37" t="b">
        <f t="shared" si="8"/>
        <v>1</v>
      </c>
    </row>
    <row r="22" spans="1:40" ht="28.8" x14ac:dyDescent="0.3">
      <c r="A22" s="18">
        <v>45410</v>
      </c>
      <c r="B22" s="18">
        <v>45463</v>
      </c>
      <c r="C22" s="18">
        <v>45463</v>
      </c>
      <c r="D22" s="18">
        <v>45475</v>
      </c>
      <c r="E22" s="19" t="s">
        <v>210</v>
      </c>
      <c r="F22" s="20" t="s">
        <v>211</v>
      </c>
      <c r="G22" s="21">
        <v>9780807014295</v>
      </c>
      <c r="H22" s="22" t="s">
        <v>212</v>
      </c>
      <c r="I22" s="23" t="s">
        <v>213</v>
      </c>
      <c r="J22" s="19" t="s">
        <v>50</v>
      </c>
      <c r="K22" s="19" t="s">
        <v>51</v>
      </c>
      <c r="L22" s="19" t="s">
        <v>52</v>
      </c>
      <c r="M22" s="19" t="s">
        <v>53</v>
      </c>
      <c r="N22" s="24" t="s">
        <v>214</v>
      </c>
      <c r="O22" s="19" t="s">
        <v>215</v>
      </c>
      <c r="P22" s="23" t="s">
        <v>56</v>
      </c>
      <c r="Q22" s="23" t="s">
        <v>216</v>
      </c>
      <c r="R22" s="23" t="s">
        <v>217</v>
      </c>
      <c r="S22" s="23" t="s">
        <v>218</v>
      </c>
      <c r="T22" s="23" t="s">
        <v>60</v>
      </c>
      <c r="U22" s="25">
        <v>13</v>
      </c>
      <c r="V22" s="26">
        <v>1290</v>
      </c>
      <c r="W22" s="25">
        <f t="shared" si="3"/>
        <v>16770</v>
      </c>
      <c r="X22" s="26">
        <v>27</v>
      </c>
      <c r="Y22" s="26">
        <v>1290</v>
      </c>
      <c r="Z22" s="25">
        <f t="shared" si="4"/>
        <v>34830</v>
      </c>
      <c r="AA22" s="23">
        <v>5</v>
      </c>
      <c r="AB22" s="27" cm="1">
        <f t="array" ref="AB22">_xlfn.IFS(AA22&gt;U22,U22,U22=AA22,U22,AA22&lt;U22,AA22)</f>
        <v>5</v>
      </c>
      <c r="AC22" s="27">
        <f t="shared" si="0"/>
        <v>0</v>
      </c>
      <c r="AD22" s="27">
        <v>2709</v>
      </c>
      <c r="AE22" s="27">
        <f t="shared" si="5"/>
        <v>13545</v>
      </c>
      <c r="AF22" s="27">
        <f t="shared" si="1"/>
        <v>35</v>
      </c>
      <c r="AG22" s="27">
        <f t="shared" si="6"/>
        <v>1290</v>
      </c>
      <c r="AH22" s="27" cm="1">
        <f t="array" ref="AH22">_xlfn.IFS((U22-AB22)&gt;=0,V22*(U22-AB22),(U22-AB22)&lt;0,0)+_xlfn.IFS((X22-AC22)&gt;=0,(X22-AC22)*Y22,(X22-AC22)&lt;0,0)</f>
        <v>45150</v>
      </c>
      <c r="AI22" s="23">
        <v>91</v>
      </c>
      <c r="AJ22" s="25">
        <v>2190</v>
      </c>
      <c r="AK22" s="28">
        <f t="shared" si="2"/>
        <v>47600</v>
      </c>
      <c r="AM22" s="38">
        <f t="shared" si="7"/>
        <v>1290</v>
      </c>
      <c r="AN22" s="37" t="b">
        <f t="shared" si="8"/>
        <v>1</v>
      </c>
    </row>
    <row r="23" spans="1:40" ht="28.8" x14ac:dyDescent="0.3">
      <c r="A23" s="18">
        <v>45471</v>
      </c>
      <c r="B23" s="18">
        <v>45498</v>
      </c>
      <c r="C23" s="18">
        <v>45498</v>
      </c>
      <c r="D23" s="18">
        <v>45483</v>
      </c>
      <c r="E23" s="19" t="s">
        <v>87</v>
      </c>
      <c r="F23" s="20" t="s">
        <v>88</v>
      </c>
      <c r="G23" s="21">
        <v>9780000000004</v>
      </c>
      <c r="H23" s="22" t="s">
        <v>219</v>
      </c>
      <c r="I23" s="23" t="s">
        <v>220</v>
      </c>
      <c r="J23" s="19" t="s">
        <v>91</v>
      </c>
      <c r="K23" s="19" t="s">
        <v>51</v>
      </c>
      <c r="L23" s="19" t="s">
        <v>66</v>
      </c>
      <c r="M23" s="19" t="s">
        <v>67</v>
      </c>
      <c r="N23" s="24" t="s">
        <v>221</v>
      </c>
      <c r="O23" s="19" t="s">
        <v>222</v>
      </c>
      <c r="P23" s="23" t="s">
        <v>223</v>
      </c>
      <c r="Q23" s="23" t="s">
        <v>137</v>
      </c>
      <c r="R23" s="23" t="s">
        <v>224</v>
      </c>
      <c r="S23" s="23" t="s">
        <v>225</v>
      </c>
      <c r="T23" s="23" t="s">
        <v>97</v>
      </c>
      <c r="U23" s="25">
        <v>19</v>
      </c>
      <c r="V23" s="26">
        <v>1470</v>
      </c>
      <c r="W23" s="25">
        <f t="shared" si="3"/>
        <v>27930</v>
      </c>
      <c r="X23" s="26">
        <v>33</v>
      </c>
      <c r="Y23" s="26">
        <v>1500</v>
      </c>
      <c r="Z23" s="25">
        <f t="shared" si="4"/>
        <v>49500</v>
      </c>
      <c r="AA23" s="23">
        <v>23</v>
      </c>
      <c r="AB23" s="27" cm="1">
        <f t="array" ref="AB23">_xlfn.IFS(AA23&gt;U23,U23,U23=AA23,U23,AA23&lt;U23,AA23)</f>
        <v>19</v>
      </c>
      <c r="AC23" s="27">
        <f t="shared" si="0"/>
        <v>4</v>
      </c>
      <c r="AD23" s="27">
        <v>3300</v>
      </c>
      <c r="AE23" s="27">
        <f t="shared" si="5"/>
        <v>75900</v>
      </c>
      <c r="AF23" s="27">
        <f t="shared" si="1"/>
        <v>29</v>
      </c>
      <c r="AG23" s="27">
        <f t="shared" si="6"/>
        <v>1500</v>
      </c>
      <c r="AH23" s="27" cm="1">
        <f t="array" ref="AH23">_xlfn.IFS((U23-AB23)&gt;=0,V23*(U23-AB23),(U23-AB23)&lt;0,0)+_xlfn.IFS((X23-AC23)&gt;=0,(X23-AC23)*Y23,(X23-AC23)&lt;0,0)</f>
        <v>43500</v>
      </c>
      <c r="AI23" s="23">
        <v>88</v>
      </c>
      <c r="AJ23" s="25">
        <v>730</v>
      </c>
      <c r="AK23" s="28">
        <f t="shared" si="2"/>
        <v>46201</v>
      </c>
      <c r="AM23" s="38">
        <f t="shared" si="7"/>
        <v>1500</v>
      </c>
      <c r="AN23" s="37" t="b">
        <f t="shared" si="8"/>
        <v>1</v>
      </c>
    </row>
    <row r="24" spans="1:40" ht="43.2" x14ac:dyDescent="0.3">
      <c r="A24" s="18">
        <v>45383</v>
      </c>
      <c r="B24" s="18">
        <v>45392</v>
      </c>
      <c r="C24" s="18">
        <v>45392</v>
      </c>
      <c r="D24" s="18">
        <v>45483</v>
      </c>
      <c r="E24" s="19" t="s">
        <v>87</v>
      </c>
      <c r="F24" s="20" t="s">
        <v>226</v>
      </c>
      <c r="G24" s="21">
        <v>9780000000005</v>
      </c>
      <c r="H24" s="22" t="s">
        <v>227</v>
      </c>
      <c r="I24" s="23" t="s">
        <v>228</v>
      </c>
      <c r="J24" s="19" t="s">
        <v>91</v>
      </c>
      <c r="K24" s="19" t="s">
        <v>51</v>
      </c>
      <c r="L24" s="19" t="s">
        <v>79</v>
      </c>
      <c r="M24" s="19" t="s">
        <v>80</v>
      </c>
      <c r="N24" s="24" t="s">
        <v>229</v>
      </c>
      <c r="O24" s="19" t="s">
        <v>222</v>
      </c>
      <c r="P24" s="23" t="s">
        <v>120</v>
      </c>
      <c r="Q24" s="23" t="s">
        <v>104</v>
      </c>
      <c r="R24" s="23" t="s">
        <v>230</v>
      </c>
      <c r="S24" s="23" t="s">
        <v>231</v>
      </c>
      <c r="T24" s="23" t="s">
        <v>122</v>
      </c>
      <c r="U24" s="25">
        <v>14</v>
      </c>
      <c r="V24" s="26">
        <v>1280</v>
      </c>
      <c r="W24" s="25">
        <f t="shared" si="3"/>
        <v>17920</v>
      </c>
      <c r="X24" s="26">
        <v>40</v>
      </c>
      <c r="Y24" s="26">
        <v>1280</v>
      </c>
      <c r="Z24" s="25">
        <f t="shared" si="4"/>
        <v>51200</v>
      </c>
      <c r="AA24" s="23">
        <v>24</v>
      </c>
      <c r="AB24" s="27" cm="1">
        <f t="array" ref="AB24">_xlfn.IFS(AA24&gt;U24,U24,U24=AA24,U24,AA24&lt;U24,AA24)</f>
        <v>14</v>
      </c>
      <c r="AC24" s="27">
        <f t="shared" si="0"/>
        <v>10</v>
      </c>
      <c r="AD24" s="27">
        <v>3481</v>
      </c>
      <c r="AE24" s="27">
        <f t="shared" si="5"/>
        <v>83544</v>
      </c>
      <c r="AF24" s="27">
        <f t="shared" si="1"/>
        <v>30</v>
      </c>
      <c r="AG24" s="27">
        <f t="shared" si="6"/>
        <v>1280</v>
      </c>
      <c r="AH24" s="27" cm="1">
        <f t="array" ref="AH24">_xlfn.IFS((U24-AB24)&gt;=0,V24*(U24-AB24),(U24-AB24)&lt;0,0)+_xlfn.IFS((X24-AC24)&gt;=0,(X24-AC24)*Y24,(X24-AC24)&lt;0,0)</f>
        <v>38400</v>
      </c>
      <c r="AI24" s="23">
        <v>85</v>
      </c>
      <c r="AJ24" s="25">
        <v>7</v>
      </c>
      <c r="AK24" s="28">
        <f t="shared" si="2"/>
        <v>45390</v>
      </c>
      <c r="AM24" s="38">
        <f t="shared" si="7"/>
        <v>1280</v>
      </c>
      <c r="AN24" s="37" t="b">
        <f t="shared" si="8"/>
        <v>1</v>
      </c>
    </row>
    <row r="25" spans="1:40" x14ac:dyDescent="0.3">
      <c r="A25" s="18">
        <v>45478</v>
      </c>
      <c r="B25" s="18">
        <v>45478</v>
      </c>
      <c r="C25" s="18">
        <v>45478</v>
      </c>
      <c r="D25" s="18">
        <v>45490</v>
      </c>
      <c r="E25" s="19" t="s">
        <v>232</v>
      </c>
      <c r="F25" s="20" t="s">
        <v>233</v>
      </c>
      <c r="G25" s="21">
        <v>9780062457714</v>
      </c>
      <c r="H25" s="22" t="s">
        <v>234</v>
      </c>
      <c r="I25" s="23" t="s">
        <v>141</v>
      </c>
      <c r="J25" s="19" t="s">
        <v>50</v>
      </c>
      <c r="K25" s="19" t="s">
        <v>51</v>
      </c>
      <c r="L25" s="19" t="s">
        <v>52</v>
      </c>
      <c r="M25" s="19" t="s">
        <v>53</v>
      </c>
      <c r="N25" s="24" t="s">
        <v>235</v>
      </c>
      <c r="O25" s="19" t="s">
        <v>236</v>
      </c>
      <c r="P25" s="23" t="s">
        <v>237</v>
      </c>
      <c r="Q25" s="23" t="s">
        <v>238</v>
      </c>
      <c r="R25" s="23" t="s">
        <v>239</v>
      </c>
      <c r="S25" s="23" t="s">
        <v>240</v>
      </c>
      <c r="T25" s="23" t="s">
        <v>107</v>
      </c>
      <c r="U25" s="25">
        <v>20</v>
      </c>
      <c r="V25" s="26">
        <v>1166</v>
      </c>
      <c r="W25" s="25">
        <f t="shared" si="3"/>
        <v>23320</v>
      </c>
      <c r="X25" s="26">
        <v>46</v>
      </c>
      <c r="Y25" s="26">
        <v>1166</v>
      </c>
      <c r="Z25" s="25">
        <f t="shared" si="4"/>
        <v>53636</v>
      </c>
      <c r="AA25" s="23">
        <v>7</v>
      </c>
      <c r="AB25" s="27" cm="1">
        <f t="array" ref="AB25">_xlfn.IFS(AA25&gt;U25,U25,U25=AA25,U25,AA25&lt;U25,AA25)</f>
        <v>7</v>
      </c>
      <c r="AC25" s="27">
        <f t="shared" si="0"/>
        <v>0</v>
      </c>
      <c r="AD25" s="27">
        <v>2835</v>
      </c>
      <c r="AE25" s="27">
        <f t="shared" si="5"/>
        <v>19845</v>
      </c>
      <c r="AF25" s="27">
        <f t="shared" si="1"/>
        <v>59</v>
      </c>
      <c r="AG25" s="27">
        <f t="shared" si="6"/>
        <v>1166</v>
      </c>
      <c r="AH25" s="27" cm="1">
        <f t="array" ref="AH25">_xlfn.IFS((U25-AB25)&gt;=0,V25*(U25-AB25),(U25-AB25)&lt;0,0)+_xlfn.IFS((X25-AC25)&gt;=0,(X25-AC25)*Y25,(X25-AC25)&lt;0,0)</f>
        <v>68794</v>
      </c>
      <c r="AI25" s="23">
        <v>85</v>
      </c>
      <c r="AJ25" s="25">
        <v>1460</v>
      </c>
      <c r="AK25" s="28">
        <f t="shared" si="2"/>
        <v>46938</v>
      </c>
      <c r="AM25" s="38">
        <f t="shared" si="7"/>
        <v>1166</v>
      </c>
      <c r="AN25" s="37" t="b">
        <f t="shared" si="8"/>
        <v>1</v>
      </c>
    </row>
    <row r="26" spans="1:40" ht="28.8" x14ac:dyDescent="0.3">
      <c r="A26" s="18">
        <v>45383</v>
      </c>
      <c r="B26" s="18">
        <v>45407</v>
      </c>
      <c r="C26" s="18">
        <v>45407</v>
      </c>
      <c r="D26" s="18">
        <v>45497</v>
      </c>
      <c r="E26" s="19" t="s">
        <v>241</v>
      </c>
      <c r="F26" s="20" t="s">
        <v>242</v>
      </c>
      <c r="G26" s="21">
        <v>9781524763138</v>
      </c>
      <c r="H26" s="22" t="s">
        <v>243</v>
      </c>
      <c r="I26" s="23" t="s">
        <v>148</v>
      </c>
      <c r="J26" s="19" t="s">
        <v>206</v>
      </c>
      <c r="K26" s="19" t="s">
        <v>51</v>
      </c>
      <c r="L26" s="19" t="s">
        <v>66</v>
      </c>
      <c r="M26" s="19" t="s">
        <v>67</v>
      </c>
      <c r="N26" s="24" t="s">
        <v>244</v>
      </c>
      <c r="O26" s="19" t="s">
        <v>245</v>
      </c>
      <c r="P26" s="23" t="s">
        <v>120</v>
      </c>
      <c r="Q26" s="23" t="s">
        <v>137</v>
      </c>
      <c r="R26" s="23" t="s">
        <v>246</v>
      </c>
      <c r="S26" s="23" t="s">
        <v>247</v>
      </c>
      <c r="T26" s="23" t="s">
        <v>122</v>
      </c>
      <c r="U26" s="25">
        <v>19</v>
      </c>
      <c r="V26" s="26">
        <v>1217</v>
      </c>
      <c r="W26" s="25">
        <f t="shared" si="3"/>
        <v>23123</v>
      </c>
      <c r="X26" s="26">
        <v>31</v>
      </c>
      <c r="Y26" s="26">
        <v>1217</v>
      </c>
      <c r="Z26" s="25">
        <f t="shared" si="4"/>
        <v>37727</v>
      </c>
      <c r="AA26" s="23">
        <v>8</v>
      </c>
      <c r="AB26" s="27" cm="1">
        <f t="array" ref="AB26">_xlfn.IFS(AA26&gt;U26,U26,U26=AA26,U26,AA26&lt;U26,AA26)</f>
        <v>8</v>
      </c>
      <c r="AC26" s="27">
        <f t="shared" si="0"/>
        <v>0</v>
      </c>
      <c r="AD26" s="27">
        <v>2337</v>
      </c>
      <c r="AE26" s="27">
        <f t="shared" si="5"/>
        <v>18696</v>
      </c>
      <c r="AF26" s="27">
        <f t="shared" si="1"/>
        <v>42</v>
      </c>
      <c r="AG26" s="27">
        <f t="shared" si="6"/>
        <v>1217</v>
      </c>
      <c r="AH26" s="27" cm="1">
        <f t="array" ref="AH26">_xlfn.IFS((U26-AB26)&gt;=0,V26*(U26-AB26),(U26-AB26)&lt;0,0)+_xlfn.IFS((X26-AC26)&gt;=0,(X26-AC26)*Y26,(X26-AC26)&lt;0,0)</f>
        <v>51114</v>
      </c>
      <c r="AI26" s="23">
        <v>91</v>
      </c>
      <c r="AJ26" s="25">
        <v>1460</v>
      </c>
      <c r="AK26" s="28">
        <f t="shared" si="2"/>
        <v>46843</v>
      </c>
      <c r="AM26" s="38">
        <f t="shared" si="7"/>
        <v>1217</v>
      </c>
      <c r="AN26" s="37" t="b">
        <f t="shared" si="8"/>
        <v>1</v>
      </c>
    </row>
    <row r="27" spans="1:40" ht="43.2" x14ac:dyDescent="0.3">
      <c r="A27" s="18">
        <v>45485</v>
      </c>
      <c r="B27" s="18">
        <v>45485</v>
      </c>
      <c r="C27" s="18">
        <v>45485</v>
      </c>
      <c r="D27" s="18">
        <v>45497</v>
      </c>
      <c r="E27" s="19" t="s">
        <v>248</v>
      </c>
      <c r="F27" s="20" t="s">
        <v>170</v>
      </c>
      <c r="G27" s="21">
        <v>9789380658742</v>
      </c>
      <c r="H27" s="22" t="s">
        <v>249</v>
      </c>
      <c r="I27" s="23" t="s">
        <v>250</v>
      </c>
      <c r="J27" s="19" t="s">
        <v>50</v>
      </c>
      <c r="K27" s="19" t="s">
        <v>51</v>
      </c>
      <c r="L27" s="19" t="s">
        <v>79</v>
      </c>
      <c r="M27" s="19" t="s">
        <v>80</v>
      </c>
      <c r="N27" s="24" t="s">
        <v>251</v>
      </c>
      <c r="O27" s="19" t="s">
        <v>245</v>
      </c>
      <c r="P27" s="23" t="s">
        <v>252</v>
      </c>
      <c r="Q27" s="23" t="s">
        <v>216</v>
      </c>
      <c r="R27" s="23" t="s">
        <v>253</v>
      </c>
      <c r="S27" s="23" t="s">
        <v>254</v>
      </c>
      <c r="T27" s="23" t="s">
        <v>255</v>
      </c>
      <c r="U27" s="25">
        <v>0</v>
      </c>
      <c r="V27" s="26">
        <v>1196</v>
      </c>
      <c r="W27" s="25">
        <f t="shared" si="3"/>
        <v>0</v>
      </c>
      <c r="X27" s="26">
        <v>44</v>
      </c>
      <c r="Y27" s="26">
        <v>1196</v>
      </c>
      <c r="Z27" s="25">
        <f t="shared" si="4"/>
        <v>52624</v>
      </c>
      <c r="AA27" s="23">
        <v>1</v>
      </c>
      <c r="AB27" s="27" cm="1">
        <f t="array" ref="AB27">_xlfn.IFS(AA27&gt;U27,U27,U27=AA27,U27,AA27&lt;U27,AA27)</f>
        <v>0</v>
      </c>
      <c r="AC27" s="27">
        <f t="shared" si="0"/>
        <v>1</v>
      </c>
      <c r="AD27" s="27">
        <v>2184</v>
      </c>
      <c r="AE27" s="27">
        <f t="shared" si="5"/>
        <v>2184</v>
      </c>
      <c r="AF27" s="27">
        <f t="shared" si="1"/>
        <v>43</v>
      </c>
      <c r="AG27" s="27">
        <f t="shared" si="6"/>
        <v>1196</v>
      </c>
      <c r="AH27" s="27" cm="1">
        <f t="array" ref="AH27">_xlfn.IFS((U27-AB27)&gt;=0,V27*(U27-AB27),(U27-AB27)&lt;0,0)+_xlfn.IFS((X27-AC27)&gt;=0,(X27-AC27)*Y27,(X27-AC27)&lt;0,0)</f>
        <v>51428</v>
      </c>
      <c r="AI27" s="23">
        <v>87</v>
      </c>
      <c r="AJ27" s="25">
        <v>1825</v>
      </c>
      <c r="AK27" s="28">
        <f t="shared" si="2"/>
        <v>47310</v>
      </c>
      <c r="AM27" s="38">
        <f t="shared" si="7"/>
        <v>1196</v>
      </c>
      <c r="AN27" s="37" t="b">
        <f t="shared" si="8"/>
        <v>1</v>
      </c>
    </row>
    <row r="28" spans="1:40" ht="43.2" x14ac:dyDescent="0.3">
      <c r="A28" s="18">
        <v>45410</v>
      </c>
      <c r="B28" s="18">
        <v>45437</v>
      </c>
      <c r="C28" s="18">
        <v>45437</v>
      </c>
      <c r="D28" s="18">
        <v>45399</v>
      </c>
      <c r="E28" s="19" t="s">
        <v>256</v>
      </c>
      <c r="F28" s="20" t="s">
        <v>257</v>
      </c>
      <c r="G28" s="21">
        <v>9788129135728</v>
      </c>
      <c r="H28" s="22" t="s">
        <v>258</v>
      </c>
      <c r="I28" s="23" t="s">
        <v>259</v>
      </c>
      <c r="J28" s="19" t="s">
        <v>50</v>
      </c>
      <c r="K28" s="19" t="s">
        <v>51</v>
      </c>
      <c r="L28" s="19" t="s">
        <v>52</v>
      </c>
      <c r="M28" s="19" t="s">
        <v>53</v>
      </c>
      <c r="N28" s="24" t="s">
        <v>260</v>
      </c>
      <c r="O28" s="19" t="s">
        <v>261</v>
      </c>
      <c r="P28" s="23" t="s">
        <v>56</v>
      </c>
      <c r="Q28" s="23" t="s">
        <v>137</v>
      </c>
      <c r="R28" s="23" t="s">
        <v>95</v>
      </c>
      <c r="S28" s="23" t="s">
        <v>262</v>
      </c>
      <c r="T28" s="23" t="s">
        <v>60</v>
      </c>
      <c r="U28" s="25">
        <v>15</v>
      </c>
      <c r="V28" s="26">
        <v>1404</v>
      </c>
      <c r="W28" s="25">
        <f t="shared" si="3"/>
        <v>21060</v>
      </c>
      <c r="X28" s="26">
        <v>27</v>
      </c>
      <c r="Y28" s="26">
        <v>1404</v>
      </c>
      <c r="Z28" s="25">
        <f t="shared" si="4"/>
        <v>37908</v>
      </c>
      <c r="AA28" s="23">
        <v>37</v>
      </c>
      <c r="AB28" s="27" cm="1">
        <f t="array" ref="AB28">_xlfn.IFS(AA28&gt;U28,U28,U28=AA28,U28,AA28&lt;U28,AA28)</f>
        <v>15</v>
      </c>
      <c r="AC28" s="27">
        <f t="shared" si="0"/>
        <v>22</v>
      </c>
      <c r="AD28" s="27">
        <v>3396</v>
      </c>
      <c r="AE28" s="27">
        <f t="shared" si="5"/>
        <v>125652</v>
      </c>
      <c r="AF28" s="27">
        <f t="shared" si="1"/>
        <v>5</v>
      </c>
      <c r="AG28" s="27">
        <f t="shared" si="6"/>
        <v>1404</v>
      </c>
      <c r="AH28" s="27" cm="1">
        <f t="array" ref="AH28">_xlfn.IFS((U28-AB28)&gt;=0,V28*(U28-AB28),(U28-AB28)&lt;0,0)+_xlfn.IFS((X28-AC28)&gt;=0,(X28-AC28)*Y28,(X28-AC28)&lt;0,0)</f>
        <v>7020</v>
      </c>
      <c r="AI28" s="23">
        <v>89</v>
      </c>
      <c r="AJ28" s="25">
        <v>1460</v>
      </c>
      <c r="AK28" s="28">
        <f t="shared" si="2"/>
        <v>46870</v>
      </c>
      <c r="AM28" s="38">
        <f t="shared" si="7"/>
        <v>1404</v>
      </c>
      <c r="AN28" s="37" t="b">
        <f t="shared" si="8"/>
        <v>1</v>
      </c>
    </row>
    <row r="29" spans="1:40" ht="28.8" x14ac:dyDescent="0.3">
      <c r="A29" s="18">
        <v>45383</v>
      </c>
      <c r="B29" s="18">
        <v>45507</v>
      </c>
      <c r="C29" s="18">
        <v>45507</v>
      </c>
      <c r="D29" s="18">
        <v>45519</v>
      </c>
      <c r="E29" s="19" t="s">
        <v>263</v>
      </c>
      <c r="F29" s="20" t="s">
        <v>264</v>
      </c>
      <c r="G29" s="21">
        <v>9780743273565</v>
      </c>
      <c r="H29" s="22" t="s">
        <v>265</v>
      </c>
      <c r="I29" s="23" t="s">
        <v>174</v>
      </c>
      <c r="J29" s="19" t="s">
        <v>50</v>
      </c>
      <c r="K29" s="19" t="s">
        <v>51</v>
      </c>
      <c r="L29" s="19" t="s">
        <v>66</v>
      </c>
      <c r="M29" s="19" t="s">
        <v>67</v>
      </c>
      <c r="N29" s="24" t="s">
        <v>266</v>
      </c>
      <c r="O29" s="19" t="s">
        <v>267</v>
      </c>
      <c r="P29" s="23" t="s">
        <v>120</v>
      </c>
      <c r="Q29" s="23" t="s">
        <v>268</v>
      </c>
      <c r="R29" s="23" t="s">
        <v>269</v>
      </c>
      <c r="S29" s="23" t="s">
        <v>270</v>
      </c>
      <c r="T29" s="23" t="s">
        <v>122</v>
      </c>
      <c r="U29" s="25">
        <v>20</v>
      </c>
      <c r="V29" s="26">
        <v>1146</v>
      </c>
      <c r="W29" s="25">
        <f t="shared" si="3"/>
        <v>22920</v>
      </c>
      <c r="X29" s="26">
        <v>33</v>
      </c>
      <c r="Y29" s="26">
        <v>1146</v>
      </c>
      <c r="Z29" s="25">
        <f t="shared" si="4"/>
        <v>37818</v>
      </c>
      <c r="AA29" s="23">
        <v>16</v>
      </c>
      <c r="AB29" s="27" cm="1">
        <f t="array" ref="AB29">_xlfn.IFS(AA29&gt;U29,U29,U29=AA29,U29,AA29&lt;U29,AA29)</f>
        <v>16</v>
      </c>
      <c r="AC29" s="27">
        <f t="shared" si="0"/>
        <v>0</v>
      </c>
      <c r="AD29" s="27">
        <v>2475</v>
      </c>
      <c r="AE29" s="27">
        <f t="shared" si="5"/>
        <v>39600</v>
      </c>
      <c r="AF29" s="27">
        <f t="shared" si="1"/>
        <v>37</v>
      </c>
      <c r="AG29" s="27">
        <f t="shared" si="6"/>
        <v>1146</v>
      </c>
      <c r="AH29" s="27" cm="1">
        <f t="array" ref="AH29">_xlfn.IFS((U29-AB29)&gt;=0,V29*(U29-AB29),(U29-AB29)&lt;0,0)+_xlfn.IFS((X29-AC29)&gt;=0,(X29-AC29)*Y29,(X29-AC29)&lt;0,0)</f>
        <v>42402</v>
      </c>
      <c r="AI29" s="23">
        <v>86</v>
      </c>
      <c r="AJ29" s="25">
        <v>2920</v>
      </c>
      <c r="AK29" s="28">
        <f t="shared" si="2"/>
        <v>48303</v>
      </c>
      <c r="AM29" s="38">
        <f t="shared" si="7"/>
        <v>1146</v>
      </c>
      <c r="AN29" s="37" t="b">
        <f t="shared" si="8"/>
        <v>1</v>
      </c>
    </row>
    <row r="30" spans="1:40" ht="28.8" x14ac:dyDescent="0.3">
      <c r="A30" s="18">
        <v>45507</v>
      </c>
      <c r="B30" s="18">
        <v>45507</v>
      </c>
      <c r="C30" s="18">
        <v>45507</v>
      </c>
      <c r="D30" s="18">
        <v>45519</v>
      </c>
      <c r="E30" s="19" t="s">
        <v>186</v>
      </c>
      <c r="F30" s="20" t="s">
        <v>187</v>
      </c>
      <c r="G30" s="21">
        <v>9780141036137</v>
      </c>
      <c r="H30" s="22" t="s">
        <v>271</v>
      </c>
      <c r="I30" s="23" t="s">
        <v>174</v>
      </c>
      <c r="J30" s="19" t="s">
        <v>50</v>
      </c>
      <c r="K30" s="19" t="s">
        <v>51</v>
      </c>
      <c r="L30" s="19" t="s">
        <v>79</v>
      </c>
      <c r="M30" s="19" t="s">
        <v>80</v>
      </c>
      <c r="N30" s="24" t="s">
        <v>272</v>
      </c>
      <c r="O30" s="19" t="s">
        <v>267</v>
      </c>
      <c r="P30" s="23" t="s">
        <v>273</v>
      </c>
      <c r="Q30" s="23" t="s">
        <v>274</v>
      </c>
      <c r="R30" s="23" t="s">
        <v>275</v>
      </c>
      <c r="S30" s="23" t="s">
        <v>276</v>
      </c>
      <c r="T30" s="23" t="s">
        <v>170</v>
      </c>
      <c r="U30" s="25">
        <v>17</v>
      </c>
      <c r="V30" s="26">
        <v>1124</v>
      </c>
      <c r="W30" s="25">
        <f t="shared" si="3"/>
        <v>19108</v>
      </c>
      <c r="X30" s="26">
        <v>44</v>
      </c>
      <c r="Y30" s="26">
        <v>1124</v>
      </c>
      <c r="Z30" s="25">
        <f t="shared" si="4"/>
        <v>49456</v>
      </c>
      <c r="AA30" s="23">
        <v>15</v>
      </c>
      <c r="AB30" s="27" cm="1">
        <f t="array" ref="AB30">_xlfn.IFS(AA30&gt;U30,U30,U30=AA30,U30,AA30&lt;U30,AA30)</f>
        <v>15</v>
      </c>
      <c r="AC30" s="27">
        <f t="shared" si="0"/>
        <v>0</v>
      </c>
      <c r="AD30" s="27">
        <v>2379</v>
      </c>
      <c r="AE30" s="27">
        <f t="shared" si="5"/>
        <v>35685</v>
      </c>
      <c r="AF30" s="27">
        <f t="shared" si="1"/>
        <v>46</v>
      </c>
      <c r="AG30" s="27">
        <f t="shared" si="6"/>
        <v>1124</v>
      </c>
      <c r="AH30" s="27" cm="1">
        <f t="array" ref="AH30">_xlfn.IFS((U30-AB30)&gt;=0,V30*(U30-AB30),(U30-AB30)&lt;0,0)+_xlfn.IFS((X30-AC30)&gt;=0,(X30-AC30)*Y30,(X30-AC30)&lt;0,0)</f>
        <v>51704</v>
      </c>
      <c r="AI30" s="23">
        <v>86</v>
      </c>
      <c r="AJ30" s="25">
        <v>8</v>
      </c>
      <c r="AK30" s="28">
        <f t="shared" si="2"/>
        <v>45515</v>
      </c>
      <c r="AM30" s="38">
        <f t="shared" si="7"/>
        <v>1124</v>
      </c>
      <c r="AN30" s="37" t="b">
        <f t="shared" si="8"/>
        <v>1</v>
      </c>
    </row>
    <row r="31" spans="1:40" ht="28.8" x14ac:dyDescent="0.3">
      <c r="A31" s="18">
        <v>45410</v>
      </c>
      <c r="B31" s="18">
        <v>45430</v>
      </c>
      <c r="C31" s="18">
        <v>45430</v>
      </c>
      <c r="D31" s="18">
        <v>45526</v>
      </c>
      <c r="E31" s="19" t="s">
        <v>277</v>
      </c>
      <c r="F31" s="20" t="s">
        <v>155</v>
      </c>
      <c r="G31" s="21">
        <v>9781408850251</v>
      </c>
      <c r="H31" s="22" t="s">
        <v>278</v>
      </c>
      <c r="I31" s="23" t="s">
        <v>259</v>
      </c>
      <c r="J31" s="19" t="s">
        <v>50</v>
      </c>
      <c r="K31" s="19" t="s">
        <v>51</v>
      </c>
      <c r="L31" s="19" t="s">
        <v>52</v>
      </c>
      <c r="M31" s="19" t="s">
        <v>53</v>
      </c>
      <c r="N31" s="24" t="s">
        <v>279</v>
      </c>
      <c r="O31" s="19" t="s">
        <v>280</v>
      </c>
      <c r="P31" s="23" t="s">
        <v>56</v>
      </c>
      <c r="Q31" s="23" t="s">
        <v>128</v>
      </c>
      <c r="R31" s="23" t="s">
        <v>281</v>
      </c>
      <c r="S31" s="23" t="s">
        <v>282</v>
      </c>
      <c r="T31" s="23" t="s">
        <v>60</v>
      </c>
      <c r="U31" s="25">
        <v>12</v>
      </c>
      <c r="V31" s="26">
        <v>1040</v>
      </c>
      <c r="W31" s="25">
        <f t="shared" si="3"/>
        <v>12480</v>
      </c>
      <c r="X31" s="26">
        <v>44</v>
      </c>
      <c r="Y31" s="26">
        <v>1040</v>
      </c>
      <c r="Z31" s="25">
        <f t="shared" si="4"/>
        <v>45760</v>
      </c>
      <c r="AA31" s="23">
        <v>9</v>
      </c>
      <c r="AB31" s="27" cm="1">
        <f t="array" ref="AB31">_xlfn.IFS(AA31&gt;U31,U31,U31=AA31,U31,AA31&lt;U31,AA31)</f>
        <v>9</v>
      </c>
      <c r="AC31" s="27">
        <f t="shared" si="0"/>
        <v>0</v>
      </c>
      <c r="AD31" s="27">
        <v>2784</v>
      </c>
      <c r="AE31" s="27">
        <f t="shared" si="5"/>
        <v>25056</v>
      </c>
      <c r="AF31" s="27">
        <f t="shared" si="1"/>
        <v>47</v>
      </c>
      <c r="AG31" s="27">
        <f t="shared" si="6"/>
        <v>1040</v>
      </c>
      <c r="AH31" s="27" cm="1">
        <f t="array" ref="AH31">_xlfn.IFS((U31-AB31)&gt;=0,V31*(U31-AB31),(U31-AB31)&lt;0,0)+_xlfn.IFS((X31-AC31)&gt;=0,(X31-AC31)*Y31,(X31-AC31)&lt;0,0)</f>
        <v>48880</v>
      </c>
      <c r="AI31" s="23">
        <v>88</v>
      </c>
      <c r="AJ31" s="25">
        <v>1460</v>
      </c>
      <c r="AK31" s="28">
        <f t="shared" si="2"/>
        <v>46870</v>
      </c>
      <c r="AM31" s="38">
        <f t="shared" si="7"/>
        <v>1040</v>
      </c>
      <c r="AN31" s="37" t="b">
        <f t="shared" si="8"/>
        <v>1</v>
      </c>
    </row>
    <row r="32" spans="1:40" ht="28.8" x14ac:dyDescent="0.3">
      <c r="A32" s="18">
        <v>45522</v>
      </c>
      <c r="B32" s="18">
        <v>45522</v>
      </c>
      <c r="C32" s="18">
        <v>45522</v>
      </c>
      <c r="D32" s="18">
        <v>45534</v>
      </c>
      <c r="E32" s="19" t="s">
        <v>283</v>
      </c>
      <c r="F32" s="20" t="s">
        <v>284</v>
      </c>
      <c r="G32" s="21">
        <v>9780141439518</v>
      </c>
      <c r="H32" s="22" t="s">
        <v>285</v>
      </c>
      <c r="I32" s="23" t="s">
        <v>174</v>
      </c>
      <c r="J32" s="19" t="s">
        <v>50</v>
      </c>
      <c r="K32" s="19" t="s">
        <v>51</v>
      </c>
      <c r="L32" s="19" t="s">
        <v>66</v>
      </c>
      <c r="M32" s="19" t="s">
        <v>67</v>
      </c>
      <c r="N32" s="24" t="s">
        <v>286</v>
      </c>
      <c r="O32" s="19" t="s">
        <v>287</v>
      </c>
      <c r="P32" s="23" t="s">
        <v>288</v>
      </c>
      <c r="Q32" s="23" t="s">
        <v>289</v>
      </c>
      <c r="R32" s="23" t="s">
        <v>290</v>
      </c>
      <c r="S32" s="23" t="s">
        <v>291</v>
      </c>
      <c r="T32" s="23" t="s">
        <v>292</v>
      </c>
      <c r="U32" s="25">
        <v>13</v>
      </c>
      <c r="V32" s="26">
        <v>1057</v>
      </c>
      <c r="W32" s="25">
        <f t="shared" si="3"/>
        <v>13741</v>
      </c>
      <c r="X32" s="26">
        <v>35</v>
      </c>
      <c r="Y32" s="26">
        <v>1057</v>
      </c>
      <c r="Z32" s="25">
        <f t="shared" si="4"/>
        <v>36995</v>
      </c>
      <c r="AA32" s="23">
        <v>25</v>
      </c>
      <c r="AB32" s="27" cm="1">
        <f t="array" ref="AB32">_xlfn.IFS(AA32&gt;U32,U32,U32=AA32,U32,AA32&lt;U32,AA32)</f>
        <v>13</v>
      </c>
      <c r="AC32" s="27">
        <f t="shared" si="0"/>
        <v>12</v>
      </c>
      <c r="AD32" s="27">
        <v>3086</v>
      </c>
      <c r="AE32" s="27">
        <f t="shared" si="5"/>
        <v>77150</v>
      </c>
      <c r="AF32" s="27">
        <f t="shared" si="1"/>
        <v>23</v>
      </c>
      <c r="AG32" s="27">
        <f t="shared" si="6"/>
        <v>1057</v>
      </c>
      <c r="AH32" s="27" cm="1">
        <f t="array" ref="AH32">_xlfn.IFS((U32-AB32)&gt;=0,V32*(U32-AB32),(U32-AB32)&lt;0,0)+_xlfn.IFS((X32-AC32)&gt;=0,(X32-AC32)*Y32,(X32-AC32)&lt;0,0)</f>
        <v>24311</v>
      </c>
      <c r="AI32" s="23">
        <v>84</v>
      </c>
      <c r="AJ32" s="25">
        <v>2920</v>
      </c>
      <c r="AK32" s="28">
        <f t="shared" si="2"/>
        <v>48442</v>
      </c>
      <c r="AM32" s="38">
        <f t="shared" si="7"/>
        <v>1057</v>
      </c>
      <c r="AN32" s="37" t="b">
        <f t="shared" si="8"/>
        <v>1</v>
      </c>
    </row>
    <row r="33" spans="1:40" ht="43.2" x14ac:dyDescent="0.3">
      <c r="A33" s="18">
        <v>45522</v>
      </c>
      <c r="B33" s="18">
        <v>45522</v>
      </c>
      <c r="C33" s="18">
        <v>45522</v>
      </c>
      <c r="D33" s="18">
        <v>45534</v>
      </c>
      <c r="E33" s="19" t="s">
        <v>293</v>
      </c>
      <c r="F33" s="20" t="s">
        <v>294</v>
      </c>
      <c r="G33" s="21">
        <v>9780316769488</v>
      </c>
      <c r="H33" s="22" t="s">
        <v>295</v>
      </c>
      <c r="I33" s="23" t="s">
        <v>174</v>
      </c>
      <c r="J33" s="19" t="s">
        <v>50</v>
      </c>
      <c r="K33" s="19" t="s">
        <v>51</v>
      </c>
      <c r="L33" s="19" t="s">
        <v>79</v>
      </c>
      <c r="M33" s="19" t="s">
        <v>80</v>
      </c>
      <c r="N33" s="24" t="s">
        <v>296</v>
      </c>
      <c r="O33" s="19" t="s">
        <v>287</v>
      </c>
      <c r="P33" s="23" t="s">
        <v>297</v>
      </c>
      <c r="Q33" s="23" t="s">
        <v>298</v>
      </c>
      <c r="R33" s="23" t="s">
        <v>299</v>
      </c>
      <c r="S33" s="23" t="s">
        <v>300</v>
      </c>
      <c r="T33" s="23" t="s">
        <v>86</v>
      </c>
      <c r="U33" s="25">
        <v>12</v>
      </c>
      <c r="V33" s="26">
        <v>1382</v>
      </c>
      <c r="W33" s="25">
        <f t="shared" si="3"/>
        <v>16584</v>
      </c>
      <c r="X33" s="26">
        <v>22</v>
      </c>
      <c r="Y33" s="26">
        <v>1382</v>
      </c>
      <c r="Z33" s="25">
        <f t="shared" si="4"/>
        <v>30404</v>
      </c>
      <c r="AA33" s="23">
        <v>30</v>
      </c>
      <c r="AB33" s="27" cm="1">
        <f t="array" ref="AB33">_xlfn.IFS(AA33&gt;U33,U33,U33=AA33,U33,AA33&lt;U33,AA33)</f>
        <v>12</v>
      </c>
      <c r="AC33" s="27">
        <f t="shared" si="0"/>
        <v>18</v>
      </c>
      <c r="AD33" s="27">
        <v>2297</v>
      </c>
      <c r="AE33" s="27">
        <f t="shared" si="5"/>
        <v>68910</v>
      </c>
      <c r="AF33" s="27">
        <f t="shared" si="1"/>
        <v>4</v>
      </c>
      <c r="AG33" s="27">
        <f t="shared" si="6"/>
        <v>1382</v>
      </c>
      <c r="AH33" s="27" cm="1">
        <f t="array" ref="AH33">_xlfn.IFS((U33-AB33)&gt;=0,V33*(U33-AB33),(U33-AB33)&lt;0,0)+_xlfn.IFS((X33-AC33)&gt;=0,(X33-AC33)*Y33,(X33-AC33)&lt;0,0)</f>
        <v>5528</v>
      </c>
      <c r="AI33" s="23">
        <v>93</v>
      </c>
      <c r="AJ33" s="25">
        <v>2920</v>
      </c>
      <c r="AK33" s="28">
        <f t="shared" si="2"/>
        <v>48442</v>
      </c>
      <c r="AM33" s="38">
        <f t="shared" si="7"/>
        <v>1382</v>
      </c>
      <c r="AN33" s="37" t="b">
        <f t="shared" si="8"/>
        <v>1</v>
      </c>
    </row>
    <row r="34" spans="1:40" ht="28.8" x14ac:dyDescent="0.3">
      <c r="A34" s="18">
        <v>45532</v>
      </c>
      <c r="B34" s="18">
        <v>45532</v>
      </c>
      <c r="C34" s="18">
        <v>45532</v>
      </c>
      <c r="D34" s="18">
        <v>45544</v>
      </c>
      <c r="E34" s="19" t="s">
        <v>301</v>
      </c>
      <c r="F34" s="20" t="s">
        <v>47</v>
      </c>
      <c r="G34" s="21">
        <v>9781416562597</v>
      </c>
      <c r="H34" s="22" t="s">
        <v>302</v>
      </c>
      <c r="I34" s="23" t="s">
        <v>259</v>
      </c>
      <c r="J34" s="19" t="s">
        <v>50</v>
      </c>
      <c r="K34" s="19" t="s">
        <v>51</v>
      </c>
      <c r="L34" s="19" t="s">
        <v>52</v>
      </c>
      <c r="M34" s="19" t="s">
        <v>53</v>
      </c>
      <c r="N34" s="24" t="s">
        <v>303</v>
      </c>
      <c r="O34" s="19" t="s">
        <v>304</v>
      </c>
      <c r="P34" s="23" t="s">
        <v>305</v>
      </c>
      <c r="Q34" s="23" t="s">
        <v>306</v>
      </c>
      <c r="R34" s="23" t="s">
        <v>307</v>
      </c>
      <c r="S34" s="23" t="s">
        <v>308</v>
      </c>
      <c r="T34" s="23" t="s">
        <v>73</v>
      </c>
      <c r="U34" s="25">
        <v>19</v>
      </c>
      <c r="V34" s="26">
        <v>1251</v>
      </c>
      <c r="W34" s="25">
        <f t="shared" si="3"/>
        <v>23769</v>
      </c>
      <c r="X34" s="26">
        <v>38</v>
      </c>
      <c r="Y34" s="26">
        <v>1251</v>
      </c>
      <c r="Z34" s="25">
        <f t="shared" si="4"/>
        <v>47538</v>
      </c>
      <c r="AA34" s="23">
        <v>26</v>
      </c>
      <c r="AB34" s="27" cm="1">
        <f t="array" ref="AB34">_xlfn.IFS(AA34&gt;U34,U34,U34=AA34,U34,AA34&lt;U34,AA34)</f>
        <v>19</v>
      </c>
      <c r="AC34" s="27">
        <f t="shared" si="0"/>
        <v>7</v>
      </c>
      <c r="AD34" s="27">
        <v>3076</v>
      </c>
      <c r="AE34" s="27">
        <f t="shared" si="5"/>
        <v>79976</v>
      </c>
      <c r="AF34" s="27">
        <f t="shared" si="1"/>
        <v>31</v>
      </c>
      <c r="AG34" s="27">
        <f t="shared" si="6"/>
        <v>1251</v>
      </c>
      <c r="AH34" s="27" cm="1">
        <f t="array" ref="AH34">_xlfn.IFS((U34-AB34)&gt;=0,V34*(U34-AB34),(U34-AB34)&lt;0,0)+_xlfn.IFS((X34-AC34)&gt;=0,(X34-AC34)*Y34,(X34-AC34)&lt;0,0)</f>
        <v>38781</v>
      </c>
      <c r="AI34" s="23">
        <v>95</v>
      </c>
      <c r="AJ34" s="25">
        <v>8</v>
      </c>
      <c r="AK34" s="28">
        <f t="shared" si="2"/>
        <v>45540</v>
      </c>
      <c r="AM34" s="38">
        <f t="shared" si="7"/>
        <v>1251</v>
      </c>
      <c r="AN34" s="37" t="b">
        <f t="shared" si="8"/>
        <v>1</v>
      </c>
    </row>
    <row r="35" spans="1:40" x14ac:dyDescent="0.3">
      <c r="A35" s="18">
        <v>45540</v>
      </c>
      <c r="B35" s="18">
        <v>45553</v>
      </c>
      <c r="C35" s="18">
        <v>45553</v>
      </c>
      <c r="D35" s="18">
        <v>45552</v>
      </c>
      <c r="E35" s="19" t="s">
        <v>309</v>
      </c>
      <c r="F35" s="20" t="s">
        <v>310</v>
      </c>
      <c r="G35" s="21">
        <v>9781501135910</v>
      </c>
      <c r="H35" s="22" t="s">
        <v>311</v>
      </c>
      <c r="I35" s="23" t="s">
        <v>148</v>
      </c>
      <c r="J35" s="19" t="s">
        <v>50</v>
      </c>
      <c r="K35" s="19" t="s">
        <v>51</v>
      </c>
      <c r="L35" s="19" t="s">
        <v>66</v>
      </c>
      <c r="M35" s="19" t="s">
        <v>67</v>
      </c>
      <c r="N35" s="24" t="s">
        <v>312</v>
      </c>
      <c r="O35" s="19" t="s">
        <v>313</v>
      </c>
      <c r="P35" s="23" t="s">
        <v>314</v>
      </c>
      <c r="Q35" s="23" t="s">
        <v>128</v>
      </c>
      <c r="R35" s="23" t="s">
        <v>315</v>
      </c>
      <c r="S35" s="23" t="s">
        <v>316</v>
      </c>
      <c r="T35" s="23" t="s">
        <v>60</v>
      </c>
      <c r="U35" s="25">
        <v>18</v>
      </c>
      <c r="V35" s="26">
        <v>1280</v>
      </c>
      <c r="W35" s="25">
        <f t="shared" si="3"/>
        <v>23040</v>
      </c>
      <c r="X35" s="26">
        <v>35</v>
      </c>
      <c r="Y35" s="26">
        <v>1280</v>
      </c>
      <c r="Z35" s="25">
        <f t="shared" si="4"/>
        <v>44800</v>
      </c>
      <c r="AA35" s="23">
        <v>1</v>
      </c>
      <c r="AB35" s="27" cm="1">
        <f t="array" ref="AB35">_xlfn.IFS(AA35&gt;U35,U35,U35=AA35,U35,AA35&lt;U35,AA35)</f>
        <v>1</v>
      </c>
      <c r="AC35" s="27">
        <f t="shared" si="0"/>
        <v>0</v>
      </c>
      <c r="AD35" s="27">
        <v>3012</v>
      </c>
      <c r="AE35" s="27">
        <f t="shared" si="5"/>
        <v>3012</v>
      </c>
      <c r="AF35" s="27">
        <f t="shared" si="1"/>
        <v>52</v>
      </c>
      <c r="AG35" s="27">
        <f t="shared" si="6"/>
        <v>1280</v>
      </c>
      <c r="AH35" s="27" cm="1">
        <f t="array" ref="AH35">_xlfn.IFS((U35-AB35)&gt;=0,V35*(U35-AB35),(U35-AB35)&lt;0,0)+_xlfn.IFS((X35-AC35)&gt;=0,(X35-AC35)*Y35,(X35-AC35)&lt;0,0)</f>
        <v>66560</v>
      </c>
      <c r="AI35" s="23">
        <v>92</v>
      </c>
      <c r="AJ35" s="25">
        <v>1460</v>
      </c>
      <c r="AK35" s="28">
        <f t="shared" si="2"/>
        <v>47000</v>
      </c>
      <c r="AM35" s="38">
        <f t="shared" si="7"/>
        <v>1280</v>
      </c>
      <c r="AN35" s="37" t="b">
        <f t="shared" si="8"/>
        <v>1</v>
      </c>
    </row>
    <row r="36" spans="1:40" ht="28.8" x14ac:dyDescent="0.3">
      <c r="A36" s="18">
        <v>45540</v>
      </c>
      <c r="B36" s="18">
        <v>45540</v>
      </c>
      <c r="C36" s="18">
        <v>45540</v>
      </c>
      <c r="D36" s="18">
        <v>45552</v>
      </c>
      <c r="E36" s="19" t="s">
        <v>87</v>
      </c>
      <c r="F36" s="20" t="s">
        <v>88</v>
      </c>
      <c r="G36" s="21">
        <v>9780000000006</v>
      </c>
      <c r="H36" s="22" t="s">
        <v>317</v>
      </c>
      <c r="I36" s="23" t="s">
        <v>318</v>
      </c>
      <c r="J36" s="19" t="s">
        <v>91</v>
      </c>
      <c r="K36" s="19" t="s">
        <v>51</v>
      </c>
      <c r="L36" s="19" t="s">
        <v>79</v>
      </c>
      <c r="M36" s="19" t="s">
        <v>80</v>
      </c>
      <c r="N36" s="24" t="s">
        <v>319</v>
      </c>
      <c r="O36" s="19" t="s">
        <v>313</v>
      </c>
      <c r="P36" s="23" t="s">
        <v>320</v>
      </c>
      <c r="Q36" s="23" t="s">
        <v>321</v>
      </c>
      <c r="R36" s="23" t="s">
        <v>322</v>
      </c>
      <c r="S36" s="23" t="s">
        <v>323</v>
      </c>
      <c r="T36" s="23" t="s">
        <v>324</v>
      </c>
      <c r="U36" s="25">
        <v>12</v>
      </c>
      <c r="V36" s="26">
        <v>1222</v>
      </c>
      <c r="W36" s="25">
        <f t="shared" si="3"/>
        <v>14664</v>
      </c>
      <c r="X36" s="26">
        <v>29</v>
      </c>
      <c r="Y36" s="26">
        <v>1222</v>
      </c>
      <c r="Z36" s="25">
        <f t="shared" si="4"/>
        <v>35438</v>
      </c>
      <c r="AA36" s="23">
        <v>38</v>
      </c>
      <c r="AB36" s="27" cm="1">
        <f t="array" ref="AB36">_xlfn.IFS(AA36&gt;U36,U36,U36=AA36,U36,AA36&lt;U36,AA36)</f>
        <v>12</v>
      </c>
      <c r="AC36" s="27">
        <f t="shared" si="0"/>
        <v>26</v>
      </c>
      <c r="AD36" s="27">
        <v>2728</v>
      </c>
      <c r="AE36" s="27">
        <f t="shared" si="5"/>
        <v>103664</v>
      </c>
      <c r="AF36" s="27">
        <f t="shared" si="1"/>
        <v>3</v>
      </c>
      <c r="AG36" s="27">
        <f t="shared" si="6"/>
        <v>1222</v>
      </c>
      <c r="AH36" s="27" cm="1">
        <f t="array" ref="AH36">_xlfn.IFS((U36-AB36)&gt;=0,V36*(U36-AB36),(U36-AB36)&lt;0,0)+_xlfn.IFS((X36-AC36)&gt;=0,(X36-AC36)*Y36,(X36-AC36)&lt;0,0)</f>
        <v>3666</v>
      </c>
      <c r="AI36" s="23">
        <v>88</v>
      </c>
      <c r="AJ36" s="25">
        <v>365</v>
      </c>
      <c r="AK36" s="28">
        <f t="shared" si="2"/>
        <v>45905</v>
      </c>
      <c r="AM36" s="38">
        <f t="shared" si="7"/>
        <v>1222</v>
      </c>
      <c r="AN36" s="37" t="b">
        <f t="shared" si="8"/>
        <v>1</v>
      </c>
    </row>
    <row r="37" spans="1:40" x14ac:dyDescent="0.3">
      <c r="A37" s="18">
        <v>45547</v>
      </c>
      <c r="B37" s="18">
        <v>45583</v>
      </c>
      <c r="C37" s="18">
        <v>45583</v>
      </c>
      <c r="D37" s="18">
        <v>45559</v>
      </c>
      <c r="E37" s="23" t="s">
        <v>325</v>
      </c>
      <c r="F37" s="20" t="s">
        <v>326</v>
      </c>
      <c r="G37" s="29">
        <v>9780670088872</v>
      </c>
      <c r="H37" s="22" t="s">
        <v>327</v>
      </c>
      <c r="I37" s="23" t="s">
        <v>259</v>
      </c>
      <c r="J37" s="23" t="s">
        <v>50</v>
      </c>
      <c r="K37" s="23" t="s">
        <v>51</v>
      </c>
      <c r="L37" s="23" t="s">
        <v>52</v>
      </c>
      <c r="M37" s="23" t="s">
        <v>53</v>
      </c>
      <c r="N37" s="24" t="s">
        <v>328</v>
      </c>
      <c r="O37" s="23" t="s">
        <v>329</v>
      </c>
      <c r="P37" s="23" t="s">
        <v>330</v>
      </c>
      <c r="Q37" s="23" t="s">
        <v>128</v>
      </c>
      <c r="R37" s="23" t="s">
        <v>331</v>
      </c>
      <c r="S37" s="23" t="s">
        <v>332</v>
      </c>
      <c r="T37" s="23" t="s">
        <v>86</v>
      </c>
      <c r="U37" s="25">
        <v>14</v>
      </c>
      <c r="V37" s="26">
        <v>1103</v>
      </c>
      <c r="W37" s="25">
        <f t="shared" si="3"/>
        <v>15442</v>
      </c>
      <c r="X37" s="26">
        <v>29</v>
      </c>
      <c r="Y37" s="26">
        <v>1103</v>
      </c>
      <c r="Z37" s="25">
        <f t="shared" si="4"/>
        <v>31987</v>
      </c>
      <c r="AA37" s="23">
        <v>3</v>
      </c>
      <c r="AB37" s="27" cm="1">
        <f t="array" ref="AB37">_xlfn.IFS(AA37&gt;U37,U37,U37=AA37,U37,AA37&lt;U37,AA37)</f>
        <v>3</v>
      </c>
      <c r="AC37" s="27">
        <f t="shared" si="0"/>
        <v>0</v>
      </c>
      <c r="AD37" s="27">
        <v>2534</v>
      </c>
      <c r="AE37" s="27">
        <f t="shared" si="5"/>
        <v>7602</v>
      </c>
      <c r="AF37" s="27">
        <f t="shared" si="1"/>
        <v>40</v>
      </c>
      <c r="AG37" s="27">
        <f t="shared" si="6"/>
        <v>1103</v>
      </c>
      <c r="AH37" s="27" cm="1">
        <f t="array" ref="AH37">_xlfn.IFS((U37-AB37)&gt;=0,V37*(U37-AB37),(U37-AB37)&lt;0,0)+_xlfn.IFS((X37-AC37)&gt;=0,(X37-AC37)*Y37,(X37-AC37)&lt;0,0)</f>
        <v>44120</v>
      </c>
      <c r="AI37" s="23">
        <v>84</v>
      </c>
      <c r="AJ37" s="25">
        <v>8</v>
      </c>
      <c r="AK37" s="28">
        <f t="shared" si="2"/>
        <v>45555</v>
      </c>
      <c r="AM37" s="38">
        <f t="shared" si="7"/>
        <v>1103</v>
      </c>
      <c r="AN37" s="37" t="b">
        <f t="shared" si="8"/>
        <v>1</v>
      </c>
    </row>
    <row r="38" spans="1:40" x14ac:dyDescent="0.3">
      <c r="A38" s="18">
        <v>45383</v>
      </c>
      <c r="B38" s="18">
        <v>45383</v>
      </c>
      <c r="C38" s="18">
        <v>45383</v>
      </c>
      <c r="D38" s="18">
        <v>45399</v>
      </c>
      <c r="E38" s="23" t="s">
        <v>333</v>
      </c>
      <c r="F38" s="20" t="s">
        <v>334</v>
      </c>
      <c r="G38" s="29">
        <v>9781402210853</v>
      </c>
      <c r="H38" s="22" t="s">
        <v>335</v>
      </c>
      <c r="I38" s="23" t="s">
        <v>250</v>
      </c>
      <c r="J38" s="23" t="s">
        <v>50</v>
      </c>
      <c r="K38" s="23" t="s">
        <v>51</v>
      </c>
      <c r="L38" s="23" t="s">
        <v>66</v>
      </c>
      <c r="M38" s="23" t="s">
        <v>67</v>
      </c>
      <c r="N38" s="24" t="s">
        <v>336</v>
      </c>
      <c r="O38" s="23" t="s">
        <v>337</v>
      </c>
      <c r="P38" s="23" t="s">
        <v>338</v>
      </c>
      <c r="Q38" s="23" t="s">
        <v>339</v>
      </c>
      <c r="R38" s="23" t="s">
        <v>95</v>
      </c>
      <c r="S38" s="23" t="s">
        <v>340</v>
      </c>
      <c r="T38" s="23" t="s">
        <v>60</v>
      </c>
      <c r="U38" s="25">
        <v>15</v>
      </c>
      <c r="V38" s="26">
        <v>1067</v>
      </c>
      <c r="W38" s="25">
        <f t="shared" si="3"/>
        <v>16005</v>
      </c>
      <c r="X38" s="26">
        <v>28</v>
      </c>
      <c r="Y38" s="26">
        <v>1067</v>
      </c>
      <c r="Z38" s="25">
        <f t="shared" si="4"/>
        <v>29876</v>
      </c>
      <c r="AA38" s="23">
        <v>3</v>
      </c>
      <c r="AB38" s="27" cm="1">
        <f t="array" ref="AB38">_xlfn.IFS(AA38&gt;U38,U38,U38=AA38,U38,AA38&lt;U38,AA38)</f>
        <v>3</v>
      </c>
      <c r="AC38" s="27">
        <f t="shared" si="0"/>
        <v>0</v>
      </c>
      <c r="AD38" s="27">
        <v>3130</v>
      </c>
      <c r="AE38" s="27">
        <f t="shared" si="5"/>
        <v>9390</v>
      </c>
      <c r="AF38" s="27">
        <f t="shared" si="1"/>
        <v>40</v>
      </c>
      <c r="AG38" s="27">
        <f t="shared" si="6"/>
        <v>1067</v>
      </c>
      <c r="AH38" s="27" cm="1">
        <f t="array" ref="AH38">_xlfn.IFS((U38-AB38)&gt;=0,V38*(U38-AB38),(U38-AB38)&lt;0,0)+_xlfn.IFS((X38-AC38)&gt;=0,(X38-AC38)*Y38,(X38-AC38)&lt;0,0)</f>
        <v>42680</v>
      </c>
      <c r="AI38" s="23">
        <v>80</v>
      </c>
      <c r="AJ38" s="25">
        <v>1460</v>
      </c>
      <c r="AK38" s="28">
        <f t="shared" si="2"/>
        <v>46843</v>
      </c>
      <c r="AM38" s="38">
        <f t="shared" si="7"/>
        <v>1067</v>
      </c>
      <c r="AN38" s="37" t="b">
        <f t="shared" si="8"/>
        <v>1</v>
      </c>
    </row>
    <row r="39" spans="1:40" ht="28.8" x14ac:dyDescent="0.3">
      <c r="A39" s="18">
        <v>45390</v>
      </c>
      <c r="B39" s="18">
        <v>45390</v>
      </c>
      <c r="C39" s="18">
        <v>45390</v>
      </c>
      <c r="D39" s="18">
        <v>45399</v>
      </c>
      <c r="E39" s="23" t="s">
        <v>341</v>
      </c>
      <c r="F39" s="20" t="s">
        <v>47</v>
      </c>
      <c r="G39" s="29">
        <v>9780060786526</v>
      </c>
      <c r="H39" s="22" t="s">
        <v>342</v>
      </c>
      <c r="I39" s="23" t="s">
        <v>259</v>
      </c>
      <c r="J39" s="23" t="s">
        <v>206</v>
      </c>
      <c r="K39" s="23" t="s">
        <v>51</v>
      </c>
      <c r="L39" s="23" t="s">
        <v>79</v>
      </c>
      <c r="M39" s="23" t="s">
        <v>80</v>
      </c>
      <c r="N39" s="24" t="s">
        <v>343</v>
      </c>
      <c r="O39" s="23" t="s">
        <v>344</v>
      </c>
      <c r="P39" s="23" t="s">
        <v>345</v>
      </c>
      <c r="Q39" s="23" t="s">
        <v>346</v>
      </c>
      <c r="R39" s="23" t="s">
        <v>95</v>
      </c>
      <c r="S39" s="23" t="s">
        <v>347</v>
      </c>
      <c r="T39" s="23" t="s">
        <v>348</v>
      </c>
      <c r="U39" s="25">
        <v>15</v>
      </c>
      <c r="V39" s="26">
        <v>1029</v>
      </c>
      <c r="W39" s="25">
        <f t="shared" si="3"/>
        <v>15435</v>
      </c>
      <c r="X39" s="26">
        <v>20</v>
      </c>
      <c r="Y39" s="26">
        <v>1029</v>
      </c>
      <c r="Z39" s="25">
        <f t="shared" si="4"/>
        <v>20580</v>
      </c>
      <c r="AA39" s="23">
        <v>24</v>
      </c>
      <c r="AB39" s="27" cm="1">
        <f t="array" ref="AB39">_xlfn.IFS(AA39&gt;U39,U39,U39=AA39,U39,AA39&lt;U39,AA39)</f>
        <v>15</v>
      </c>
      <c r="AC39" s="27">
        <f t="shared" si="0"/>
        <v>9</v>
      </c>
      <c r="AD39" s="27">
        <v>2172</v>
      </c>
      <c r="AE39" s="27">
        <f t="shared" si="5"/>
        <v>52128</v>
      </c>
      <c r="AF39" s="27">
        <f t="shared" si="1"/>
        <v>11</v>
      </c>
      <c r="AG39" s="27">
        <f t="shared" si="6"/>
        <v>1029</v>
      </c>
      <c r="AH39" s="27" cm="1">
        <f t="array" ref="AH39">_xlfn.IFS((U39-AB39)&gt;=0,V39*(U39-AB39),(U39-AB39)&lt;0,0)+_xlfn.IFS((X39-AC39)&gt;=0,(X39-AC39)*Y39,(X39-AC39)&lt;0,0)</f>
        <v>11319</v>
      </c>
      <c r="AI39" s="23">
        <v>80</v>
      </c>
      <c r="AJ39" s="25">
        <v>365</v>
      </c>
      <c r="AK39" s="28">
        <f t="shared" si="2"/>
        <v>45755</v>
      </c>
      <c r="AM39" s="38">
        <f t="shared" si="7"/>
        <v>1029</v>
      </c>
      <c r="AN39" s="37" t="b">
        <f t="shared" si="8"/>
        <v>1</v>
      </c>
    </row>
  </sheetData>
  <mergeCells count="5">
    <mergeCell ref="U2:W2"/>
    <mergeCell ref="X2:Z2"/>
    <mergeCell ref="AA2:AE2"/>
    <mergeCell ref="AF2:AH2"/>
    <mergeCell ref="AM2:AO2"/>
  </mergeCells>
  <conditionalFormatting sqref="R3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0E2A-E494-448F-ABF0-8FB84D7046C1}">
  <sheetPr>
    <tabColor rgb="FF92D050"/>
  </sheetPr>
  <dimension ref="A1:AO38"/>
  <sheetViews>
    <sheetView topLeftCell="T1" workbookViewId="0">
      <selection activeCell="T7" sqref="T3:T7"/>
    </sheetView>
  </sheetViews>
  <sheetFormatPr defaultRowHeight="15.6" x14ac:dyDescent="0.3"/>
  <cols>
    <col min="1" max="4" width="9.5" bestFit="1" customWidth="1"/>
    <col min="5" max="5" width="30.09765625" bestFit="1" customWidth="1"/>
    <col min="6" max="6" width="9.09765625" bestFit="1" customWidth="1"/>
    <col min="7" max="7" width="14" bestFit="1" customWidth="1"/>
    <col min="8" max="8" width="33.09765625" bestFit="1" customWidth="1"/>
    <col min="9" max="9" width="26.5" bestFit="1" customWidth="1"/>
    <col min="10" max="10" width="14.09765625" bestFit="1" customWidth="1"/>
    <col min="11" max="11" width="13.3984375" bestFit="1" customWidth="1"/>
    <col min="12" max="12" width="10.8984375" bestFit="1" customWidth="1"/>
    <col min="13" max="13" width="23.69921875" bestFit="1" customWidth="1"/>
    <col min="14" max="14" width="7.59765625" bestFit="1" customWidth="1"/>
    <col min="15" max="15" width="13.19921875" bestFit="1" customWidth="1"/>
    <col min="16" max="16" width="18.5" bestFit="1" customWidth="1"/>
    <col min="17" max="17" width="12" bestFit="1" customWidth="1"/>
    <col min="18" max="18" width="14.5" bestFit="1" customWidth="1"/>
    <col min="19" max="19" width="29.59765625" bestFit="1" customWidth="1"/>
    <col min="20" max="20" width="27.19921875" style="37" bestFit="1" customWidth="1"/>
    <col min="21" max="21" width="6.8984375" bestFit="1" customWidth="1"/>
    <col min="22" max="22" width="8.69921875" bestFit="1" customWidth="1"/>
    <col min="23" max="23" width="7.59765625" bestFit="1" customWidth="1"/>
    <col min="24" max="24" width="6.8984375" bestFit="1" customWidth="1"/>
    <col min="25" max="25" width="8.69921875" bestFit="1" customWidth="1"/>
    <col min="26" max="26" width="7.59765625" bestFit="1" customWidth="1"/>
    <col min="27" max="27" width="8" bestFit="1" customWidth="1"/>
    <col min="28" max="29" width="8.5" bestFit="1" customWidth="1"/>
    <col min="30" max="30" width="8.69921875" bestFit="1" customWidth="1"/>
    <col min="31" max="31" width="11.19921875" bestFit="1" customWidth="1"/>
    <col min="32" max="32" width="6.8984375" bestFit="1" customWidth="1"/>
    <col min="33" max="33" width="8.69921875" bestFit="1" customWidth="1"/>
    <col min="34" max="34" width="9.69921875" bestFit="1" customWidth="1"/>
    <col min="35" max="35" width="8.59765625" bestFit="1" customWidth="1"/>
    <col min="36" max="36" width="8.69921875" bestFit="1" customWidth="1"/>
    <col min="37" max="37" width="9.59765625" bestFit="1" customWidth="1"/>
  </cols>
  <sheetData>
    <row r="1" spans="1:41" ht="62.4" x14ac:dyDescent="0.3">
      <c r="A1" s="7"/>
      <c r="B1" s="7"/>
      <c r="C1" s="7"/>
      <c r="D1" s="7"/>
      <c r="E1" s="8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63"/>
      <c r="U1" s="72" t="s">
        <v>16</v>
      </c>
      <c r="V1" s="73"/>
      <c r="W1" s="74"/>
      <c r="X1" s="82" t="s">
        <v>17</v>
      </c>
      <c r="Y1" s="82"/>
      <c r="Z1" s="82"/>
      <c r="AA1" s="83" t="s">
        <v>18</v>
      </c>
      <c r="AB1" s="83"/>
      <c r="AC1" s="83"/>
      <c r="AD1" s="83"/>
      <c r="AE1" s="83"/>
      <c r="AF1" s="84" t="s">
        <v>19</v>
      </c>
      <c r="AG1" s="84"/>
      <c r="AH1" s="84"/>
      <c r="AI1" s="10"/>
      <c r="AJ1" s="33"/>
      <c r="AK1" s="11"/>
      <c r="AL1" s="35"/>
      <c r="AM1" s="35" t="s">
        <v>390</v>
      </c>
      <c r="AN1" s="35"/>
      <c r="AO1" s="35"/>
    </row>
    <row r="2" spans="1:41" ht="72" x14ac:dyDescent="0.3">
      <c r="A2" s="12" t="s">
        <v>20</v>
      </c>
      <c r="B2" s="12" t="s">
        <v>21</v>
      </c>
      <c r="C2" s="34" t="s">
        <v>22</v>
      </c>
      <c r="D2" s="12" t="s">
        <v>23</v>
      </c>
      <c r="E2" s="13" t="s">
        <v>24</v>
      </c>
      <c r="F2" s="13" t="s">
        <v>25</v>
      </c>
      <c r="G2" s="14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64" t="s">
        <v>39</v>
      </c>
      <c r="U2" s="15" t="s">
        <v>40</v>
      </c>
      <c r="V2" s="15" t="s">
        <v>41</v>
      </c>
      <c r="W2" s="15" t="s">
        <v>42</v>
      </c>
      <c r="X2" s="15" t="s">
        <v>40</v>
      </c>
      <c r="Y2" s="15" t="s">
        <v>41</v>
      </c>
      <c r="Z2" s="15" t="s">
        <v>42</v>
      </c>
      <c r="AA2" s="13" t="s">
        <v>349</v>
      </c>
      <c r="AB2" s="13" t="s">
        <v>350</v>
      </c>
      <c r="AC2" s="13" t="s">
        <v>351</v>
      </c>
      <c r="AD2" s="13" t="s">
        <v>41</v>
      </c>
      <c r="AE2" s="13" t="s">
        <v>42</v>
      </c>
      <c r="AF2" s="16" t="s">
        <v>40</v>
      </c>
      <c r="AG2" s="16" t="s">
        <v>41</v>
      </c>
      <c r="AH2" s="16" t="s">
        <v>42</v>
      </c>
      <c r="AI2" s="13" t="s">
        <v>43</v>
      </c>
      <c r="AJ2" s="15" t="s">
        <v>44</v>
      </c>
      <c r="AK2" s="12" t="s">
        <v>45</v>
      </c>
      <c r="AM2" s="36" t="s">
        <v>388</v>
      </c>
      <c r="AN2" s="36" t="s">
        <v>387</v>
      </c>
      <c r="AO2" s="36" t="s">
        <v>389</v>
      </c>
    </row>
    <row r="3" spans="1:41" ht="28.8" x14ac:dyDescent="0.3">
      <c r="A3" s="18">
        <v>45406</v>
      </c>
      <c r="B3" s="18">
        <v>45406</v>
      </c>
      <c r="C3" s="18">
        <v>45406</v>
      </c>
      <c r="D3" s="18">
        <v>45422</v>
      </c>
      <c r="E3" s="19" t="s">
        <v>131</v>
      </c>
      <c r="F3" s="20" t="s">
        <v>47</v>
      </c>
      <c r="G3" s="21">
        <v>9780099590088</v>
      </c>
      <c r="H3" s="22" t="s">
        <v>132</v>
      </c>
      <c r="I3" s="23" t="s">
        <v>133</v>
      </c>
      <c r="J3" s="19" t="s">
        <v>50</v>
      </c>
      <c r="K3" s="19" t="s">
        <v>51</v>
      </c>
      <c r="L3" s="19" t="s">
        <v>79</v>
      </c>
      <c r="M3" s="19" t="s">
        <v>80</v>
      </c>
      <c r="N3" s="24" t="s">
        <v>134</v>
      </c>
      <c r="O3" s="19" t="s">
        <v>135</v>
      </c>
      <c r="P3" s="23" t="s">
        <v>136</v>
      </c>
      <c r="Q3" s="23" t="s">
        <v>137</v>
      </c>
      <c r="R3" s="23" t="s">
        <v>58</v>
      </c>
      <c r="S3" s="23" t="s">
        <v>138</v>
      </c>
      <c r="T3" s="66" t="s">
        <v>122</v>
      </c>
      <c r="U3" s="25">
        <v>18</v>
      </c>
      <c r="V3" s="26">
        <v>1004</v>
      </c>
      <c r="W3" s="25">
        <f t="shared" ref="W3:W38" si="0">U3*V3</f>
        <v>18072</v>
      </c>
      <c r="X3" s="26">
        <v>37</v>
      </c>
      <c r="Y3" s="26">
        <v>1004</v>
      </c>
      <c r="Z3" s="25">
        <f t="shared" ref="Z3:Z38" si="1">X3*Y3</f>
        <v>37148</v>
      </c>
      <c r="AA3" s="23">
        <v>12</v>
      </c>
      <c r="AB3" s="27" cm="1">
        <f t="array" ref="AB3">_xlfn.IFS(AA3&gt;U3,U3,U3=AA3,U3,AA3&lt;U3,AA3)</f>
        <v>12</v>
      </c>
      <c r="AC3" s="27">
        <f t="shared" ref="AC3:AC38" si="2">AA3-AB3</f>
        <v>0</v>
      </c>
      <c r="AD3" s="27">
        <v>3367</v>
      </c>
      <c r="AE3" s="27">
        <f t="shared" ref="AE3:AE38" si="3">AA3*AD3</f>
        <v>40404</v>
      </c>
      <c r="AF3" s="27">
        <f t="shared" ref="AF3:AF38" si="4">U3+X3-AA3</f>
        <v>43</v>
      </c>
      <c r="AG3" s="27">
        <f t="shared" ref="AG3:AG38" si="5">AH3/AF3</f>
        <v>1004</v>
      </c>
      <c r="AH3" s="27" cm="1">
        <f t="array" ref="AH3">_xlfn.IFS((U3-AB3)&gt;=0,V3*(U3-AB3),(U3-AB3)&lt;0,0)+_xlfn.IFS((X3-AC3)&gt;=0,(X3-AC3)*Y3,(X3-AC3)&lt;0,0)</f>
        <v>43172</v>
      </c>
      <c r="AI3" s="23">
        <v>92</v>
      </c>
      <c r="AJ3" s="25">
        <v>2190</v>
      </c>
      <c r="AK3" s="28">
        <f t="shared" ref="AK3:AK38" si="6">C3+AJ3</f>
        <v>47596</v>
      </c>
      <c r="AM3" s="38">
        <f t="shared" ref="AM3:AM38" si="7">AD3</f>
        <v>3367</v>
      </c>
      <c r="AN3" s="61">
        <f t="shared" ref="AN3:AN38" si="8">Y3+AI3</f>
        <v>1096</v>
      </c>
      <c r="AO3" s="62">
        <f t="shared" ref="AO3:AO38" si="9">(AM3-AN3)/AM3</f>
        <v>0.67448767448767444</v>
      </c>
    </row>
    <row r="4" spans="1:41" ht="43.2" x14ac:dyDescent="0.3">
      <c r="A4" s="18">
        <v>45406</v>
      </c>
      <c r="B4" s="18">
        <v>45406</v>
      </c>
      <c r="C4" s="18">
        <v>45406</v>
      </c>
      <c r="D4" s="18">
        <v>45449</v>
      </c>
      <c r="E4" s="19" t="s">
        <v>87</v>
      </c>
      <c r="F4" s="20" t="s">
        <v>179</v>
      </c>
      <c r="G4" s="21">
        <v>9780000000003</v>
      </c>
      <c r="H4" s="22" t="s">
        <v>180</v>
      </c>
      <c r="I4" s="23" t="s">
        <v>181</v>
      </c>
      <c r="J4" s="19" t="s">
        <v>91</v>
      </c>
      <c r="K4" s="19" t="s">
        <v>51</v>
      </c>
      <c r="L4" s="19" t="s">
        <v>79</v>
      </c>
      <c r="M4" s="19" t="s">
        <v>80</v>
      </c>
      <c r="N4" s="24" t="s">
        <v>182</v>
      </c>
      <c r="O4" s="19" t="s">
        <v>176</v>
      </c>
      <c r="P4" s="23" t="s">
        <v>183</v>
      </c>
      <c r="Q4" s="23" t="s">
        <v>137</v>
      </c>
      <c r="R4" s="23" t="s">
        <v>184</v>
      </c>
      <c r="S4" s="23" t="s">
        <v>185</v>
      </c>
      <c r="T4" s="66" t="s">
        <v>97</v>
      </c>
      <c r="U4" s="25">
        <v>0</v>
      </c>
      <c r="V4" s="26">
        <v>1038</v>
      </c>
      <c r="W4" s="25">
        <f t="shared" si="0"/>
        <v>0</v>
      </c>
      <c r="X4" s="26">
        <v>33</v>
      </c>
      <c r="Y4" s="26">
        <v>1038</v>
      </c>
      <c r="Z4" s="25">
        <f t="shared" si="1"/>
        <v>34254</v>
      </c>
      <c r="AA4" s="23">
        <v>16</v>
      </c>
      <c r="AB4" s="27" cm="1">
        <f t="array" ref="AB4">_xlfn.IFS(AA4&gt;U4,U4,U4=AA4,U4,AA4&lt;U4,AA4)</f>
        <v>0</v>
      </c>
      <c r="AC4" s="27">
        <f t="shared" si="2"/>
        <v>16</v>
      </c>
      <c r="AD4" s="27">
        <v>3412</v>
      </c>
      <c r="AE4" s="27">
        <f t="shared" si="3"/>
        <v>54592</v>
      </c>
      <c r="AF4" s="27">
        <f t="shared" si="4"/>
        <v>17</v>
      </c>
      <c r="AG4" s="27">
        <f t="shared" si="5"/>
        <v>1038</v>
      </c>
      <c r="AH4" s="27" cm="1">
        <f t="array" ref="AH4">_xlfn.IFS((U4-AB4)&gt;=0,V4*(U4-AB4),(U4-AB4)&lt;0,0)+_xlfn.IFS((X4-AC4)&gt;=0,(X4-AC4)*Y4,(X4-AC4)&lt;0,0)</f>
        <v>17646</v>
      </c>
      <c r="AI4" s="23">
        <v>89</v>
      </c>
      <c r="AJ4" s="25">
        <v>7</v>
      </c>
      <c r="AK4" s="28">
        <f t="shared" si="6"/>
        <v>45413</v>
      </c>
      <c r="AM4" s="38">
        <f t="shared" si="7"/>
        <v>3412</v>
      </c>
      <c r="AN4" s="61">
        <f t="shared" si="8"/>
        <v>1127</v>
      </c>
      <c r="AO4" s="62">
        <f t="shared" si="9"/>
        <v>0.66969519343493555</v>
      </c>
    </row>
    <row r="5" spans="1:41" x14ac:dyDescent="0.3">
      <c r="A5" s="18">
        <v>45382</v>
      </c>
      <c r="B5" s="18">
        <v>45382</v>
      </c>
      <c r="C5" s="18">
        <v>45382</v>
      </c>
      <c r="D5" s="18">
        <v>45399</v>
      </c>
      <c r="E5" s="23" t="s">
        <v>333</v>
      </c>
      <c r="F5" s="20" t="s">
        <v>334</v>
      </c>
      <c r="G5" s="29">
        <v>9781402210853</v>
      </c>
      <c r="H5" s="22" t="s">
        <v>335</v>
      </c>
      <c r="I5" s="23" t="s">
        <v>250</v>
      </c>
      <c r="J5" s="23" t="s">
        <v>50</v>
      </c>
      <c r="K5" s="23" t="s">
        <v>51</v>
      </c>
      <c r="L5" s="23" t="s">
        <v>66</v>
      </c>
      <c r="M5" s="23" t="s">
        <v>67</v>
      </c>
      <c r="N5" s="24" t="s">
        <v>336</v>
      </c>
      <c r="O5" s="23" t="s">
        <v>337</v>
      </c>
      <c r="P5" s="23" t="s">
        <v>338</v>
      </c>
      <c r="Q5" s="23" t="s">
        <v>339</v>
      </c>
      <c r="R5" s="23" t="s">
        <v>95</v>
      </c>
      <c r="S5" s="23" t="s">
        <v>340</v>
      </c>
      <c r="T5" s="66" t="s">
        <v>60</v>
      </c>
      <c r="U5" s="25">
        <v>15</v>
      </c>
      <c r="V5" s="26">
        <v>1067</v>
      </c>
      <c r="W5" s="25">
        <f t="shared" si="0"/>
        <v>16005</v>
      </c>
      <c r="X5" s="26">
        <v>28</v>
      </c>
      <c r="Y5" s="26">
        <v>1067</v>
      </c>
      <c r="Z5" s="25">
        <f t="shared" si="1"/>
        <v>29876</v>
      </c>
      <c r="AA5" s="23">
        <v>3</v>
      </c>
      <c r="AB5" s="27" cm="1">
        <f t="array" ref="AB5">_xlfn.IFS(AA5&gt;U5,U5,U5=AA5,U5,AA5&lt;U5,AA5)</f>
        <v>3</v>
      </c>
      <c r="AC5" s="27">
        <f t="shared" si="2"/>
        <v>0</v>
      </c>
      <c r="AD5" s="27">
        <v>3130</v>
      </c>
      <c r="AE5" s="27">
        <f t="shared" si="3"/>
        <v>9390</v>
      </c>
      <c r="AF5" s="27">
        <f t="shared" si="4"/>
        <v>40</v>
      </c>
      <c r="AG5" s="27">
        <f t="shared" si="5"/>
        <v>1067</v>
      </c>
      <c r="AH5" s="27" cm="1">
        <f t="array" ref="AH5">_xlfn.IFS((U5-AB5)&gt;=0,V5*(U5-AB5),(U5-AB5)&lt;0,0)+_xlfn.IFS((X5-AC5)&gt;=0,(X5-AC5)*Y5,(X5-AC5)&lt;0,0)</f>
        <v>42680</v>
      </c>
      <c r="AI5" s="23">
        <v>80</v>
      </c>
      <c r="AJ5" s="25">
        <v>1460</v>
      </c>
      <c r="AK5" s="28">
        <f t="shared" si="6"/>
        <v>46842</v>
      </c>
      <c r="AM5" s="38">
        <f t="shared" si="7"/>
        <v>3130</v>
      </c>
      <c r="AN5" s="61">
        <f t="shared" si="8"/>
        <v>1147</v>
      </c>
      <c r="AO5" s="62">
        <f t="shared" si="9"/>
        <v>0.63354632587859427</v>
      </c>
    </row>
    <row r="6" spans="1:41" ht="28.8" x14ac:dyDescent="0.3">
      <c r="A6" s="18">
        <v>45521</v>
      </c>
      <c r="B6" s="18">
        <v>45521</v>
      </c>
      <c r="C6" s="18">
        <v>45521</v>
      </c>
      <c r="D6" s="18">
        <v>45534</v>
      </c>
      <c r="E6" s="19" t="s">
        <v>283</v>
      </c>
      <c r="F6" s="20" t="s">
        <v>284</v>
      </c>
      <c r="G6" s="21">
        <v>9780141439518</v>
      </c>
      <c r="H6" s="22" t="s">
        <v>285</v>
      </c>
      <c r="I6" s="23" t="s">
        <v>174</v>
      </c>
      <c r="J6" s="19" t="s">
        <v>50</v>
      </c>
      <c r="K6" s="19" t="s">
        <v>51</v>
      </c>
      <c r="L6" s="19" t="s">
        <v>66</v>
      </c>
      <c r="M6" s="19" t="s">
        <v>67</v>
      </c>
      <c r="N6" s="24" t="s">
        <v>286</v>
      </c>
      <c r="O6" s="19" t="s">
        <v>287</v>
      </c>
      <c r="P6" s="23" t="s">
        <v>288</v>
      </c>
      <c r="Q6" s="23" t="s">
        <v>289</v>
      </c>
      <c r="R6" s="23" t="s">
        <v>290</v>
      </c>
      <c r="S6" s="23" t="s">
        <v>291</v>
      </c>
      <c r="T6" s="66" t="s">
        <v>292</v>
      </c>
      <c r="U6" s="25">
        <v>13</v>
      </c>
      <c r="V6" s="26">
        <v>1057</v>
      </c>
      <c r="W6" s="25">
        <f t="shared" si="0"/>
        <v>13741</v>
      </c>
      <c r="X6" s="26">
        <v>35</v>
      </c>
      <c r="Y6" s="26">
        <v>1057</v>
      </c>
      <c r="Z6" s="25">
        <f t="shared" si="1"/>
        <v>36995</v>
      </c>
      <c r="AA6" s="23">
        <v>25</v>
      </c>
      <c r="AB6" s="27" cm="1">
        <f t="array" ref="AB6">_xlfn.IFS(AA6&gt;U6,U6,U6=AA6,U6,AA6&lt;U6,AA6)</f>
        <v>13</v>
      </c>
      <c r="AC6" s="27">
        <f t="shared" si="2"/>
        <v>12</v>
      </c>
      <c r="AD6" s="27">
        <v>3086</v>
      </c>
      <c r="AE6" s="27">
        <f t="shared" si="3"/>
        <v>77150</v>
      </c>
      <c r="AF6" s="27">
        <f t="shared" si="4"/>
        <v>23</v>
      </c>
      <c r="AG6" s="27">
        <f t="shared" si="5"/>
        <v>1057</v>
      </c>
      <c r="AH6" s="27" cm="1">
        <f t="array" ref="AH6">_xlfn.IFS((U6-AB6)&gt;=0,V6*(U6-AB6),(U6-AB6)&lt;0,0)+_xlfn.IFS((X6-AC6)&gt;=0,(X6-AC6)*Y6,(X6-AC6)&lt;0,0)</f>
        <v>24311</v>
      </c>
      <c r="AI6" s="23">
        <v>84</v>
      </c>
      <c r="AJ6" s="25">
        <v>2920</v>
      </c>
      <c r="AK6" s="28">
        <f t="shared" si="6"/>
        <v>48441</v>
      </c>
      <c r="AM6" s="38">
        <f t="shared" si="7"/>
        <v>3086</v>
      </c>
      <c r="AN6" s="61">
        <f t="shared" si="8"/>
        <v>1141</v>
      </c>
      <c r="AO6" s="62">
        <f t="shared" si="9"/>
        <v>0.63026571613739468</v>
      </c>
    </row>
    <row r="7" spans="1:41" ht="28.8" x14ac:dyDescent="0.3">
      <c r="A7" s="18">
        <v>45443</v>
      </c>
      <c r="B7" s="18">
        <v>45443</v>
      </c>
      <c r="C7" s="18">
        <v>45443</v>
      </c>
      <c r="D7" s="18">
        <v>45456</v>
      </c>
      <c r="E7" s="19" t="s">
        <v>186</v>
      </c>
      <c r="F7" s="20" t="s">
        <v>187</v>
      </c>
      <c r="G7" s="21">
        <v>9780141036144</v>
      </c>
      <c r="H7" s="22" t="s">
        <v>188</v>
      </c>
      <c r="I7" s="23" t="s">
        <v>174</v>
      </c>
      <c r="J7" s="19" t="s">
        <v>50</v>
      </c>
      <c r="K7" s="19" t="s">
        <v>51</v>
      </c>
      <c r="L7" s="19" t="s">
        <v>52</v>
      </c>
      <c r="M7" s="19" t="s">
        <v>53</v>
      </c>
      <c r="N7" s="24" t="s">
        <v>189</v>
      </c>
      <c r="O7" s="19" t="s">
        <v>190</v>
      </c>
      <c r="P7" s="23" t="s">
        <v>191</v>
      </c>
      <c r="Q7" s="23" t="s">
        <v>192</v>
      </c>
      <c r="R7" s="23" t="s">
        <v>193</v>
      </c>
      <c r="S7" s="23" t="s">
        <v>194</v>
      </c>
      <c r="T7" s="66" t="s">
        <v>107</v>
      </c>
      <c r="U7" s="25">
        <v>15</v>
      </c>
      <c r="V7" s="26">
        <v>1077</v>
      </c>
      <c r="W7" s="25">
        <f t="shared" si="0"/>
        <v>16155</v>
      </c>
      <c r="X7" s="26">
        <v>35</v>
      </c>
      <c r="Y7" s="26">
        <v>1077</v>
      </c>
      <c r="Z7" s="25">
        <f t="shared" si="1"/>
        <v>37695</v>
      </c>
      <c r="AA7" s="23">
        <v>30</v>
      </c>
      <c r="AB7" s="27" cm="1">
        <f t="array" ref="AB7">_xlfn.IFS(AA7&gt;U7,U7,U7=AA7,U7,AA7&lt;U7,AA7)</f>
        <v>15</v>
      </c>
      <c r="AC7" s="27">
        <f t="shared" si="2"/>
        <v>15</v>
      </c>
      <c r="AD7" s="27">
        <v>2984</v>
      </c>
      <c r="AE7" s="27">
        <f t="shared" si="3"/>
        <v>89520</v>
      </c>
      <c r="AF7" s="27">
        <f t="shared" si="4"/>
        <v>20</v>
      </c>
      <c r="AG7" s="27">
        <f t="shared" si="5"/>
        <v>1077</v>
      </c>
      <c r="AH7" s="27" cm="1">
        <f t="array" ref="AH7">_xlfn.IFS((U7-AB7)&gt;=0,V7*(U7-AB7),(U7-AB7)&lt;0,0)+_xlfn.IFS((X7-AC7)&gt;=0,(X7-AC7)*Y7,(X7-AC7)&lt;0,0)</f>
        <v>21540</v>
      </c>
      <c r="AI7" s="23">
        <v>81</v>
      </c>
      <c r="AJ7" s="25">
        <v>2920</v>
      </c>
      <c r="AK7" s="28">
        <f t="shared" si="6"/>
        <v>48363</v>
      </c>
      <c r="AM7" s="38">
        <f t="shared" si="7"/>
        <v>2984</v>
      </c>
      <c r="AN7" s="61">
        <f t="shared" si="8"/>
        <v>1158</v>
      </c>
      <c r="AO7" s="62">
        <f t="shared" si="9"/>
        <v>0.61193029490616624</v>
      </c>
    </row>
    <row r="8" spans="1:41" ht="43.2" x14ac:dyDescent="0.3">
      <c r="A8" s="18">
        <v>45382</v>
      </c>
      <c r="B8" s="18">
        <v>45391</v>
      </c>
      <c r="C8" s="18">
        <v>45391</v>
      </c>
      <c r="D8" s="18">
        <v>45483</v>
      </c>
      <c r="E8" s="19" t="s">
        <v>87</v>
      </c>
      <c r="F8" s="20" t="s">
        <v>226</v>
      </c>
      <c r="G8" s="21">
        <v>9780000000005</v>
      </c>
      <c r="H8" s="22" t="s">
        <v>227</v>
      </c>
      <c r="I8" s="23" t="s">
        <v>228</v>
      </c>
      <c r="J8" s="19" t="s">
        <v>91</v>
      </c>
      <c r="K8" s="19" t="s">
        <v>51</v>
      </c>
      <c r="L8" s="19" t="s">
        <v>79</v>
      </c>
      <c r="M8" s="19" t="s">
        <v>80</v>
      </c>
      <c r="N8" s="24" t="s">
        <v>229</v>
      </c>
      <c r="O8" s="19" t="s">
        <v>222</v>
      </c>
      <c r="P8" s="23" t="s">
        <v>120</v>
      </c>
      <c r="Q8" s="23" t="s">
        <v>104</v>
      </c>
      <c r="R8" s="23" t="s">
        <v>230</v>
      </c>
      <c r="S8" s="23" t="s">
        <v>231</v>
      </c>
      <c r="T8" s="65" t="s">
        <v>122</v>
      </c>
      <c r="U8" s="25">
        <v>14</v>
      </c>
      <c r="V8" s="26">
        <v>1280</v>
      </c>
      <c r="W8" s="25">
        <f t="shared" si="0"/>
        <v>17920</v>
      </c>
      <c r="X8" s="26">
        <v>40</v>
      </c>
      <c r="Y8" s="26">
        <v>1280</v>
      </c>
      <c r="Z8" s="25">
        <f t="shared" si="1"/>
        <v>51200</v>
      </c>
      <c r="AA8" s="23">
        <v>24</v>
      </c>
      <c r="AB8" s="27" cm="1">
        <f t="array" ref="AB8">_xlfn.IFS(AA8&gt;U8,U8,U8=AA8,U8,AA8&lt;U8,AA8)</f>
        <v>14</v>
      </c>
      <c r="AC8" s="27">
        <f t="shared" si="2"/>
        <v>10</v>
      </c>
      <c r="AD8" s="27">
        <v>3481</v>
      </c>
      <c r="AE8" s="27">
        <f t="shared" si="3"/>
        <v>83544</v>
      </c>
      <c r="AF8" s="27">
        <f t="shared" si="4"/>
        <v>30</v>
      </c>
      <c r="AG8" s="27">
        <f t="shared" si="5"/>
        <v>1280</v>
      </c>
      <c r="AH8" s="27" cm="1">
        <f t="array" ref="AH8">_xlfn.IFS((U8-AB8)&gt;=0,V8*(U8-AB8),(U8-AB8)&lt;0,0)+_xlfn.IFS((X8-AC8)&gt;=0,(X8-AC8)*Y8,(X8-AC8)&lt;0,0)</f>
        <v>38400</v>
      </c>
      <c r="AI8" s="23">
        <v>85</v>
      </c>
      <c r="AJ8" s="25">
        <v>7</v>
      </c>
      <c r="AK8" s="28">
        <f t="shared" si="6"/>
        <v>45398</v>
      </c>
      <c r="AM8" s="38">
        <f t="shared" si="7"/>
        <v>3481</v>
      </c>
      <c r="AN8" s="61">
        <f t="shared" si="8"/>
        <v>1365</v>
      </c>
      <c r="AO8" s="62">
        <f t="shared" si="9"/>
        <v>0.60787130135018674</v>
      </c>
    </row>
    <row r="9" spans="1:41" ht="28.8" x14ac:dyDescent="0.3">
      <c r="A9" s="18">
        <v>45409</v>
      </c>
      <c r="B9" s="18">
        <v>45429</v>
      </c>
      <c r="C9" s="18">
        <v>45429</v>
      </c>
      <c r="D9" s="18">
        <v>45526</v>
      </c>
      <c r="E9" s="19" t="s">
        <v>277</v>
      </c>
      <c r="F9" s="20" t="s">
        <v>155</v>
      </c>
      <c r="G9" s="21">
        <v>9781408850251</v>
      </c>
      <c r="H9" s="22" t="s">
        <v>278</v>
      </c>
      <c r="I9" s="23" t="s">
        <v>259</v>
      </c>
      <c r="J9" s="19" t="s">
        <v>50</v>
      </c>
      <c r="K9" s="19" t="s">
        <v>51</v>
      </c>
      <c r="L9" s="19" t="s">
        <v>52</v>
      </c>
      <c r="M9" s="19" t="s">
        <v>53</v>
      </c>
      <c r="N9" s="24" t="s">
        <v>279</v>
      </c>
      <c r="O9" s="19" t="s">
        <v>280</v>
      </c>
      <c r="P9" s="23" t="s">
        <v>56</v>
      </c>
      <c r="Q9" s="23" t="s">
        <v>128</v>
      </c>
      <c r="R9" s="23" t="s">
        <v>281</v>
      </c>
      <c r="S9" s="23" t="s">
        <v>282</v>
      </c>
      <c r="T9" s="65" t="s">
        <v>60</v>
      </c>
      <c r="U9" s="25">
        <v>12</v>
      </c>
      <c r="V9" s="26">
        <v>1040</v>
      </c>
      <c r="W9" s="25">
        <f t="shared" si="0"/>
        <v>12480</v>
      </c>
      <c r="X9" s="26">
        <v>44</v>
      </c>
      <c r="Y9" s="26">
        <v>1040</v>
      </c>
      <c r="Z9" s="25">
        <f t="shared" si="1"/>
        <v>45760</v>
      </c>
      <c r="AA9" s="23">
        <v>9</v>
      </c>
      <c r="AB9" s="27" cm="1">
        <f t="array" ref="AB9">_xlfn.IFS(AA9&gt;U9,U9,U9=AA9,U9,AA9&lt;U9,AA9)</f>
        <v>9</v>
      </c>
      <c r="AC9" s="27">
        <f t="shared" si="2"/>
        <v>0</v>
      </c>
      <c r="AD9" s="27">
        <v>2784</v>
      </c>
      <c r="AE9" s="27">
        <f t="shared" si="3"/>
        <v>25056</v>
      </c>
      <c r="AF9" s="27">
        <f t="shared" si="4"/>
        <v>47</v>
      </c>
      <c r="AG9" s="27">
        <f t="shared" si="5"/>
        <v>1040</v>
      </c>
      <c r="AH9" s="27" cm="1">
        <f t="array" ref="AH9">_xlfn.IFS((U9-AB9)&gt;=0,V9*(U9-AB9),(U9-AB9)&lt;0,0)+_xlfn.IFS((X9-AC9)&gt;=0,(X9-AC9)*Y9,(X9-AC9)&lt;0,0)</f>
        <v>48880</v>
      </c>
      <c r="AI9" s="23">
        <v>88</v>
      </c>
      <c r="AJ9" s="25">
        <v>1460</v>
      </c>
      <c r="AK9" s="28">
        <f t="shared" si="6"/>
        <v>46889</v>
      </c>
      <c r="AM9" s="38">
        <f t="shared" si="7"/>
        <v>2784</v>
      </c>
      <c r="AN9" s="61">
        <f t="shared" si="8"/>
        <v>1128</v>
      </c>
      <c r="AO9" s="62">
        <f t="shared" si="9"/>
        <v>0.59482758620689657</v>
      </c>
    </row>
    <row r="10" spans="1:41" ht="28.8" x14ac:dyDescent="0.3">
      <c r="A10" s="18">
        <v>45382</v>
      </c>
      <c r="B10" s="18">
        <v>45391</v>
      </c>
      <c r="C10" s="18">
        <v>45391</v>
      </c>
      <c r="D10" s="18">
        <v>45399</v>
      </c>
      <c r="E10" s="19" t="s">
        <v>139</v>
      </c>
      <c r="F10" s="20" t="s">
        <v>47</v>
      </c>
      <c r="G10" s="21">
        <v>9788179921623</v>
      </c>
      <c r="H10" s="22" t="s">
        <v>140</v>
      </c>
      <c r="I10" s="23" t="s">
        <v>141</v>
      </c>
      <c r="J10" s="19" t="s">
        <v>50</v>
      </c>
      <c r="K10" s="19" t="s">
        <v>51</v>
      </c>
      <c r="L10" s="19" t="s">
        <v>52</v>
      </c>
      <c r="M10" s="19" t="s">
        <v>53</v>
      </c>
      <c r="N10" s="24" t="s">
        <v>142</v>
      </c>
      <c r="O10" s="19" t="s">
        <v>143</v>
      </c>
      <c r="P10" s="23" t="s">
        <v>120</v>
      </c>
      <c r="Q10" s="23" t="s">
        <v>104</v>
      </c>
      <c r="R10" s="23" t="s">
        <v>95</v>
      </c>
      <c r="S10" s="23" t="s">
        <v>144</v>
      </c>
      <c r="T10" s="65" t="s">
        <v>122</v>
      </c>
      <c r="U10" s="25">
        <v>12</v>
      </c>
      <c r="V10" s="26">
        <v>1039</v>
      </c>
      <c r="W10" s="25">
        <f t="shared" si="0"/>
        <v>12468</v>
      </c>
      <c r="X10" s="26">
        <v>25</v>
      </c>
      <c r="Y10" s="26">
        <v>1039</v>
      </c>
      <c r="Z10" s="25">
        <f t="shared" si="1"/>
        <v>25975</v>
      </c>
      <c r="AA10" s="23">
        <v>19</v>
      </c>
      <c r="AB10" s="27" cm="1">
        <f t="array" ref="AB10">_xlfn.IFS(AA10&gt;U10,U10,U10=AA10,U10,AA10&lt;U10,AA10)</f>
        <v>12</v>
      </c>
      <c r="AC10" s="27">
        <f t="shared" si="2"/>
        <v>7</v>
      </c>
      <c r="AD10" s="27">
        <v>2764</v>
      </c>
      <c r="AE10" s="27">
        <f t="shared" si="3"/>
        <v>52516</v>
      </c>
      <c r="AF10" s="27">
        <f t="shared" si="4"/>
        <v>18</v>
      </c>
      <c r="AG10" s="27">
        <f t="shared" si="5"/>
        <v>1039</v>
      </c>
      <c r="AH10" s="27" cm="1">
        <f t="array" ref="AH10">_xlfn.IFS((U10-AB10)&gt;=0,V10*(U10-AB10),(U10-AB10)&lt;0,0)+_xlfn.IFS((X10-AC10)&gt;=0,(X10-AC10)*Y10,(X10-AC10)&lt;0,0)</f>
        <v>18702</v>
      </c>
      <c r="AI10" s="23">
        <v>87</v>
      </c>
      <c r="AJ10" s="25">
        <v>1460</v>
      </c>
      <c r="AK10" s="28">
        <f t="shared" si="6"/>
        <v>46851</v>
      </c>
      <c r="AM10" s="38">
        <f t="shared" si="7"/>
        <v>2764</v>
      </c>
      <c r="AN10" s="61">
        <f t="shared" si="8"/>
        <v>1126</v>
      </c>
      <c r="AO10" s="62">
        <f t="shared" si="9"/>
        <v>0.59261939218523874</v>
      </c>
    </row>
    <row r="11" spans="1:41" ht="28.8" x14ac:dyDescent="0.3">
      <c r="A11" s="18">
        <v>45413</v>
      </c>
      <c r="B11" s="18">
        <v>45413</v>
      </c>
      <c r="C11" s="18">
        <v>45413</v>
      </c>
      <c r="D11" s="18">
        <v>45426</v>
      </c>
      <c r="E11" s="19" t="s">
        <v>145</v>
      </c>
      <c r="F11" s="20" t="s">
        <v>146</v>
      </c>
      <c r="G11" s="21">
        <v>9788173711466</v>
      </c>
      <c r="H11" s="22" t="s">
        <v>147</v>
      </c>
      <c r="I11" s="23" t="s">
        <v>148</v>
      </c>
      <c r="J11" s="19" t="s">
        <v>50</v>
      </c>
      <c r="K11" s="19" t="s">
        <v>51</v>
      </c>
      <c r="L11" s="19" t="s">
        <v>66</v>
      </c>
      <c r="M11" s="19" t="s">
        <v>67</v>
      </c>
      <c r="N11" s="24" t="s">
        <v>149</v>
      </c>
      <c r="O11" s="19" t="s">
        <v>143</v>
      </c>
      <c r="P11" s="23" t="s">
        <v>150</v>
      </c>
      <c r="Q11" s="23" t="s">
        <v>151</v>
      </c>
      <c r="R11" s="23" t="s">
        <v>152</v>
      </c>
      <c r="S11" s="23" t="s">
        <v>153</v>
      </c>
      <c r="T11" s="65" t="s">
        <v>122</v>
      </c>
      <c r="U11" s="25">
        <v>12</v>
      </c>
      <c r="V11" s="26">
        <v>1263</v>
      </c>
      <c r="W11" s="25">
        <f t="shared" si="0"/>
        <v>15156</v>
      </c>
      <c r="X11" s="26">
        <v>36</v>
      </c>
      <c r="Y11" s="26">
        <v>1263</v>
      </c>
      <c r="Z11" s="25">
        <f t="shared" si="1"/>
        <v>45468</v>
      </c>
      <c r="AA11" s="23">
        <v>11</v>
      </c>
      <c r="AB11" s="27" cm="1">
        <f t="array" ref="AB11">_xlfn.IFS(AA11&gt;U11,U11,U11=AA11,U11,AA11&lt;U11,AA11)</f>
        <v>11</v>
      </c>
      <c r="AC11" s="27">
        <f t="shared" si="2"/>
        <v>0</v>
      </c>
      <c r="AD11" s="27">
        <v>3243</v>
      </c>
      <c r="AE11" s="27">
        <f t="shared" si="3"/>
        <v>35673</v>
      </c>
      <c r="AF11" s="27">
        <f t="shared" si="4"/>
        <v>37</v>
      </c>
      <c r="AG11" s="27">
        <f t="shared" si="5"/>
        <v>1263</v>
      </c>
      <c r="AH11" s="27" cm="1">
        <f t="array" ref="AH11">_xlfn.IFS((U11-AB11)&gt;=0,V11*(U11-AB11),(U11-AB11)&lt;0,0)+_xlfn.IFS((X11-AC11)&gt;=0,(X11-AC11)*Y11,(X11-AC11)&lt;0,0)</f>
        <v>46731</v>
      </c>
      <c r="AI11" s="23">
        <v>92</v>
      </c>
      <c r="AJ11" s="25">
        <v>1460</v>
      </c>
      <c r="AK11" s="28">
        <f t="shared" si="6"/>
        <v>46873</v>
      </c>
      <c r="AM11" s="38">
        <f t="shared" si="7"/>
        <v>3243</v>
      </c>
      <c r="AN11" s="61">
        <f t="shared" si="8"/>
        <v>1355</v>
      </c>
      <c r="AO11" s="62">
        <f t="shared" si="9"/>
        <v>0.58217699660807898</v>
      </c>
    </row>
    <row r="12" spans="1:41" ht="28.8" x14ac:dyDescent="0.3">
      <c r="A12" s="18">
        <v>45383</v>
      </c>
      <c r="B12" s="18">
        <v>45391</v>
      </c>
      <c r="C12" s="18">
        <v>45391</v>
      </c>
      <c r="D12" s="18">
        <v>45399</v>
      </c>
      <c r="E12" s="19" t="s">
        <v>171</v>
      </c>
      <c r="F12" s="20" t="s">
        <v>172</v>
      </c>
      <c r="G12" s="21">
        <v>9780099549482</v>
      </c>
      <c r="H12" s="22" t="s">
        <v>173</v>
      </c>
      <c r="I12" s="23" t="s">
        <v>174</v>
      </c>
      <c r="J12" s="19" t="s">
        <v>50</v>
      </c>
      <c r="K12" s="19" t="s">
        <v>51</v>
      </c>
      <c r="L12" s="19" t="s">
        <v>66</v>
      </c>
      <c r="M12" s="19" t="s">
        <v>67</v>
      </c>
      <c r="N12" s="24" t="s">
        <v>175</v>
      </c>
      <c r="O12" s="19" t="s">
        <v>176</v>
      </c>
      <c r="P12" s="23" t="s">
        <v>177</v>
      </c>
      <c r="Q12" s="23" t="s">
        <v>104</v>
      </c>
      <c r="R12" s="23" t="s">
        <v>95</v>
      </c>
      <c r="S12" s="23" t="s">
        <v>178</v>
      </c>
      <c r="T12" s="65" t="s">
        <v>86</v>
      </c>
      <c r="U12" s="25">
        <v>15</v>
      </c>
      <c r="V12" s="26">
        <v>1288</v>
      </c>
      <c r="W12" s="25">
        <f t="shared" si="0"/>
        <v>19320</v>
      </c>
      <c r="X12" s="26">
        <v>21</v>
      </c>
      <c r="Y12" s="26">
        <v>1288</v>
      </c>
      <c r="Z12" s="25">
        <f t="shared" si="1"/>
        <v>27048</v>
      </c>
      <c r="AA12" s="23">
        <v>14</v>
      </c>
      <c r="AB12" s="27" cm="1">
        <f t="array" ref="AB12">_xlfn.IFS(AA12&gt;U12,U12,U12=AA12,U12,AA12&lt;U12,AA12)</f>
        <v>14</v>
      </c>
      <c r="AC12" s="27">
        <f t="shared" si="2"/>
        <v>0</v>
      </c>
      <c r="AD12" s="27">
        <v>3236</v>
      </c>
      <c r="AE12" s="27">
        <f t="shared" si="3"/>
        <v>45304</v>
      </c>
      <c r="AF12" s="27">
        <f t="shared" si="4"/>
        <v>22</v>
      </c>
      <c r="AG12" s="27">
        <f t="shared" si="5"/>
        <v>1288</v>
      </c>
      <c r="AH12" s="27" cm="1">
        <f t="array" ref="AH12">_xlfn.IFS((U12-AB12)&gt;=0,V12*(U12-AB12),(U12-AB12)&lt;0,0)+_xlfn.IFS((X12-AC12)&gt;=0,(X12-AC12)*Y12,(X12-AC12)&lt;0,0)</f>
        <v>28336</v>
      </c>
      <c r="AI12" s="23">
        <v>86</v>
      </c>
      <c r="AJ12" s="25">
        <v>2920</v>
      </c>
      <c r="AK12" s="28">
        <f t="shared" si="6"/>
        <v>48311</v>
      </c>
      <c r="AM12" s="38">
        <f t="shared" si="7"/>
        <v>3236</v>
      </c>
      <c r="AN12" s="61">
        <f t="shared" si="8"/>
        <v>1374</v>
      </c>
      <c r="AO12" s="62">
        <f t="shared" si="9"/>
        <v>0.57540173053152044</v>
      </c>
    </row>
    <row r="13" spans="1:41" ht="43.2" x14ac:dyDescent="0.3">
      <c r="A13" s="18">
        <v>45391</v>
      </c>
      <c r="B13" s="18">
        <v>45391</v>
      </c>
      <c r="C13" s="18">
        <v>45391</v>
      </c>
      <c r="D13" s="18">
        <v>45404</v>
      </c>
      <c r="E13" s="19" t="s">
        <v>98</v>
      </c>
      <c r="F13" s="20" t="s">
        <v>62</v>
      </c>
      <c r="G13" s="21">
        <v>9788194790891</v>
      </c>
      <c r="H13" s="22" t="s">
        <v>99</v>
      </c>
      <c r="I13" s="23" t="s">
        <v>100</v>
      </c>
      <c r="J13" s="19" t="s">
        <v>50</v>
      </c>
      <c r="K13" s="19" t="s">
        <v>51</v>
      </c>
      <c r="L13" s="19" t="s">
        <v>66</v>
      </c>
      <c r="M13" s="19" t="s">
        <v>67</v>
      </c>
      <c r="N13" s="24" t="s">
        <v>101</v>
      </c>
      <c r="O13" s="19" t="s">
        <v>102</v>
      </c>
      <c r="P13" s="23" t="s">
        <v>103</v>
      </c>
      <c r="Q13" s="23" t="s">
        <v>104</v>
      </c>
      <c r="R13" s="23" t="s">
        <v>105</v>
      </c>
      <c r="S13" s="23" t="s">
        <v>106</v>
      </c>
      <c r="T13" s="65" t="s">
        <v>107</v>
      </c>
      <c r="U13" s="25">
        <v>19</v>
      </c>
      <c r="V13" s="26">
        <v>1158</v>
      </c>
      <c r="W13" s="25">
        <f t="shared" si="0"/>
        <v>22002</v>
      </c>
      <c r="X13" s="26">
        <v>37</v>
      </c>
      <c r="Y13" s="26">
        <v>1158</v>
      </c>
      <c r="Z13" s="25">
        <f t="shared" si="1"/>
        <v>42846</v>
      </c>
      <c r="AA13" s="23">
        <v>10</v>
      </c>
      <c r="AB13" s="27" cm="1">
        <f t="array" ref="AB13">_xlfn.IFS(AA13&gt;U13,U13,U13=AA13,U13,AA13&lt;U13,AA13)</f>
        <v>10</v>
      </c>
      <c r="AC13" s="27">
        <f t="shared" si="2"/>
        <v>0</v>
      </c>
      <c r="AD13" s="27">
        <v>2836</v>
      </c>
      <c r="AE13" s="27">
        <f t="shared" si="3"/>
        <v>28360</v>
      </c>
      <c r="AF13" s="27">
        <f t="shared" si="4"/>
        <v>46</v>
      </c>
      <c r="AG13" s="27">
        <f t="shared" si="5"/>
        <v>1158</v>
      </c>
      <c r="AH13" s="27" cm="1">
        <f t="array" ref="AH13">_xlfn.IFS((U13-AB13)&gt;=0,V13*(U13-AB13),(U13-AB13)&lt;0,0)+_xlfn.IFS((X13-AC13)&gt;=0,(X13-AC13)*Y13,(X13-AC13)&lt;0,0)</f>
        <v>53268</v>
      </c>
      <c r="AI13" s="23">
        <v>81</v>
      </c>
      <c r="AJ13" s="25">
        <v>1460</v>
      </c>
      <c r="AK13" s="28">
        <f t="shared" si="6"/>
        <v>46851</v>
      </c>
      <c r="AM13" s="38">
        <f t="shared" si="7"/>
        <v>2836</v>
      </c>
      <c r="AN13" s="61">
        <f t="shared" si="8"/>
        <v>1239</v>
      </c>
      <c r="AO13" s="62">
        <f t="shared" si="9"/>
        <v>0.56311706629055003</v>
      </c>
    </row>
    <row r="14" spans="1:41" ht="28.8" x14ac:dyDescent="0.3">
      <c r="A14" s="18">
        <v>45531</v>
      </c>
      <c r="B14" s="18">
        <v>45531</v>
      </c>
      <c r="C14" s="18">
        <v>45531</v>
      </c>
      <c r="D14" s="18">
        <v>45544</v>
      </c>
      <c r="E14" s="19" t="s">
        <v>301</v>
      </c>
      <c r="F14" s="20" t="s">
        <v>47</v>
      </c>
      <c r="G14" s="21">
        <v>9781416562597</v>
      </c>
      <c r="H14" s="22" t="s">
        <v>302</v>
      </c>
      <c r="I14" s="23" t="s">
        <v>259</v>
      </c>
      <c r="J14" s="19" t="s">
        <v>50</v>
      </c>
      <c r="K14" s="19" t="s">
        <v>51</v>
      </c>
      <c r="L14" s="19" t="s">
        <v>52</v>
      </c>
      <c r="M14" s="19" t="s">
        <v>53</v>
      </c>
      <c r="N14" s="24" t="s">
        <v>303</v>
      </c>
      <c r="O14" s="19" t="s">
        <v>304</v>
      </c>
      <c r="P14" s="23" t="s">
        <v>305</v>
      </c>
      <c r="Q14" s="23" t="s">
        <v>306</v>
      </c>
      <c r="R14" s="23" t="s">
        <v>307</v>
      </c>
      <c r="S14" s="23" t="s">
        <v>308</v>
      </c>
      <c r="T14" s="65" t="s">
        <v>73</v>
      </c>
      <c r="U14" s="25">
        <v>19</v>
      </c>
      <c r="V14" s="26">
        <v>1251</v>
      </c>
      <c r="W14" s="25">
        <f t="shared" si="0"/>
        <v>23769</v>
      </c>
      <c r="X14" s="26">
        <v>38</v>
      </c>
      <c r="Y14" s="26">
        <v>1251</v>
      </c>
      <c r="Z14" s="25">
        <f t="shared" si="1"/>
        <v>47538</v>
      </c>
      <c r="AA14" s="23">
        <v>26</v>
      </c>
      <c r="AB14" s="27" cm="1">
        <f t="array" ref="AB14">_xlfn.IFS(AA14&gt;U14,U14,U14=AA14,U14,AA14&lt;U14,AA14)</f>
        <v>19</v>
      </c>
      <c r="AC14" s="27">
        <f t="shared" si="2"/>
        <v>7</v>
      </c>
      <c r="AD14" s="27">
        <v>3076</v>
      </c>
      <c r="AE14" s="27">
        <f t="shared" si="3"/>
        <v>79976</v>
      </c>
      <c r="AF14" s="27">
        <f t="shared" si="4"/>
        <v>31</v>
      </c>
      <c r="AG14" s="27">
        <f t="shared" si="5"/>
        <v>1251</v>
      </c>
      <c r="AH14" s="27" cm="1">
        <f t="array" ref="AH14">_xlfn.IFS((U14-AB14)&gt;=0,V14*(U14-AB14),(U14-AB14)&lt;0,0)+_xlfn.IFS((X14-AC14)&gt;=0,(X14-AC14)*Y14,(X14-AC14)&lt;0,0)</f>
        <v>38781</v>
      </c>
      <c r="AI14" s="23">
        <v>95</v>
      </c>
      <c r="AJ14" s="25">
        <v>8</v>
      </c>
      <c r="AK14" s="28">
        <f t="shared" si="6"/>
        <v>45539</v>
      </c>
      <c r="AM14" s="38">
        <f t="shared" si="7"/>
        <v>3076</v>
      </c>
      <c r="AN14" s="61">
        <f t="shared" si="8"/>
        <v>1346</v>
      </c>
      <c r="AO14" s="62">
        <f t="shared" si="9"/>
        <v>0.56241872561768536</v>
      </c>
    </row>
    <row r="15" spans="1:41" ht="43.2" x14ac:dyDescent="0.3">
      <c r="A15" s="18">
        <v>45409</v>
      </c>
      <c r="B15" s="18">
        <v>45436</v>
      </c>
      <c r="C15" s="18">
        <v>45436</v>
      </c>
      <c r="D15" s="18">
        <v>45399</v>
      </c>
      <c r="E15" s="19" t="s">
        <v>256</v>
      </c>
      <c r="F15" s="20" t="s">
        <v>257</v>
      </c>
      <c r="G15" s="21">
        <v>9788129135728</v>
      </c>
      <c r="H15" s="22" t="s">
        <v>258</v>
      </c>
      <c r="I15" s="23" t="s">
        <v>259</v>
      </c>
      <c r="J15" s="19" t="s">
        <v>50</v>
      </c>
      <c r="K15" s="19" t="s">
        <v>51</v>
      </c>
      <c r="L15" s="19" t="s">
        <v>52</v>
      </c>
      <c r="M15" s="19" t="s">
        <v>53</v>
      </c>
      <c r="N15" s="24" t="s">
        <v>260</v>
      </c>
      <c r="O15" s="19" t="s">
        <v>261</v>
      </c>
      <c r="P15" s="23" t="s">
        <v>56</v>
      </c>
      <c r="Q15" s="23" t="s">
        <v>137</v>
      </c>
      <c r="R15" s="23" t="s">
        <v>95</v>
      </c>
      <c r="S15" s="23" t="s">
        <v>262</v>
      </c>
      <c r="T15" s="65" t="s">
        <v>60</v>
      </c>
      <c r="U15" s="25">
        <v>15</v>
      </c>
      <c r="V15" s="26">
        <v>1404</v>
      </c>
      <c r="W15" s="25">
        <f t="shared" si="0"/>
        <v>21060</v>
      </c>
      <c r="X15" s="26">
        <v>27</v>
      </c>
      <c r="Y15" s="26">
        <v>1404</v>
      </c>
      <c r="Z15" s="25">
        <f t="shared" si="1"/>
        <v>37908</v>
      </c>
      <c r="AA15" s="23">
        <v>37</v>
      </c>
      <c r="AB15" s="27" cm="1">
        <f t="array" ref="AB15">_xlfn.IFS(AA15&gt;U15,U15,U15=AA15,U15,AA15&lt;U15,AA15)</f>
        <v>15</v>
      </c>
      <c r="AC15" s="27">
        <f t="shared" si="2"/>
        <v>22</v>
      </c>
      <c r="AD15" s="27">
        <v>3396</v>
      </c>
      <c r="AE15" s="27">
        <f t="shared" si="3"/>
        <v>125652</v>
      </c>
      <c r="AF15" s="27">
        <f t="shared" si="4"/>
        <v>5</v>
      </c>
      <c r="AG15" s="27">
        <f t="shared" si="5"/>
        <v>1404</v>
      </c>
      <c r="AH15" s="27" cm="1">
        <f t="array" ref="AH15">_xlfn.IFS((U15-AB15)&gt;=0,V15*(U15-AB15),(U15-AB15)&lt;0,0)+_xlfn.IFS((X15-AC15)&gt;=0,(X15-AC15)*Y15,(X15-AC15)&lt;0,0)</f>
        <v>7020</v>
      </c>
      <c r="AI15" s="23">
        <v>89</v>
      </c>
      <c r="AJ15" s="25">
        <v>1460</v>
      </c>
      <c r="AK15" s="28">
        <f t="shared" si="6"/>
        <v>46896</v>
      </c>
      <c r="AM15" s="38">
        <f t="shared" si="7"/>
        <v>3396</v>
      </c>
      <c r="AN15" s="61">
        <f t="shared" si="8"/>
        <v>1493</v>
      </c>
      <c r="AO15" s="62">
        <f t="shared" si="9"/>
        <v>0.56036513545347466</v>
      </c>
    </row>
    <row r="16" spans="1:41" x14ac:dyDescent="0.3">
      <c r="A16" s="18">
        <v>45477</v>
      </c>
      <c r="B16" s="18">
        <v>45477</v>
      </c>
      <c r="C16" s="18">
        <v>45477</v>
      </c>
      <c r="D16" s="18">
        <v>45490</v>
      </c>
      <c r="E16" s="19" t="s">
        <v>232</v>
      </c>
      <c r="F16" s="20" t="s">
        <v>233</v>
      </c>
      <c r="G16" s="21">
        <v>9780062457714</v>
      </c>
      <c r="H16" s="22" t="s">
        <v>234</v>
      </c>
      <c r="I16" s="23" t="s">
        <v>141</v>
      </c>
      <c r="J16" s="19" t="s">
        <v>50</v>
      </c>
      <c r="K16" s="19" t="s">
        <v>51</v>
      </c>
      <c r="L16" s="19" t="s">
        <v>52</v>
      </c>
      <c r="M16" s="19" t="s">
        <v>53</v>
      </c>
      <c r="N16" s="24" t="s">
        <v>235</v>
      </c>
      <c r="O16" s="19" t="s">
        <v>236</v>
      </c>
      <c r="P16" s="23" t="s">
        <v>237</v>
      </c>
      <c r="Q16" s="23" t="s">
        <v>238</v>
      </c>
      <c r="R16" s="23" t="s">
        <v>239</v>
      </c>
      <c r="S16" s="23" t="s">
        <v>240</v>
      </c>
      <c r="T16" s="65" t="s">
        <v>107</v>
      </c>
      <c r="U16" s="25">
        <v>20</v>
      </c>
      <c r="V16" s="26">
        <v>1166</v>
      </c>
      <c r="W16" s="25">
        <f t="shared" si="0"/>
        <v>23320</v>
      </c>
      <c r="X16" s="26">
        <v>46</v>
      </c>
      <c r="Y16" s="26">
        <v>1166</v>
      </c>
      <c r="Z16" s="25">
        <f t="shared" si="1"/>
        <v>53636</v>
      </c>
      <c r="AA16" s="23">
        <v>7</v>
      </c>
      <c r="AB16" s="27" cm="1">
        <f t="array" ref="AB16">_xlfn.IFS(AA16&gt;U16,U16,U16=AA16,U16,AA16&lt;U16,AA16)</f>
        <v>7</v>
      </c>
      <c r="AC16" s="27">
        <f t="shared" si="2"/>
        <v>0</v>
      </c>
      <c r="AD16" s="27">
        <v>2835</v>
      </c>
      <c r="AE16" s="27">
        <f t="shared" si="3"/>
        <v>19845</v>
      </c>
      <c r="AF16" s="27">
        <f t="shared" si="4"/>
        <v>59</v>
      </c>
      <c r="AG16" s="27">
        <f t="shared" si="5"/>
        <v>1166</v>
      </c>
      <c r="AH16" s="27" cm="1">
        <f t="array" ref="AH16">_xlfn.IFS((U16-AB16)&gt;=0,V16*(U16-AB16),(U16-AB16)&lt;0,0)+_xlfn.IFS((X16-AC16)&gt;=0,(X16-AC16)*Y16,(X16-AC16)&lt;0,0)</f>
        <v>68794</v>
      </c>
      <c r="AI16" s="23">
        <v>85</v>
      </c>
      <c r="AJ16" s="25">
        <v>1460</v>
      </c>
      <c r="AK16" s="28">
        <f t="shared" si="6"/>
        <v>46937</v>
      </c>
      <c r="AM16" s="38">
        <f t="shared" si="7"/>
        <v>2835</v>
      </c>
      <c r="AN16" s="61">
        <f t="shared" si="8"/>
        <v>1251</v>
      </c>
      <c r="AO16" s="62">
        <f t="shared" si="9"/>
        <v>0.55873015873015874</v>
      </c>
    </row>
    <row r="17" spans="1:41" ht="28.8" x14ac:dyDescent="0.3">
      <c r="A17" s="18">
        <v>45419</v>
      </c>
      <c r="B17" s="18">
        <v>45419</v>
      </c>
      <c r="C17" s="18">
        <v>45419</v>
      </c>
      <c r="D17" s="18">
        <v>45422</v>
      </c>
      <c r="E17" s="19" t="s">
        <v>154</v>
      </c>
      <c r="F17" s="20" t="s">
        <v>155</v>
      </c>
      <c r="G17" s="21">
        <v>9789382951711</v>
      </c>
      <c r="H17" s="22" t="s">
        <v>156</v>
      </c>
      <c r="I17" s="23" t="s">
        <v>141</v>
      </c>
      <c r="J17" s="19" t="s">
        <v>50</v>
      </c>
      <c r="K17" s="19" t="s">
        <v>51</v>
      </c>
      <c r="L17" s="19" t="s">
        <v>79</v>
      </c>
      <c r="M17" s="19" t="s">
        <v>80</v>
      </c>
      <c r="N17" s="24" t="s">
        <v>157</v>
      </c>
      <c r="O17" s="19" t="s">
        <v>158</v>
      </c>
      <c r="P17" s="23" t="s">
        <v>159</v>
      </c>
      <c r="Q17" s="23" t="s">
        <v>160</v>
      </c>
      <c r="R17" s="23" t="s">
        <v>58</v>
      </c>
      <c r="S17" s="23" t="s">
        <v>161</v>
      </c>
      <c r="T17" s="65" t="s">
        <v>60</v>
      </c>
      <c r="U17" s="25">
        <v>14</v>
      </c>
      <c r="V17" s="26">
        <v>1289</v>
      </c>
      <c r="W17" s="25">
        <f t="shared" si="0"/>
        <v>18046</v>
      </c>
      <c r="X17" s="26">
        <v>38</v>
      </c>
      <c r="Y17" s="26">
        <v>1289</v>
      </c>
      <c r="Z17" s="25">
        <f t="shared" si="1"/>
        <v>48982</v>
      </c>
      <c r="AA17" s="23">
        <v>23</v>
      </c>
      <c r="AB17" s="27" cm="1">
        <f t="array" ref="AB17">_xlfn.IFS(AA17&gt;U17,U17,U17=AA17,U17,AA17&lt;U17,AA17)</f>
        <v>14</v>
      </c>
      <c r="AC17" s="27">
        <f t="shared" si="2"/>
        <v>9</v>
      </c>
      <c r="AD17" s="27">
        <v>3057</v>
      </c>
      <c r="AE17" s="27">
        <f t="shared" si="3"/>
        <v>70311</v>
      </c>
      <c r="AF17" s="27">
        <f t="shared" si="4"/>
        <v>29</v>
      </c>
      <c r="AG17" s="27">
        <f t="shared" si="5"/>
        <v>1289</v>
      </c>
      <c r="AH17" s="27" cm="1">
        <f t="array" ref="AH17">_xlfn.IFS((U17-AB17)&gt;=0,V17*(U17-AB17),(U17-AB17)&lt;0,0)+_xlfn.IFS((X17-AC17)&gt;=0,(X17-AC17)*Y17,(X17-AC17)&lt;0,0)</f>
        <v>37381</v>
      </c>
      <c r="AI17" s="23">
        <v>90</v>
      </c>
      <c r="AJ17" s="25">
        <v>1460</v>
      </c>
      <c r="AK17" s="28">
        <f t="shared" si="6"/>
        <v>46879</v>
      </c>
      <c r="AM17" s="38">
        <f t="shared" si="7"/>
        <v>3057</v>
      </c>
      <c r="AN17" s="61">
        <f t="shared" si="8"/>
        <v>1379</v>
      </c>
      <c r="AO17" s="62">
        <f t="shared" si="9"/>
        <v>0.54890415439973828</v>
      </c>
    </row>
    <row r="18" spans="1:41" x14ac:dyDescent="0.3">
      <c r="A18" s="18">
        <v>45539</v>
      </c>
      <c r="B18" s="18">
        <v>45552</v>
      </c>
      <c r="C18" s="18">
        <v>45552</v>
      </c>
      <c r="D18" s="18">
        <v>45552</v>
      </c>
      <c r="E18" s="19" t="s">
        <v>309</v>
      </c>
      <c r="F18" s="20" t="s">
        <v>310</v>
      </c>
      <c r="G18" s="21">
        <v>9781501135910</v>
      </c>
      <c r="H18" s="22" t="s">
        <v>311</v>
      </c>
      <c r="I18" s="23" t="s">
        <v>148</v>
      </c>
      <c r="J18" s="19" t="s">
        <v>50</v>
      </c>
      <c r="K18" s="19" t="s">
        <v>51</v>
      </c>
      <c r="L18" s="19" t="s">
        <v>66</v>
      </c>
      <c r="M18" s="19" t="s">
        <v>67</v>
      </c>
      <c r="N18" s="24" t="s">
        <v>312</v>
      </c>
      <c r="O18" s="19" t="s">
        <v>313</v>
      </c>
      <c r="P18" s="23" t="s">
        <v>314</v>
      </c>
      <c r="Q18" s="23" t="s">
        <v>128</v>
      </c>
      <c r="R18" s="23" t="s">
        <v>315</v>
      </c>
      <c r="S18" s="23" t="s">
        <v>316</v>
      </c>
      <c r="T18" s="65" t="s">
        <v>60</v>
      </c>
      <c r="U18" s="25">
        <v>18</v>
      </c>
      <c r="V18" s="26">
        <v>1280</v>
      </c>
      <c r="W18" s="25">
        <f t="shared" si="0"/>
        <v>23040</v>
      </c>
      <c r="X18" s="26">
        <v>35</v>
      </c>
      <c r="Y18" s="26">
        <v>1280</v>
      </c>
      <c r="Z18" s="25">
        <f t="shared" si="1"/>
        <v>44800</v>
      </c>
      <c r="AA18" s="23">
        <v>1</v>
      </c>
      <c r="AB18" s="27" cm="1">
        <f t="array" ref="AB18">_xlfn.IFS(AA18&gt;U18,U18,U18=AA18,U18,AA18&lt;U18,AA18)</f>
        <v>1</v>
      </c>
      <c r="AC18" s="27">
        <f t="shared" si="2"/>
        <v>0</v>
      </c>
      <c r="AD18" s="27">
        <v>3012</v>
      </c>
      <c r="AE18" s="27">
        <f t="shared" si="3"/>
        <v>3012</v>
      </c>
      <c r="AF18" s="27">
        <f t="shared" si="4"/>
        <v>52</v>
      </c>
      <c r="AG18" s="27">
        <f t="shared" si="5"/>
        <v>1280</v>
      </c>
      <c r="AH18" s="27" cm="1">
        <f t="array" ref="AH18">_xlfn.IFS((U18-AB18)&gt;=0,V18*(U18-AB18),(U18-AB18)&lt;0,0)+_xlfn.IFS((X18-AC18)&gt;=0,(X18-AC18)*Y18,(X18-AC18)&lt;0,0)</f>
        <v>66560</v>
      </c>
      <c r="AI18" s="23">
        <v>92</v>
      </c>
      <c r="AJ18" s="25">
        <v>1460</v>
      </c>
      <c r="AK18" s="28">
        <f t="shared" si="6"/>
        <v>47012</v>
      </c>
      <c r="AM18" s="38">
        <f t="shared" si="7"/>
        <v>3012</v>
      </c>
      <c r="AN18" s="61">
        <f t="shared" si="8"/>
        <v>1372</v>
      </c>
      <c r="AO18" s="62">
        <f t="shared" si="9"/>
        <v>0.54448871181938907</v>
      </c>
    </row>
    <row r="19" spans="1:41" ht="28.8" x14ac:dyDescent="0.3">
      <c r="A19" s="18">
        <v>45399</v>
      </c>
      <c r="B19" s="18">
        <v>45399</v>
      </c>
      <c r="C19" s="18">
        <v>45399</v>
      </c>
      <c r="D19" s="18">
        <v>45412</v>
      </c>
      <c r="E19" s="19" t="s">
        <v>87</v>
      </c>
      <c r="F19" s="20" t="s">
        <v>88</v>
      </c>
      <c r="G19" s="21">
        <v>9780000000002</v>
      </c>
      <c r="H19" s="22" t="s">
        <v>123</v>
      </c>
      <c r="I19" s="23" t="s">
        <v>124</v>
      </c>
      <c r="J19" s="19" t="s">
        <v>91</v>
      </c>
      <c r="K19" s="19" t="s">
        <v>125</v>
      </c>
      <c r="L19" s="19" t="s">
        <v>66</v>
      </c>
      <c r="M19" s="19" t="s">
        <v>67</v>
      </c>
      <c r="N19" s="24" t="s">
        <v>126</v>
      </c>
      <c r="O19" s="19" t="s">
        <v>112</v>
      </c>
      <c r="P19" s="23" t="s">
        <v>127</v>
      </c>
      <c r="Q19" s="23" t="s">
        <v>128</v>
      </c>
      <c r="R19" s="23" t="s">
        <v>129</v>
      </c>
      <c r="S19" s="23" t="s">
        <v>130</v>
      </c>
      <c r="T19" s="65" t="s">
        <v>97</v>
      </c>
      <c r="U19" s="25">
        <v>12</v>
      </c>
      <c r="V19" s="26">
        <v>1173</v>
      </c>
      <c r="W19" s="25">
        <f t="shared" si="0"/>
        <v>14076</v>
      </c>
      <c r="X19" s="26">
        <v>21</v>
      </c>
      <c r="Y19" s="26">
        <v>1173</v>
      </c>
      <c r="Z19" s="25">
        <f t="shared" si="1"/>
        <v>24633</v>
      </c>
      <c r="AA19" s="23">
        <v>30</v>
      </c>
      <c r="AB19" s="27" cm="1">
        <f t="array" ref="AB19">_xlfn.IFS(AA19&gt;U19,U19,U19=AA19,U19,AA19&lt;U19,AA19)</f>
        <v>12</v>
      </c>
      <c r="AC19" s="27">
        <f t="shared" si="2"/>
        <v>18</v>
      </c>
      <c r="AD19" s="27">
        <v>2752</v>
      </c>
      <c r="AE19" s="27">
        <f t="shared" si="3"/>
        <v>82560</v>
      </c>
      <c r="AF19" s="27">
        <f t="shared" si="4"/>
        <v>3</v>
      </c>
      <c r="AG19" s="27">
        <f t="shared" si="5"/>
        <v>1173</v>
      </c>
      <c r="AH19" s="27" cm="1">
        <f t="array" ref="AH19">_xlfn.IFS((U19-AB19)&gt;=0,V19*(U19-AB19),(U19-AB19)&lt;0,0)+_xlfn.IFS((X19-AC19)&gt;=0,(X19-AC19)*Y19,(X19-AC19)&lt;0,0)</f>
        <v>3519</v>
      </c>
      <c r="AI19" s="23">
        <v>88</v>
      </c>
      <c r="AJ19" s="25">
        <v>7</v>
      </c>
      <c r="AK19" s="28">
        <f t="shared" si="6"/>
        <v>45406</v>
      </c>
      <c r="AM19" s="38">
        <f t="shared" si="7"/>
        <v>2752</v>
      </c>
      <c r="AN19" s="61">
        <f t="shared" si="8"/>
        <v>1261</v>
      </c>
      <c r="AO19" s="62">
        <f t="shared" si="9"/>
        <v>0.54178779069767447</v>
      </c>
    </row>
    <row r="20" spans="1:41" x14ac:dyDescent="0.3">
      <c r="A20" s="18">
        <v>45546</v>
      </c>
      <c r="B20" s="18">
        <v>45582</v>
      </c>
      <c r="C20" s="18">
        <v>45582</v>
      </c>
      <c r="D20" s="18">
        <v>45559</v>
      </c>
      <c r="E20" s="23" t="s">
        <v>325</v>
      </c>
      <c r="F20" s="20" t="s">
        <v>326</v>
      </c>
      <c r="G20" s="29">
        <v>9780670088872</v>
      </c>
      <c r="H20" s="22" t="s">
        <v>327</v>
      </c>
      <c r="I20" s="23" t="s">
        <v>259</v>
      </c>
      <c r="J20" s="23" t="s">
        <v>50</v>
      </c>
      <c r="K20" s="23" t="s">
        <v>51</v>
      </c>
      <c r="L20" s="23" t="s">
        <v>52</v>
      </c>
      <c r="M20" s="23" t="s">
        <v>53</v>
      </c>
      <c r="N20" s="24" t="s">
        <v>328</v>
      </c>
      <c r="O20" s="23" t="s">
        <v>329</v>
      </c>
      <c r="P20" s="23" t="s">
        <v>330</v>
      </c>
      <c r="Q20" s="23" t="s">
        <v>128</v>
      </c>
      <c r="R20" s="23" t="s">
        <v>331</v>
      </c>
      <c r="S20" s="23" t="s">
        <v>332</v>
      </c>
      <c r="T20" s="65" t="s">
        <v>86</v>
      </c>
      <c r="U20" s="25">
        <v>14</v>
      </c>
      <c r="V20" s="26">
        <v>1103</v>
      </c>
      <c r="W20" s="25">
        <f t="shared" si="0"/>
        <v>15442</v>
      </c>
      <c r="X20" s="26">
        <v>29</v>
      </c>
      <c r="Y20" s="26">
        <v>1103</v>
      </c>
      <c r="Z20" s="25">
        <f t="shared" si="1"/>
        <v>31987</v>
      </c>
      <c r="AA20" s="23">
        <v>3</v>
      </c>
      <c r="AB20" s="27" cm="1">
        <f t="array" ref="AB20">_xlfn.IFS(AA20&gt;U20,U20,U20=AA20,U20,AA20&lt;U20,AA20)</f>
        <v>3</v>
      </c>
      <c r="AC20" s="27">
        <f t="shared" si="2"/>
        <v>0</v>
      </c>
      <c r="AD20" s="27">
        <v>2534</v>
      </c>
      <c r="AE20" s="27">
        <f t="shared" si="3"/>
        <v>7602</v>
      </c>
      <c r="AF20" s="27">
        <f t="shared" si="4"/>
        <v>40</v>
      </c>
      <c r="AG20" s="27">
        <f t="shared" si="5"/>
        <v>1103</v>
      </c>
      <c r="AH20" s="27" cm="1">
        <f t="array" ref="AH20">_xlfn.IFS((U20-AB20)&gt;=0,V20*(U20-AB20),(U20-AB20)&lt;0,0)+_xlfn.IFS((X20-AC20)&gt;=0,(X20-AC20)*Y20,(X20-AC20)&lt;0,0)</f>
        <v>44120</v>
      </c>
      <c r="AI20" s="23">
        <v>84</v>
      </c>
      <c r="AJ20" s="25">
        <v>8</v>
      </c>
      <c r="AK20" s="28">
        <f t="shared" si="6"/>
        <v>45590</v>
      </c>
      <c r="AM20" s="38">
        <f t="shared" si="7"/>
        <v>2534</v>
      </c>
      <c r="AN20" s="61">
        <f t="shared" si="8"/>
        <v>1187</v>
      </c>
      <c r="AO20" s="62">
        <f t="shared" si="9"/>
        <v>0.5315706393054459</v>
      </c>
    </row>
    <row r="21" spans="1:41" ht="28.8" x14ac:dyDescent="0.3">
      <c r="A21" s="18">
        <v>45539</v>
      </c>
      <c r="B21" s="18">
        <v>45539</v>
      </c>
      <c r="C21" s="18">
        <v>45539</v>
      </c>
      <c r="D21" s="18">
        <v>45552</v>
      </c>
      <c r="E21" s="19" t="s">
        <v>87</v>
      </c>
      <c r="F21" s="20" t="s">
        <v>88</v>
      </c>
      <c r="G21" s="21">
        <v>9780000000006</v>
      </c>
      <c r="H21" s="22" t="s">
        <v>317</v>
      </c>
      <c r="I21" s="23" t="s">
        <v>318</v>
      </c>
      <c r="J21" s="19" t="s">
        <v>91</v>
      </c>
      <c r="K21" s="19" t="s">
        <v>51</v>
      </c>
      <c r="L21" s="19" t="s">
        <v>79</v>
      </c>
      <c r="M21" s="19" t="s">
        <v>80</v>
      </c>
      <c r="N21" s="24" t="s">
        <v>319</v>
      </c>
      <c r="O21" s="19" t="s">
        <v>313</v>
      </c>
      <c r="P21" s="23" t="s">
        <v>320</v>
      </c>
      <c r="Q21" s="23" t="s">
        <v>321</v>
      </c>
      <c r="R21" s="23" t="s">
        <v>322</v>
      </c>
      <c r="S21" s="23" t="s">
        <v>323</v>
      </c>
      <c r="T21" s="65" t="s">
        <v>324</v>
      </c>
      <c r="U21" s="25">
        <v>12</v>
      </c>
      <c r="V21" s="26">
        <v>1222</v>
      </c>
      <c r="W21" s="25">
        <f t="shared" si="0"/>
        <v>14664</v>
      </c>
      <c r="X21" s="26">
        <v>29</v>
      </c>
      <c r="Y21" s="26">
        <v>1222</v>
      </c>
      <c r="Z21" s="25">
        <f t="shared" si="1"/>
        <v>35438</v>
      </c>
      <c r="AA21" s="23">
        <v>38</v>
      </c>
      <c r="AB21" s="27" cm="1">
        <f t="array" ref="AB21">_xlfn.IFS(AA21&gt;U21,U21,U21=AA21,U21,AA21&lt;U21,AA21)</f>
        <v>12</v>
      </c>
      <c r="AC21" s="27">
        <f t="shared" si="2"/>
        <v>26</v>
      </c>
      <c r="AD21" s="27">
        <v>2728</v>
      </c>
      <c r="AE21" s="27">
        <f t="shared" si="3"/>
        <v>103664</v>
      </c>
      <c r="AF21" s="27">
        <f t="shared" si="4"/>
        <v>3</v>
      </c>
      <c r="AG21" s="27">
        <f t="shared" si="5"/>
        <v>1222</v>
      </c>
      <c r="AH21" s="27" cm="1">
        <f t="array" ref="AH21">_xlfn.IFS((U21-AB21)&gt;=0,V21*(U21-AB21),(U21-AB21)&lt;0,0)+_xlfn.IFS((X21-AC21)&gt;=0,(X21-AC21)*Y21,(X21-AC21)&lt;0,0)</f>
        <v>3666</v>
      </c>
      <c r="AI21" s="23">
        <v>88</v>
      </c>
      <c r="AJ21" s="25">
        <v>365</v>
      </c>
      <c r="AK21" s="28">
        <f t="shared" si="6"/>
        <v>45904</v>
      </c>
      <c r="AM21" s="38">
        <f t="shared" si="7"/>
        <v>2728</v>
      </c>
      <c r="AN21" s="61">
        <f t="shared" si="8"/>
        <v>1310</v>
      </c>
      <c r="AO21" s="62">
        <f t="shared" si="9"/>
        <v>0.51979472140762462</v>
      </c>
    </row>
    <row r="22" spans="1:41" ht="28.8" x14ac:dyDescent="0.3">
      <c r="A22" s="18">
        <v>45470</v>
      </c>
      <c r="B22" s="18">
        <v>45497</v>
      </c>
      <c r="C22" s="18">
        <v>45497</v>
      </c>
      <c r="D22" s="18">
        <v>45483</v>
      </c>
      <c r="E22" s="19" t="s">
        <v>87</v>
      </c>
      <c r="F22" s="20" t="s">
        <v>88</v>
      </c>
      <c r="G22" s="21">
        <v>9780000000004</v>
      </c>
      <c r="H22" s="22" t="s">
        <v>219</v>
      </c>
      <c r="I22" s="23" t="s">
        <v>220</v>
      </c>
      <c r="J22" s="19" t="s">
        <v>91</v>
      </c>
      <c r="K22" s="19" t="s">
        <v>51</v>
      </c>
      <c r="L22" s="19" t="s">
        <v>66</v>
      </c>
      <c r="M22" s="19" t="s">
        <v>67</v>
      </c>
      <c r="N22" s="24" t="s">
        <v>221</v>
      </c>
      <c r="O22" s="19" t="s">
        <v>222</v>
      </c>
      <c r="P22" s="23" t="s">
        <v>223</v>
      </c>
      <c r="Q22" s="23" t="s">
        <v>137</v>
      </c>
      <c r="R22" s="23" t="s">
        <v>224</v>
      </c>
      <c r="S22" s="23" t="s">
        <v>225</v>
      </c>
      <c r="T22" s="65" t="s">
        <v>97</v>
      </c>
      <c r="U22" s="25">
        <v>19</v>
      </c>
      <c r="V22" s="26">
        <v>1470</v>
      </c>
      <c r="W22" s="25">
        <f t="shared" si="0"/>
        <v>27930</v>
      </c>
      <c r="X22" s="26">
        <v>33</v>
      </c>
      <c r="Y22" s="26">
        <v>1500</v>
      </c>
      <c r="Z22" s="25">
        <f t="shared" si="1"/>
        <v>49500</v>
      </c>
      <c r="AA22" s="23">
        <v>23</v>
      </c>
      <c r="AB22" s="27" cm="1">
        <f t="array" ref="AB22">_xlfn.IFS(AA22&gt;U22,U22,U22=AA22,U22,AA22&lt;U22,AA22)</f>
        <v>19</v>
      </c>
      <c r="AC22" s="27">
        <f t="shared" si="2"/>
        <v>4</v>
      </c>
      <c r="AD22" s="27">
        <v>3300</v>
      </c>
      <c r="AE22" s="27">
        <f t="shared" si="3"/>
        <v>75900</v>
      </c>
      <c r="AF22" s="27">
        <f t="shared" si="4"/>
        <v>29</v>
      </c>
      <c r="AG22" s="27">
        <f t="shared" si="5"/>
        <v>1500</v>
      </c>
      <c r="AH22" s="27" cm="1">
        <f t="array" ref="AH22">_xlfn.IFS((U22-AB22)&gt;=0,V22*(U22-AB22),(U22-AB22)&lt;0,0)+_xlfn.IFS((X22-AC22)&gt;=0,(X22-AC22)*Y22,(X22-AC22)&lt;0,0)</f>
        <v>43500</v>
      </c>
      <c r="AI22" s="23">
        <v>88</v>
      </c>
      <c r="AJ22" s="25">
        <v>730</v>
      </c>
      <c r="AK22" s="28">
        <f t="shared" si="6"/>
        <v>46227</v>
      </c>
      <c r="AM22" s="38">
        <f t="shared" si="7"/>
        <v>3300</v>
      </c>
      <c r="AN22" s="61">
        <f t="shared" si="8"/>
        <v>1588</v>
      </c>
      <c r="AO22" s="62">
        <f t="shared" si="9"/>
        <v>0.5187878787878788</v>
      </c>
    </row>
    <row r="23" spans="1:41" ht="28.8" x14ac:dyDescent="0.3">
      <c r="A23" s="18">
        <v>45382</v>
      </c>
      <c r="B23" s="18">
        <v>45506</v>
      </c>
      <c r="C23" s="18">
        <v>45506</v>
      </c>
      <c r="D23" s="18">
        <v>45519</v>
      </c>
      <c r="E23" s="19" t="s">
        <v>263</v>
      </c>
      <c r="F23" s="20" t="s">
        <v>264</v>
      </c>
      <c r="G23" s="21">
        <v>9780743273565</v>
      </c>
      <c r="H23" s="22" t="s">
        <v>265</v>
      </c>
      <c r="I23" s="23" t="s">
        <v>174</v>
      </c>
      <c r="J23" s="19" t="s">
        <v>50</v>
      </c>
      <c r="K23" s="19" t="s">
        <v>51</v>
      </c>
      <c r="L23" s="19" t="s">
        <v>66</v>
      </c>
      <c r="M23" s="19" t="s">
        <v>67</v>
      </c>
      <c r="N23" s="24" t="s">
        <v>266</v>
      </c>
      <c r="O23" s="19" t="s">
        <v>267</v>
      </c>
      <c r="P23" s="23" t="s">
        <v>120</v>
      </c>
      <c r="Q23" s="23" t="s">
        <v>268</v>
      </c>
      <c r="R23" s="23" t="s">
        <v>269</v>
      </c>
      <c r="S23" s="23" t="s">
        <v>270</v>
      </c>
      <c r="T23" s="65" t="s">
        <v>122</v>
      </c>
      <c r="U23" s="25">
        <v>20</v>
      </c>
      <c r="V23" s="26">
        <v>1146</v>
      </c>
      <c r="W23" s="25">
        <f t="shared" si="0"/>
        <v>22920</v>
      </c>
      <c r="X23" s="26">
        <v>33</v>
      </c>
      <c r="Y23" s="26">
        <v>1146</v>
      </c>
      <c r="Z23" s="25">
        <f t="shared" si="1"/>
        <v>37818</v>
      </c>
      <c r="AA23" s="23">
        <v>16</v>
      </c>
      <c r="AB23" s="27" cm="1">
        <f t="array" ref="AB23">_xlfn.IFS(AA23&gt;U23,U23,U23=AA23,U23,AA23&lt;U23,AA23)</f>
        <v>16</v>
      </c>
      <c r="AC23" s="27">
        <f t="shared" si="2"/>
        <v>0</v>
      </c>
      <c r="AD23" s="27">
        <v>2475</v>
      </c>
      <c r="AE23" s="27">
        <f t="shared" si="3"/>
        <v>39600</v>
      </c>
      <c r="AF23" s="27">
        <f t="shared" si="4"/>
        <v>37</v>
      </c>
      <c r="AG23" s="27">
        <f t="shared" si="5"/>
        <v>1146</v>
      </c>
      <c r="AH23" s="27" cm="1">
        <f t="array" ref="AH23">_xlfn.IFS((U23-AB23)&gt;=0,V23*(U23-AB23),(U23-AB23)&lt;0,0)+_xlfn.IFS((X23-AC23)&gt;=0,(X23-AC23)*Y23,(X23-AC23)&lt;0,0)</f>
        <v>42402</v>
      </c>
      <c r="AI23" s="23">
        <v>86</v>
      </c>
      <c r="AJ23" s="25">
        <v>2920</v>
      </c>
      <c r="AK23" s="28">
        <f t="shared" si="6"/>
        <v>48426</v>
      </c>
      <c r="AM23" s="38">
        <f t="shared" si="7"/>
        <v>2475</v>
      </c>
      <c r="AN23" s="61">
        <f t="shared" si="8"/>
        <v>1232</v>
      </c>
      <c r="AO23" s="62">
        <f t="shared" si="9"/>
        <v>0.50222222222222224</v>
      </c>
    </row>
    <row r="24" spans="1:41" ht="28.8" x14ac:dyDescent="0.3">
      <c r="A24" s="18">
        <v>45506</v>
      </c>
      <c r="B24" s="18">
        <v>45506</v>
      </c>
      <c r="C24" s="18">
        <v>45506</v>
      </c>
      <c r="D24" s="18">
        <v>45519</v>
      </c>
      <c r="E24" s="19" t="s">
        <v>186</v>
      </c>
      <c r="F24" s="20" t="s">
        <v>187</v>
      </c>
      <c r="G24" s="21">
        <v>9780141036137</v>
      </c>
      <c r="H24" s="22" t="s">
        <v>271</v>
      </c>
      <c r="I24" s="23" t="s">
        <v>174</v>
      </c>
      <c r="J24" s="19" t="s">
        <v>50</v>
      </c>
      <c r="K24" s="19" t="s">
        <v>51</v>
      </c>
      <c r="L24" s="19" t="s">
        <v>79</v>
      </c>
      <c r="M24" s="19" t="s">
        <v>80</v>
      </c>
      <c r="N24" s="24" t="s">
        <v>272</v>
      </c>
      <c r="O24" s="19" t="s">
        <v>267</v>
      </c>
      <c r="P24" s="23" t="s">
        <v>273</v>
      </c>
      <c r="Q24" s="23" t="s">
        <v>274</v>
      </c>
      <c r="R24" s="23" t="s">
        <v>275</v>
      </c>
      <c r="S24" s="23" t="s">
        <v>276</v>
      </c>
      <c r="T24" s="65" t="s">
        <v>170</v>
      </c>
      <c r="U24" s="25">
        <v>17</v>
      </c>
      <c r="V24" s="26">
        <v>1124</v>
      </c>
      <c r="W24" s="25">
        <f t="shared" si="0"/>
        <v>19108</v>
      </c>
      <c r="X24" s="26">
        <v>44</v>
      </c>
      <c r="Y24" s="26">
        <v>1124</v>
      </c>
      <c r="Z24" s="25">
        <f t="shared" si="1"/>
        <v>49456</v>
      </c>
      <c r="AA24" s="23">
        <v>15</v>
      </c>
      <c r="AB24" s="27" cm="1">
        <f t="array" ref="AB24">_xlfn.IFS(AA24&gt;U24,U24,U24=AA24,U24,AA24&lt;U24,AA24)</f>
        <v>15</v>
      </c>
      <c r="AC24" s="27">
        <f t="shared" si="2"/>
        <v>0</v>
      </c>
      <c r="AD24" s="27">
        <v>2379</v>
      </c>
      <c r="AE24" s="27">
        <f t="shared" si="3"/>
        <v>35685</v>
      </c>
      <c r="AF24" s="27">
        <f t="shared" si="4"/>
        <v>46</v>
      </c>
      <c r="AG24" s="27">
        <f t="shared" si="5"/>
        <v>1124</v>
      </c>
      <c r="AH24" s="27" cm="1">
        <f t="array" ref="AH24">_xlfn.IFS((U24-AB24)&gt;=0,V24*(U24-AB24),(U24-AB24)&lt;0,0)+_xlfn.IFS((X24-AC24)&gt;=0,(X24-AC24)*Y24,(X24-AC24)&lt;0,0)</f>
        <v>51704</v>
      </c>
      <c r="AI24" s="23">
        <v>86</v>
      </c>
      <c r="AJ24" s="25">
        <v>8</v>
      </c>
      <c r="AK24" s="28">
        <f t="shared" si="6"/>
        <v>45514</v>
      </c>
      <c r="AM24" s="38">
        <f t="shared" si="7"/>
        <v>2379</v>
      </c>
      <c r="AN24" s="61">
        <f t="shared" si="8"/>
        <v>1210</v>
      </c>
      <c r="AO24" s="62">
        <f t="shared" si="9"/>
        <v>0.49138293400588484</v>
      </c>
    </row>
    <row r="25" spans="1:41" ht="28.8" x14ac:dyDescent="0.3">
      <c r="A25" s="18">
        <v>45409</v>
      </c>
      <c r="B25" s="18">
        <v>45462</v>
      </c>
      <c r="C25" s="18">
        <v>45462</v>
      </c>
      <c r="D25" s="18">
        <v>45475</v>
      </c>
      <c r="E25" s="19" t="s">
        <v>210</v>
      </c>
      <c r="F25" s="20" t="s">
        <v>211</v>
      </c>
      <c r="G25" s="21">
        <v>9780807014295</v>
      </c>
      <c r="H25" s="22" t="s">
        <v>212</v>
      </c>
      <c r="I25" s="23" t="s">
        <v>213</v>
      </c>
      <c r="J25" s="19" t="s">
        <v>50</v>
      </c>
      <c r="K25" s="19" t="s">
        <v>51</v>
      </c>
      <c r="L25" s="19" t="s">
        <v>52</v>
      </c>
      <c r="M25" s="19" t="s">
        <v>53</v>
      </c>
      <c r="N25" s="24" t="s">
        <v>214</v>
      </c>
      <c r="O25" s="19" t="s">
        <v>215</v>
      </c>
      <c r="P25" s="23" t="s">
        <v>56</v>
      </c>
      <c r="Q25" s="23" t="s">
        <v>216</v>
      </c>
      <c r="R25" s="23" t="s">
        <v>217</v>
      </c>
      <c r="S25" s="23" t="s">
        <v>218</v>
      </c>
      <c r="T25" s="65" t="s">
        <v>60</v>
      </c>
      <c r="U25" s="25">
        <v>13</v>
      </c>
      <c r="V25" s="26">
        <v>1290</v>
      </c>
      <c r="W25" s="25">
        <f t="shared" si="0"/>
        <v>16770</v>
      </c>
      <c r="X25" s="26">
        <v>27</v>
      </c>
      <c r="Y25" s="26">
        <v>1290</v>
      </c>
      <c r="Z25" s="25">
        <f t="shared" si="1"/>
        <v>34830</v>
      </c>
      <c r="AA25" s="23">
        <v>5</v>
      </c>
      <c r="AB25" s="27" cm="1">
        <f t="array" ref="AB25">_xlfn.IFS(AA25&gt;U25,U25,U25=AA25,U25,AA25&lt;U25,AA25)</f>
        <v>5</v>
      </c>
      <c r="AC25" s="27">
        <f t="shared" si="2"/>
        <v>0</v>
      </c>
      <c r="AD25" s="27">
        <v>2709</v>
      </c>
      <c r="AE25" s="27">
        <f t="shared" si="3"/>
        <v>13545</v>
      </c>
      <c r="AF25" s="27">
        <f t="shared" si="4"/>
        <v>35</v>
      </c>
      <c r="AG25" s="27">
        <f t="shared" si="5"/>
        <v>1290</v>
      </c>
      <c r="AH25" s="27" cm="1">
        <f t="array" ref="AH25">_xlfn.IFS((U25-AB25)&gt;=0,V25*(U25-AB25),(U25-AB25)&lt;0,0)+_xlfn.IFS((X25-AC25)&gt;=0,(X25-AC25)*Y25,(X25-AC25)&lt;0,0)</f>
        <v>45150</v>
      </c>
      <c r="AI25" s="23">
        <v>91</v>
      </c>
      <c r="AJ25" s="25">
        <v>2190</v>
      </c>
      <c r="AK25" s="28">
        <f t="shared" si="6"/>
        <v>47652</v>
      </c>
      <c r="AM25" s="38">
        <f t="shared" si="7"/>
        <v>2709</v>
      </c>
      <c r="AN25" s="61">
        <f t="shared" si="8"/>
        <v>1381</v>
      </c>
      <c r="AO25" s="62">
        <f t="shared" si="9"/>
        <v>0.49021779254337394</v>
      </c>
    </row>
    <row r="26" spans="1:41" ht="28.8" x14ac:dyDescent="0.3">
      <c r="A26" s="18">
        <v>45389</v>
      </c>
      <c r="B26" s="18">
        <v>45389</v>
      </c>
      <c r="C26" s="18">
        <v>45389</v>
      </c>
      <c r="D26" s="18">
        <v>45399</v>
      </c>
      <c r="E26" s="23" t="s">
        <v>341</v>
      </c>
      <c r="F26" s="20" t="s">
        <v>47</v>
      </c>
      <c r="G26" s="29">
        <v>9780060786526</v>
      </c>
      <c r="H26" s="22" t="s">
        <v>342</v>
      </c>
      <c r="I26" s="23" t="s">
        <v>259</v>
      </c>
      <c r="J26" s="23" t="s">
        <v>206</v>
      </c>
      <c r="K26" s="23" t="s">
        <v>51</v>
      </c>
      <c r="L26" s="23" t="s">
        <v>79</v>
      </c>
      <c r="M26" s="23" t="s">
        <v>80</v>
      </c>
      <c r="N26" s="24" t="s">
        <v>343</v>
      </c>
      <c r="O26" s="23" t="s">
        <v>344</v>
      </c>
      <c r="P26" s="23" t="s">
        <v>345</v>
      </c>
      <c r="Q26" s="23" t="s">
        <v>346</v>
      </c>
      <c r="R26" s="23" t="s">
        <v>95</v>
      </c>
      <c r="S26" s="23" t="s">
        <v>347</v>
      </c>
      <c r="T26" s="65" t="s">
        <v>348</v>
      </c>
      <c r="U26" s="25">
        <v>15</v>
      </c>
      <c r="V26" s="26">
        <v>1029</v>
      </c>
      <c r="W26" s="25">
        <f t="shared" si="0"/>
        <v>15435</v>
      </c>
      <c r="X26" s="26">
        <v>20</v>
      </c>
      <c r="Y26" s="26">
        <v>1029</v>
      </c>
      <c r="Z26" s="25">
        <f t="shared" si="1"/>
        <v>20580</v>
      </c>
      <c r="AA26" s="23">
        <v>24</v>
      </c>
      <c r="AB26" s="27" cm="1">
        <f t="array" ref="AB26">_xlfn.IFS(AA26&gt;U26,U26,U26=AA26,U26,AA26&lt;U26,AA26)</f>
        <v>15</v>
      </c>
      <c r="AC26" s="27">
        <f t="shared" si="2"/>
        <v>9</v>
      </c>
      <c r="AD26" s="27">
        <v>2172</v>
      </c>
      <c r="AE26" s="27">
        <f t="shared" si="3"/>
        <v>52128</v>
      </c>
      <c r="AF26" s="27">
        <f t="shared" si="4"/>
        <v>11</v>
      </c>
      <c r="AG26" s="27">
        <f t="shared" si="5"/>
        <v>1029</v>
      </c>
      <c r="AH26" s="27" cm="1">
        <f t="array" ref="AH26">_xlfn.IFS((U26-AB26)&gt;=0,V26*(U26-AB26),(U26-AB26)&lt;0,0)+_xlfn.IFS((X26-AC26)&gt;=0,(X26-AC26)*Y26,(X26-AC26)&lt;0,0)</f>
        <v>11319</v>
      </c>
      <c r="AI26" s="23">
        <v>80</v>
      </c>
      <c r="AJ26" s="25">
        <v>365</v>
      </c>
      <c r="AK26" s="28">
        <f t="shared" si="6"/>
        <v>45754</v>
      </c>
      <c r="AM26" s="38">
        <f t="shared" si="7"/>
        <v>2172</v>
      </c>
      <c r="AN26" s="61">
        <f t="shared" si="8"/>
        <v>1109</v>
      </c>
      <c r="AO26" s="62">
        <f t="shared" si="9"/>
        <v>0.48941068139963168</v>
      </c>
    </row>
    <row r="27" spans="1:41" ht="43.2" x14ac:dyDescent="0.3">
      <c r="A27" s="18">
        <v>45382</v>
      </c>
      <c r="B27" s="18">
        <v>45391</v>
      </c>
      <c r="C27" s="18">
        <v>45391</v>
      </c>
      <c r="D27" s="18">
        <v>45399</v>
      </c>
      <c r="E27" s="19" t="s">
        <v>116</v>
      </c>
      <c r="F27" s="20" t="s">
        <v>62</v>
      </c>
      <c r="G27" s="21">
        <v>9781786330895</v>
      </c>
      <c r="H27" s="22" t="s">
        <v>117</v>
      </c>
      <c r="I27" s="23" t="s">
        <v>118</v>
      </c>
      <c r="J27" s="19" t="s">
        <v>50</v>
      </c>
      <c r="K27" s="19" t="s">
        <v>51</v>
      </c>
      <c r="L27" s="19" t="s">
        <v>52</v>
      </c>
      <c r="M27" s="19" t="s">
        <v>53</v>
      </c>
      <c r="N27" s="24" t="s">
        <v>119</v>
      </c>
      <c r="O27" s="19" t="s">
        <v>112</v>
      </c>
      <c r="P27" s="23" t="s">
        <v>120</v>
      </c>
      <c r="Q27" s="23" t="s">
        <v>104</v>
      </c>
      <c r="R27" s="23" t="s">
        <v>95</v>
      </c>
      <c r="S27" s="23" t="s">
        <v>121</v>
      </c>
      <c r="T27" s="65" t="s">
        <v>122</v>
      </c>
      <c r="U27" s="25">
        <v>18</v>
      </c>
      <c r="V27" s="26">
        <v>1357</v>
      </c>
      <c r="W27" s="25">
        <f t="shared" si="0"/>
        <v>24426</v>
      </c>
      <c r="X27" s="26">
        <v>40</v>
      </c>
      <c r="Y27" s="26">
        <v>1357</v>
      </c>
      <c r="Z27" s="25">
        <f t="shared" si="1"/>
        <v>54280</v>
      </c>
      <c r="AA27" s="23">
        <v>17</v>
      </c>
      <c r="AB27" s="27" cm="1">
        <f t="array" ref="AB27">_xlfn.IFS(AA27&gt;U27,U27,U27=AA27,U27,AA27&lt;U27,AA27)</f>
        <v>17</v>
      </c>
      <c r="AC27" s="27">
        <f t="shared" si="2"/>
        <v>0</v>
      </c>
      <c r="AD27" s="27">
        <v>2793</v>
      </c>
      <c r="AE27" s="27">
        <f t="shared" si="3"/>
        <v>47481</v>
      </c>
      <c r="AF27" s="27">
        <f t="shared" si="4"/>
        <v>41</v>
      </c>
      <c r="AG27" s="27">
        <f t="shared" si="5"/>
        <v>1357</v>
      </c>
      <c r="AH27" s="27" cm="1">
        <f t="array" ref="AH27">_xlfn.IFS((U27-AB27)&gt;=0,V27*(U27-AB27),(U27-AB27)&lt;0,0)+_xlfn.IFS((X27-AC27)&gt;=0,(X27-AC27)*Y27,(X27-AC27)&lt;0,0)</f>
        <v>55637</v>
      </c>
      <c r="AI27" s="23">
        <v>92</v>
      </c>
      <c r="AJ27" s="25">
        <v>1825</v>
      </c>
      <c r="AK27" s="28">
        <f t="shared" si="6"/>
        <v>47216</v>
      </c>
      <c r="AM27" s="38">
        <f t="shared" si="7"/>
        <v>2793</v>
      </c>
      <c r="AN27" s="61">
        <f t="shared" si="8"/>
        <v>1449</v>
      </c>
      <c r="AO27" s="62">
        <f t="shared" si="9"/>
        <v>0.48120300751879697</v>
      </c>
    </row>
    <row r="28" spans="1:41" ht="28.8" x14ac:dyDescent="0.3">
      <c r="A28" s="18">
        <v>45450</v>
      </c>
      <c r="B28" s="18">
        <v>45450</v>
      </c>
      <c r="C28" s="18">
        <v>45450</v>
      </c>
      <c r="D28" s="18">
        <v>45463</v>
      </c>
      <c r="E28" s="19" t="s">
        <v>195</v>
      </c>
      <c r="F28" s="20" t="s">
        <v>196</v>
      </c>
      <c r="G28" s="21">
        <v>9780857197689</v>
      </c>
      <c r="H28" s="22" t="s">
        <v>197</v>
      </c>
      <c r="I28" s="23" t="s">
        <v>77</v>
      </c>
      <c r="J28" s="19" t="s">
        <v>65</v>
      </c>
      <c r="K28" s="19" t="s">
        <v>51</v>
      </c>
      <c r="L28" s="19" t="s">
        <v>66</v>
      </c>
      <c r="M28" s="19" t="s">
        <v>67</v>
      </c>
      <c r="N28" s="24" t="s">
        <v>198</v>
      </c>
      <c r="O28" s="19" t="s">
        <v>199</v>
      </c>
      <c r="P28" s="23" t="s">
        <v>200</v>
      </c>
      <c r="Q28" s="23" t="s">
        <v>201</v>
      </c>
      <c r="R28" s="23" t="s">
        <v>202</v>
      </c>
      <c r="S28" s="23" t="s">
        <v>203</v>
      </c>
      <c r="T28" s="65" t="s">
        <v>60</v>
      </c>
      <c r="U28" s="25">
        <v>12</v>
      </c>
      <c r="V28" s="26">
        <v>1383</v>
      </c>
      <c r="W28" s="25">
        <f t="shared" si="0"/>
        <v>16596</v>
      </c>
      <c r="X28" s="26">
        <v>26</v>
      </c>
      <c r="Y28" s="26">
        <v>1383</v>
      </c>
      <c r="Z28" s="25">
        <f t="shared" si="1"/>
        <v>35958</v>
      </c>
      <c r="AA28" s="23">
        <v>7</v>
      </c>
      <c r="AB28" s="27" cm="1">
        <f t="array" ref="AB28">_xlfn.IFS(AA28&gt;U28,U28,U28=AA28,U28,AA28&lt;U28,AA28)</f>
        <v>7</v>
      </c>
      <c r="AC28" s="27">
        <f t="shared" si="2"/>
        <v>0</v>
      </c>
      <c r="AD28" s="27">
        <v>2833</v>
      </c>
      <c r="AE28" s="27">
        <f t="shared" si="3"/>
        <v>19831</v>
      </c>
      <c r="AF28" s="27">
        <f t="shared" si="4"/>
        <v>31</v>
      </c>
      <c r="AG28" s="27">
        <f t="shared" si="5"/>
        <v>1383</v>
      </c>
      <c r="AH28" s="27" cm="1">
        <f t="array" ref="AH28">_xlfn.IFS((U28-AB28)&gt;=0,V28*(U28-AB28),(U28-AB28)&lt;0,0)+_xlfn.IFS((X28-AC28)&gt;=0,(X28-AC28)*Y28,(X28-AC28)&lt;0,0)</f>
        <v>42873</v>
      </c>
      <c r="AI28" s="23">
        <v>88</v>
      </c>
      <c r="AJ28" s="25">
        <v>1095</v>
      </c>
      <c r="AK28" s="28">
        <f t="shared" si="6"/>
        <v>46545</v>
      </c>
      <c r="AM28" s="38">
        <f t="shared" si="7"/>
        <v>2833</v>
      </c>
      <c r="AN28" s="61">
        <f t="shared" si="8"/>
        <v>1471</v>
      </c>
      <c r="AO28" s="62">
        <f t="shared" si="9"/>
        <v>0.48076244264031065</v>
      </c>
    </row>
    <row r="29" spans="1:41" ht="28.8" x14ac:dyDescent="0.3">
      <c r="A29" s="18">
        <v>45396</v>
      </c>
      <c r="B29" s="18">
        <v>45399</v>
      </c>
      <c r="C29" s="18">
        <v>45399</v>
      </c>
      <c r="D29" s="18">
        <v>45439</v>
      </c>
      <c r="E29" s="19" t="s">
        <v>162</v>
      </c>
      <c r="F29" s="20" t="s">
        <v>163</v>
      </c>
      <c r="G29" s="21">
        <v>9781471131820</v>
      </c>
      <c r="H29" s="22" t="s">
        <v>164</v>
      </c>
      <c r="I29" s="23" t="s">
        <v>64</v>
      </c>
      <c r="J29" s="19" t="s">
        <v>78</v>
      </c>
      <c r="K29" s="19" t="s">
        <v>51</v>
      </c>
      <c r="L29" s="19" t="s">
        <v>52</v>
      </c>
      <c r="M29" s="19" t="s">
        <v>53</v>
      </c>
      <c r="N29" s="24" t="s">
        <v>165</v>
      </c>
      <c r="O29" s="19" t="s">
        <v>166</v>
      </c>
      <c r="P29" s="23" t="s">
        <v>167</v>
      </c>
      <c r="Q29" s="23" t="s">
        <v>128</v>
      </c>
      <c r="R29" s="23" t="s">
        <v>168</v>
      </c>
      <c r="S29" s="23" t="s">
        <v>169</v>
      </c>
      <c r="T29" s="65" t="s">
        <v>170</v>
      </c>
      <c r="U29" s="25">
        <v>14</v>
      </c>
      <c r="V29" s="26">
        <v>1449</v>
      </c>
      <c r="W29" s="25">
        <f t="shared" si="0"/>
        <v>20286</v>
      </c>
      <c r="X29" s="26">
        <v>33</v>
      </c>
      <c r="Y29" s="26">
        <v>1449</v>
      </c>
      <c r="Z29" s="25">
        <f t="shared" si="1"/>
        <v>47817</v>
      </c>
      <c r="AA29" s="23">
        <v>19</v>
      </c>
      <c r="AB29" s="27" cm="1">
        <f t="array" ref="AB29">_xlfn.IFS(AA29&gt;U29,U29,U29=AA29,U29,AA29&lt;U29,AA29)</f>
        <v>14</v>
      </c>
      <c r="AC29" s="27">
        <f t="shared" si="2"/>
        <v>5</v>
      </c>
      <c r="AD29" s="27">
        <v>2821</v>
      </c>
      <c r="AE29" s="27">
        <f t="shared" si="3"/>
        <v>53599</v>
      </c>
      <c r="AF29" s="27">
        <f t="shared" si="4"/>
        <v>28</v>
      </c>
      <c r="AG29" s="27">
        <f t="shared" si="5"/>
        <v>1449</v>
      </c>
      <c r="AH29" s="27" cm="1">
        <f t="array" ref="AH29">_xlfn.IFS((U29-AB29)&gt;=0,V29*(U29-AB29),(U29-AB29)&lt;0,0)+_xlfn.IFS((X29-AC29)&gt;=0,(X29-AC29)*Y29,(X29-AC29)&lt;0,0)</f>
        <v>40572</v>
      </c>
      <c r="AI29" s="23">
        <v>89</v>
      </c>
      <c r="AJ29" s="25">
        <v>1460</v>
      </c>
      <c r="AK29" s="28">
        <f t="shared" si="6"/>
        <v>46859</v>
      </c>
      <c r="AM29" s="38">
        <f t="shared" si="7"/>
        <v>2821</v>
      </c>
      <c r="AN29" s="61">
        <f t="shared" si="8"/>
        <v>1538</v>
      </c>
      <c r="AO29" s="62">
        <f t="shared" si="9"/>
        <v>0.45480326125487414</v>
      </c>
    </row>
    <row r="30" spans="1:41" ht="28.8" x14ac:dyDescent="0.3">
      <c r="A30" s="18">
        <v>45382</v>
      </c>
      <c r="B30" s="18">
        <v>45406</v>
      </c>
      <c r="C30" s="18">
        <v>45406</v>
      </c>
      <c r="D30" s="18">
        <v>45497</v>
      </c>
      <c r="E30" s="19" t="s">
        <v>241</v>
      </c>
      <c r="F30" s="20" t="s">
        <v>242</v>
      </c>
      <c r="G30" s="21">
        <v>9781524763138</v>
      </c>
      <c r="H30" s="22" t="s">
        <v>243</v>
      </c>
      <c r="I30" s="23" t="s">
        <v>148</v>
      </c>
      <c r="J30" s="19" t="s">
        <v>206</v>
      </c>
      <c r="K30" s="19" t="s">
        <v>51</v>
      </c>
      <c r="L30" s="19" t="s">
        <v>66</v>
      </c>
      <c r="M30" s="19" t="s">
        <v>67</v>
      </c>
      <c r="N30" s="24" t="s">
        <v>244</v>
      </c>
      <c r="O30" s="19" t="s">
        <v>245</v>
      </c>
      <c r="P30" s="23" t="s">
        <v>120</v>
      </c>
      <c r="Q30" s="23" t="s">
        <v>137</v>
      </c>
      <c r="R30" s="23" t="s">
        <v>246</v>
      </c>
      <c r="S30" s="23" t="s">
        <v>247</v>
      </c>
      <c r="T30" s="65" t="s">
        <v>122</v>
      </c>
      <c r="U30" s="25">
        <v>19</v>
      </c>
      <c r="V30" s="26">
        <v>1217</v>
      </c>
      <c r="W30" s="25">
        <f t="shared" si="0"/>
        <v>23123</v>
      </c>
      <c r="X30" s="26">
        <v>31</v>
      </c>
      <c r="Y30" s="26">
        <v>1217</v>
      </c>
      <c r="Z30" s="25">
        <f t="shared" si="1"/>
        <v>37727</v>
      </c>
      <c r="AA30" s="23">
        <v>8</v>
      </c>
      <c r="AB30" s="27" cm="1">
        <f t="array" ref="AB30">_xlfn.IFS(AA30&gt;U30,U30,U30=AA30,U30,AA30&lt;U30,AA30)</f>
        <v>8</v>
      </c>
      <c r="AC30" s="27">
        <f t="shared" si="2"/>
        <v>0</v>
      </c>
      <c r="AD30" s="27">
        <v>2337</v>
      </c>
      <c r="AE30" s="27">
        <f t="shared" si="3"/>
        <v>18696</v>
      </c>
      <c r="AF30" s="27">
        <f t="shared" si="4"/>
        <v>42</v>
      </c>
      <c r="AG30" s="27">
        <f t="shared" si="5"/>
        <v>1217</v>
      </c>
      <c r="AH30" s="27" cm="1">
        <f t="array" ref="AH30">_xlfn.IFS((U30-AB30)&gt;=0,V30*(U30-AB30),(U30-AB30)&lt;0,0)+_xlfn.IFS((X30-AC30)&gt;=0,(X30-AC30)*Y30,(X30-AC30)&lt;0,0)</f>
        <v>51114</v>
      </c>
      <c r="AI30" s="23">
        <v>91</v>
      </c>
      <c r="AJ30" s="25">
        <v>1460</v>
      </c>
      <c r="AK30" s="28">
        <f t="shared" si="6"/>
        <v>46866</v>
      </c>
      <c r="AM30" s="38">
        <f t="shared" si="7"/>
        <v>2337</v>
      </c>
      <c r="AN30" s="61">
        <f t="shared" si="8"/>
        <v>1308</v>
      </c>
      <c r="AO30" s="62">
        <f t="shared" si="9"/>
        <v>0.44030808729139925</v>
      </c>
    </row>
    <row r="31" spans="1:41" ht="43.2" x14ac:dyDescent="0.3">
      <c r="A31" s="18">
        <v>45484</v>
      </c>
      <c r="B31" s="18">
        <v>45484</v>
      </c>
      <c r="C31" s="18">
        <v>45484</v>
      </c>
      <c r="D31" s="18">
        <v>45497</v>
      </c>
      <c r="E31" s="19" t="s">
        <v>248</v>
      </c>
      <c r="F31" s="20" t="s">
        <v>170</v>
      </c>
      <c r="G31" s="21">
        <v>9789380658742</v>
      </c>
      <c r="H31" s="22" t="s">
        <v>249</v>
      </c>
      <c r="I31" s="23" t="s">
        <v>250</v>
      </c>
      <c r="J31" s="19" t="s">
        <v>50</v>
      </c>
      <c r="K31" s="19" t="s">
        <v>51</v>
      </c>
      <c r="L31" s="19" t="s">
        <v>79</v>
      </c>
      <c r="M31" s="19" t="s">
        <v>80</v>
      </c>
      <c r="N31" s="24" t="s">
        <v>251</v>
      </c>
      <c r="O31" s="19" t="s">
        <v>245</v>
      </c>
      <c r="P31" s="23" t="s">
        <v>252</v>
      </c>
      <c r="Q31" s="23" t="s">
        <v>216</v>
      </c>
      <c r="R31" s="23" t="s">
        <v>253</v>
      </c>
      <c r="S31" s="23" t="s">
        <v>254</v>
      </c>
      <c r="T31" s="65" t="s">
        <v>255</v>
      </c>
      <c r="U31" s="25">
        <v>0</v>
      </c>
      <c r="V31" s="26">
        <v>1196</v>
      </c>
      <c r="W31" s="25">
        <f t="shared" si="0"/>
        <v>0</v>
      </c>
      <c r="X31" s="26">
        <v>44</v>
      </c>
      <c r="Y31" s="26">
        <v>1196</v>
      </c>
      <c r="Z31" s="25">
        <f t="shared" si="1"/>
        <v>52624</v>
      </c>
      <c r="AA31" s="23">
        <v>1</v>
      </c>
      <c r="AB31" s="27" cm="1">
        <f t="array" ref="AB31">_xlfn.IFS(AA31&gt;U31,U31,U31=AA31,U31,AA31&lt;U31,AA31)</f>
        <v>0</v>
      </c>
      <c r="AC31" s="27">
        <f t="shared" si="2"/>
        <v>1</v>
      </c>
      <c r="AD31" s="27">
        <v>2184</v>
      </c>
      <c r="AE31" s="27">
        <f t="shared" si="3"/>
        <v>2184</v>
      </c>
      <c r="AF31" s="27">
        <f t="shared" si="4"/>
        <v>43</v>
      </c>
      <c r="AG31" s="27">
        <f t="shared" si="5"/>
        <v>1196</v>
      </c>
      <c r="AH31" s="27" cm="1">
        <f t="array" ref="AH31">_xlfn.IFS((U31-AB31)&gt;=0,V31*(U31-AB31),(U31-AB31)&lt;0,0)+_xlfn.IFS((X31-AC31)&gt;=0,(X31-AC31)*Y31,(X31-AC31)&lt;0,0)</f>
        <v>51428</v>
      </c>
      <c r="AI31" s="23">
        <v>87</v>
      </c>
      <c r="AJ31" s="25">
        <v>1825</v>
      </c>
      <c r="AK31" s="28">
        <f t="shared" si="6"/>
        <v>47309</v>
      </c>
      <c r="AM31" s="38">
        <f t="shared" si="7"/>
        <v>2184</v>
      </c>
      <c r="AN31" s="61">
        <f t="shared" si="8"/>
        <v>1283</v>
      </c>
      <c r="AO31" s="62">
        <f t="shared" si="9"/>
        <v>0.41254578754578752</v>
      </c>
    </row>
    <row r="32" spans="1:41" ht="28.8" x14ac:dyDescent="0.3">
      <c r="A32" s="18">
        <v>45386</v>
      </c>
      <c r="B32" s="18">
        <v>45386</v>
      </c>
      <c r="C32" s="18">
        <v>45386</v>
      </c>
      <c r="D32" s="18">
        <v>45399</v>
      </c>
      <c r="E32" s="19" t="s">
        <v>87</v>
      </c>
      <c r="F32" s="20" t="s">
        <v>88</v>
      </c>
      <c r="G32" s="21">
        <v>9780000000001</v>
      </c>
      <c r="H32" s="22" t="s">
        <v>89</v>
      </c>
      <c r="I32" s="23" t="s">
        <v>90</v>
      </c>
      <c r="J32" s="19" t="s">
        <v>91</v>
      </c>
      <c r="K32" s="19" t="s">
        <v>51</v>
      </c>
      <c r="L32" s="19" t="s">
        <v>52</v>
      </c>
      <c r="M32" s="19" t="s">
        <v>53</v>
      </c>
      <c r="N32" s="24" t="s">
        <v>92</v>
      </c>
      <c r="O32" s="19" t="s">
        <v>82</v>
      </c>
      <c r="P32" s="23" t="s">
        <v>93</v>
      </c>
      <c r="Q32" s="23" t="s">
        <v>94</v>
      </c>
      <c r="R32" s="23" t="s">
        <v>95</v>
      </c>
      <c r="S32" s="23" t="s">
        <v>96</v>
      </c>
      <c r="T32" s="65" t="s">
        <v>97</v>
      </c>
      <c r="U32" s="25">
        <v>15</v>
      </c>
      <c r="V32" s="26">
        <v>1461</v>
      </c>
      <c r="W32" s="25">
        <f t="shared" si="0"/>
        <v>21915</v>
      </c>
      <c r="X32" s="26">
        <v>36</v>
      </c>
      <c r="Y32" s="26">
        <v>1461</v>
      </c>
      <c r="Z32" s="25">
        <f t="shared" si="1"/>
        <v>52596</v>
      </c>
      <c r="AA32" s="23">
        <v>11</v>
      </c>
      <c r="AB32" s="27" cm="1">
        <f t="array" ref="AB32">_xlfn.IFS(AA32&gt;U32,U32,U32=AA32,U32,AA32&lt;U32,AA32)</f>
        <v>11</v>
      </c>
      <c r="AC32" s="27">
        <f t="shared" si="2"/>
        <v>0</v>
      </c>
      <c r="AD32" s="27">
        <v>2551</v>
      </c>
      <c r="AE32" s="27">
        <f t="shared" si="3"/>
        <v>28061</v>
      </c>
      <c r="AF32" s="27">
        <f t="shared" si="4"/>
        <v>40</v>
      </c>
      <c r="AG32" s="27">
        <f t="shared" si="5"/>
        <v>1461</v>
      </c>
      <c r="AH32" s="27" cm="1">
        <f t="array" ref="AH32">_xlfn.IFS((U32-AB32)&gt;=0,V32*(U32-AB32),(U32-AB32)&lt;0,0)+_xlfn.IFS((X32-AC32)&gt;=0,(X32-AC32)*Y32,(X32-AC32)&lt;0,0)</f>
        <v>58440</v>
      </c>
      <c r="AI32" s="23">
        <v>87</v>
      </c>
      <c r="AJ32" s="25">
        <v>103</v>
      </c>
      <c r="AK32" s="28">
        <f t="shared" si="6"/>
        <v>45489</v>
      </c>
      <c r="AM32" s="38">
        <f t="shared" si="7"/>
        <v>2551</v>
      </c>
      <c r="AN32" s="61">
        <f t="shared" si="8"/>
        <v>1548</v>
      </c>
      <c r="AO32" s="62">
        <f t="shared" si="9"/>
        <v>0.39317914543316346</v>
      </c>
    </row>
    <row r="33" spans="1:41" ht="43.2" x14ac:dyDescent="0.3">
      <c r="A33" s="18">
        <v>45409</v>
      </c>
      <c r="B33" s="18">
        <v>45409</v>
      </c>
      <c r="C33" s="18">
        <v>45409</v>
      </c>
      <c r="D33" s="18">
        <v>45422</v>
      </c>
      <c r="E33" s="19" t="s">
        <v>61</v>
      </c>
      <c r="F33" s="20" t="s">
        <v>62</v>
      </c>
      <c r="G33" s="21">
        <v>9781847941831</v>
      </c>
      <c r="H33" s="22" t="s">
        <v>63</v>
      </c>
      <c r="I33" s="23" t="s">
        <v>64</v>
      </c>
      <c r="J33" s="19" t="s">
        <v>65</v>
      </c>
      <c r="K33" s="19" t="s">
        <v>51</v>
      </c>
      <c r="L33" s="19" t="s">
        <v>66</v>
      </c>
      <c r="M33" s="19" t="s">
        <v>67</v>
      </c>
      <c r="N33" s="24" t="s">
        <v>68</v>
      </c>
      <c r="O33" s="19" t="s">
        <v>55</v>
      </c>
      <c r="P33" s="23" t="s">
        <v>69</v>
      </c>
      <c r="Q33" s="23" t="s">
        <v>70</v>
      </c>
      <c r="R33" s="23" t="s">
        <v>71</v>
      </c>
      <c r="S33" s="23" t="s">
        <v>72</v>
      </c>
      <c r="T33" s="65" t="s">
        <v>73</v>
      </c>
      <c r="U33" s="25">
        <v>14</v>
      </c>
      <c r="V33" s="26">
        <v>1171.0999999999999</v>
      </c>
      <c r="W33" s="25">
        <f t="shared" si="0"/>
        <v>16395.399999999998</v>
      </c>
      <c r="X33" s="26">
        <v>24</v>
      </c>
      <c r="Y33" s="26">
        <v>1195</v>
      </c>
      <c r="Z33" s="25">
        <f t="shared" si="1"/>
        <v>28680</v>
      </c>
      <c r="AA33" s="23">
        <v>27</v>
      </c>
      <c r="AB33" s="27" cm="1">
        <f t="array" ref="AB33">_xlfn.IFS(AA33&gt;U33,U33,U33=AA33,U33,AA33&lt;U33,AA33)</f>
        <v>14</v>
      </c>
      <c r="AC33" s="27">
        <f t="shared" si="2"/>
        <v>13</v>
      </c>
      <c r="AD33" s="27">
        <v>2054</v>
      </c>
      <c r="AE33" s="27">
        <f t="shared" si="3"/>
        <v>55458</v>
      </c>
      <c r="AF33" s="27">
        <f t="shared" si="4"/>
        <v>11</v>
      </c>
      <c r="AG33" s="27">
        <f t="shared" si="5"/>
        <v>1195</v>
      </c>
      <c r="AH33" s="27" cm="1">
        <f t="array" ref="AH33">_xlfn.IFS((U33-AB33)&gt;=0,V33*(U33-AB33),(U33-AB33)&lt;0,0)+_xlfn.IFS((X33-AC33)&gt;=0,(X33-AC33)*Y33,(X33-AC33)&lt;0,0)</f>
        <v>13145</v>
      </c>
      <c r="AI33" s="23">
        <v>86</v>
      </c>
      <c r="AJ33" s="25">
        <v>1460</v>
      </c>
      <c r="AK33" s="28">
        <f t="shared" si="6"/>
        <v>46869</v>
      </c>
      <c r="AM33" s="38">
        <f t="shared" si="7"/>
        <v>2054</v>
      </c>
      <c r="AN33" s="61">
        <f t="shared" si="8"/>
        <v>1281</v>
      </c>
      <c r="AO33" s="62">
        <f t="shared" si="9"/>
        <v>0.37633885102239534</v>
      </c>
    </row>
    <row r="34" spans="1:41" ht="28.8" x14ac:dyDescent="0.3">
      <c r="A34" s="18">
        <v>45399</v>
      </c>
      <c r="B34" s="18">
        <v>45399</v>
      </c>
      <c r="C34" s="18">
        <v>45399</v>
      </c>
      <c r="D34" s="18">
        <v>45422</v>
      </c>
      <c r="E34" s="19" t="s">
        <v>108</v>
      </c>
      <c r="F34" s="20" t="s">
        <v>109</v>
      </c>
      <c r="G34" s="21">
        <v>9780449214923</v>
      </c>
      <c r="H34" s="22" t="s">
        <v>110</v>
      </c>
      <c r="I34" s="23" t="s">
        <v>64</v>
      </c>
      <c r="J34" s="19" t="s">
        <v>78</v>
      </c>
      <c r="K34" s="19" t="s">
        <v>51</v>
      </c>
      <c r="L34" s="19" t="s">
        <v>79</v>
      </c>
      <c r="M34" s="19" t="s">
        <v>80</v>
      </c>
      <c r="N34" s="24" t="s">
        <v>111</v>
      </c>
      <c r="O34" s="19" t="s">
        <v>112</v>
      </c>
      <c r="P34" s="23" t="s">
        <v>113</v>
      </c>
      <c r="Q34" s="23" t="s">
        <v>114</v>
      </c>
      <c r="R34" s="23" t="s">
        <v>58</v>
      </c>
      <c r="S34" s="23" t="s">
        <v>115</v>
      </c>
      <c r="T34" s="65" t="s">
        <v>60</v>
      </c>
      <c r="U34" s="25">
        <v>12</v>
      </c>
      <c r="V34" s="26">
        <v>1429</v>
      </c>
      <c r="W34" s="25">
        <f t="shared" si="0"/>
        <v>17148</v>
      </c>
      <c r="X34" s="26">
        <v>34</v>
      </c>
      <c r="Y34" s="26">
        <v>1429</v>
      </c>
      <c r="Z34" s="25">
        <f t="shared" si="1"/>
        <v>48586</v>
      </c>
      <c r="AA34" s="23">
        <v>13</v>
      </c>
      <c r="AB34" s="27" cm="1">
        <f t="array" ref="AB34">_xlfn.IFS(AA34&gt;U34,U34,U34=AA34,U34,AA34&lt;U34,AA34)</f>
        <v>12</v>
      </c>
      <c r="AC34" s="27">
        <f t="shared" si="2"/>
        <v>1</v>
      </c>
      <c r="AD34" s="27">
        <v>2416</v>
      </c>
      <c r="AE34" s="27">
        <f t="shared" si="3"/>
        <v>31408</v>
      </c>
      <c r="AF34" s="27">
        <f t="shared" si="4"/>
        <v>33</v>
      </c>
      <c r="AG34" s="27">
        <f t="shared" si="5"/>
        <v>1429</v>
      </c>
      <c r="AH34" s="27" cm="1">
        <f t="array" ref="AH34">_xlfn.IFS((U34-AB34)&gt;=0,V34*(U34-AB34),(U34-AB34)&lt;0,0)+_xlfn.IFS((X34-AC34)&gt;=0,(X34-AC34)*Y34,(X34-AC34)&lt;0,0)</f>
        <v>47157</v>
      </c>
      <c r="AI34" s="23">
        <v>89</v>
      </c>
      <c r="AJ34" s="25">
        <v>1460</v>
      </c>
      <c r="AK34" s="28">
        <f t="shared" si="6"/>
        <v>46859</v>
      </c>
      <c r="AM34" s="38">
        <f t="shared" si="7"/>
        <v>2416</v>
      </c>
      <c r="AN34" s="61">
        <f t="shared" si="8"/>
        <v>1518</v>
      </c>
      <c r="AO34" s="62">
        <f t="shared" si="9"/>
        <v>0.37168874172185429</v>
      </c>
    </row>
    <row r="35" spans="1:41" ht="43.2" x14ac:dyDescent="0.3">
      <c r="A35" s="18">
        <v>45521</v>
      </c>
      <c r="B35" s="18">
        <v>45521</v>
      </c>
      <c r="C35" s="18">
        <v>45521</v>
      </c>
      <c r="D35" s="18">
        <v>45534</v>
      </c>
      <c r="E35" s="19" t="s">
        <v>293</v>
      </c>
      <c r="F35" s="20" t="s">
        <v>294</v>
      </c>
      <c r="G35" s="21">
        <v>9780316769488</v>
      </c>
      <c r="H35" s="22" t="s">
        <v>295</v>
      </c>
      <c r="I35" s="23" t="s">
        <v>174</v>
      </c>
      <c r="J35" s="19" t="s">
        <v>50</v>
      </c>
      <c r="K35" s="19" t="s">
        <v>51</v>
      </c>
      <c r="L35" s="19" t="s">
        <v>79</v>
      </c>
      <c r="M35" s="19" t="s">
        <v>80</v>
      </c>
      <c r="N35" s="24" t="s">
        <v>296</v>
      </c>
      <c r="O35" s="19" t="s">
        <v>287</v>
      </c>
      <c r="P35" s="23" t="s">
        <v>297</v>
      </c>
      <c r="Q35" s="23" t="s">
        <v>298</v>
      </c>
      <c r="R35" s="23" t="s">
        <v>299</v>
      </c>
      <c r="S35" s="23" t="s">
        <v>300</v>
      </c>
      <c r="T35" s="65" t="s">
        <v>86</v>
      </c>
      <c r="U35" s="25">
        <v>12</v>
      </c>
      <c r="V35" s="26">
        <v>1382</v>
      </c>
      <c r="W35" s="25">
        <f t="shared" si="0"/>
        <v>16584</v>
      </c>
      <c r="X35" s="26">
        <v>22</v>
      </c>
      <c r="Y35" s="26">
        <v>1382</v>
      </c>
      <c r="Z35" s="25">
        <f t="shared" si="1"/>
        <v>30404</v>
      </c>
      <c r="AA35" s="23">
        <v>30</v>
      </c>
      <c r="AB35" s="27" cm="1">
        <f t="array" ref="AB35">_xlfn.IFS(AA35&gt;U35,U35,U35=AA35,U35,AA35&lt;U35,AA35)</f>
        <v>12</v>
      </c>
      <c r="AC35" s="27">
        <f t="shared" si="2"/>
        <v>18</v>
      </c>
      <c r="AD35" s="27">
        <v>2297</v>
      </c>
      <c r="AE35" s="27">
        <f t="shared" si="3"/>
        <v>68910</v>
      </c>
      <c r="AF35" s="27">
        <f t="shared" si="4"/>
        <v>4</v>
      </c>
      <c r="AG35" s="27">
        <f t="shared" si="5"/>
        <v>1382</v>
      </c>
      <c r="AH35" s="27" cm="1">
        <f t="array" ref="AH35">_xlfn.IFS((U35-AB35)&gt;=0,V35*(U35-AB35),(U35-AB35)&lt;0,0)+_xlfn.IFS((X35-AC35)&gt;=0,(X35-AC35)*Y35,(X35-AC35)&lt;0,0)</f>
        <v>5528</v>
      </c>
      <c r="AI35" s="23">
        <v>93</v>
      </c>
      <c r="AJ35" s="25">
        <v>2920</v>
      </c>
      <c r="AK35" s="28">
        <f t="shared" si="6"/>
        <v>48441</v>
      </c>
      <c r="AM35" s="38">
        <f t="shared" si="7"/>
        <v>2297</v>
      </c>
      <c r="AN35" s="61">
        <f t="shared" si="8"/>
        <v>1475</v>
      </c>
      <c r="AO35" s="62">
        <f t="shared" si="9"/>
        <v>0.35785807575097955</v>
      </c>
    </row>
    <row r="36" spans="1:41" ht="28.8" x14ac:dyDescent="0.3">
      <c r="A36" s="18">
        <v>45409</v>
      </c>
      <c r="B36" s="18">
        <v>45409</v>
      </c>
      <c r="C36" s="18">
        <v>45409</v>
      </c>
      <c r="D36" s="18">
        <v>45422</v>
      </c>
      <c r="E36" s="19" t="s">
        <v>46</v>
      </c>
      <c r="F36" s="20" t="s">
        <v>47</v>
      </c>
      <c r="G36" s="21">
        <v>9780061122415</v>
      </c>
      <c r="H36" s="22" t="s">
        <v>48</v>
      </c>
      <c r="I36" s="23" t="s">
        <v>49</v>
      </c>
      <c r="J36" s="19" t="s">
        <v>50</v>
      </c>
      <c r="K36" s="19" t="s">
        <v>51</v>
      </c>
      <c r="L36" s="19" t="s">
        <v>52</v>
      </c>
      <c r="M36" s="19" t="s">
        <v>53</v>
      </c>
      <c r="N36" s="24" t="s">
        <v>54</v>
      </c>
      <c r="O36" s="19" t="s">
        <v>55</v>
      </c>
      <c r="P36" s="23" t="s">
        <v>56</v>
      </c>
      <c r="Q36" s="23" t="s">
        <v>57</v>
      </c>
      <c r="R36" s="23" t="s">
        <v>58</v>
      </c>
      <c r="S36" s="23" t="s">
        <v>59</v>
      </c>
      <c r="T36" s="65" t="s">
        <v>60</v>
      </c>
      <c r="U36" s="25">
        <v>19</v>
      </c>
      <c r="V36" s="26">
        <v>1360.24</v>
      </c>
      <c r="W36" s="25">
        <f t="shared" si="0"/>
        <v>25844.560000000001</v>
      </c>
      <c r="X36" s="26">
        <v>40</v>
      </c>
      <c r="Y36" s="26">
        <v>1388</v>
      </c>
      <c r="Z36" s="25">
        <f t="shared" si="1"/>
        <v>55520</v>
      </c>
      <c r="AA36" s="23">
        <v>25</v>
      </c>
      <c r="AB36" s="27" cm="1">
        <f t="array" ref="AB36">_xlfn.IFS(AA36&gt;U36,U36,U36=AA36,U36,AA36&lt;U36,AA36)</f>
        <v>19</v>
      </c>
      <c r="AC36" s="27">
        <f t="shared" si="2"/>
        <v>6</v>
      </c>
      <c r="AD36" s="27">
        <v>2271</v>
      </c>
      <c r="AE36" s="27">
        <f t="shared" si="3"/>
        <v>56775</v>
      </c>
      <c r="AF36" s="27">
        <f t="shared" si="4"/>
        <v>34</v>
      </c>
      <c r="AG36" s="27">
        <f t="shared" si="5"/>
        <v>1388</v>
      </c>
      <c r="AH36" s="27" cm="1">
        <f t="array" ref="AH36">_xlfn.IFS((U36-AB36)&gt;=0,V36*(U36-AB36),(U36-AB36)&lt;0,0)+_xlfn.IFS((X36-AC36)&gt;=0,(X36-AC36)*Y36,(X36-AC36)&lt;0,0)</f>
        <v>47192</v>
      </c>
      <c r="AI36" s="23">
        <v>85</v>
      </c>
      <c r="AJ36" s="25">
        <v>23</v>
      </c>
      <c r="AK36" s="28">
        <f t="shared" si="6"/>
        <v>45432</v>
      </c>
      <c r="AM36" s="38">
        <f t="shared" si="7"/>
        <v>2271</v>
      </c>
      <c r="AN36" s="61">
        <f t="shared" si="8"/>
        <v>1473</v>
      </c>
      <c r="AO36" s="62">
        <f t="shared" si="9"/>
        <v>0.3513870541611625</v>
      </c>
    </row>
    <row r="37" spans="1:41" ht="28.8" x14ac:dyDescent="0.3">
      <c r="A37" s="18">
        <v>45386</v>
      </c>
      <c r="B37" s="18">
        <v>45386</v>
      </c>
      <c r="C37" s="18">
        <v>45386</v>
      </c>
      <c r="D37" s="18">
        <v>45422</v>
      </c>
      <c r="E37" s="19" t="s">
        <v>74</v>
      </c>
      <c r="F37" s="20" t="s">
        <v>75</v>
      </c>
      <c r="G37" s="21">
        <v>9781612680194</v>
      </c>
      <c r="H37" s="22" t="s">
        <v>76</v>
      </c>
      <c r="I37" s="23" t="s">
        <v>77</v>
      </c>
      <c r="J37" s="19" t="s">
        <v>78</v>
      </c>
      <c r="K37" s="19" t="s">
        <v>51</v>
      </c>
      <c r="L37" s="19" t="s">
        <v>79</v>
      </c>
      <c r="M37" s="19" t="s">
        <v>80</v>
      </c>
      <c r="N37" s="24" t="s">
        <v>81</v>
      </c>
      <c r="O37" s="19" t="s">
        <v>82</v>
      </c>
      <c r="P37" s="23" t="s">
        <v>83</v>
      </c>
      <c r="Q37" s="23" t="s">
        <v>84</v>
      </c>
      <c r="R37" s="23" t="s">
        <v>58</v>
      </c>
      <c r="S37" s="23" t="s">
        <v>85</v>
      </c>
      <c r="T37" s="65" t="s">
        <v>86</v>
      </c>
      <c r="U37" s="25">
        <v>0</v>
      </c>
      <c r="V37" s="26">
        <v>1280</v>
      </c>
      <c r="W37" s="25">
        <f t="shared" si="0"/>
        <v>0</v>
      </c>
      <c r="X37" s="26">
        <v>43</v>
      </c>
      <c r="Y37" s="26">
        <v>1280</v>
      </c>
      <c r="Z37" s="25">
        <f t="shared" si="1"/>
        <v>55040</v>
      </c>
      <c r="AA37" s="23">
        <v>3</v>
      </c>
      <c r="AB37" s="27" cm="1">
        <f t="array" ref="AB37">_xlfn.IFS(AA37&gt;U37,U37,U37=AA37,U37,AA37&lt;U37,AA37)</f>
        <v>0</v>
      </c>
      <c r="AC37" s="27">
        <f t="shared" si="2"/>
        <v>3</v>
      </c>
      <c r="AD37" s="27">
        <v>2094</v>
      </c>
      <c r="AE37" s="27">
        <f t="shared" si="3"/>
        <v>6282</v>
      </c>
      <c r="AF37" s="27">
        <f t="shared" si="4"/>
        <v>40</v>
      </c>
      <c r="AG37" s="27">
        <f t="shared" si="5"/>
        <v>1280</v>
      </c>
      <c r="AH37" s="27" cm="1">
        <f t="array" ref="AH37">_xlfn.IFS((U37-AB37)&gt;=0,V37*(U37-AB37),(U37-AB37)&lt;0,0)+_xlfn.IFS((X37-AC37)&gt;=0,(X37-AC37)*Y37,(X37-AC37)&lt;0,0)</f>
        <v>51200</v>
      </c>
      <c r="AI37" s="23">
        <v>88</v>
      </c>
      <c r="AJ37" s="25">
        <v>1095</v>
      </c>
      <c r="AK37" s="28">
        <f t="shared" si="6"/>
        <v>46481</v>
      </c>
      <c r="AM37" s="38">
        <f t="shared" si="7"/>
        <v>2094</v>
      </c>
      <c r="AN37" s="61">
        <f t="shared" si="8"/>
        <v>1368</v>
      </c>
      <c r="AO37" s="62">
        <f t="shared" si="9"/>
        <v>0.34670487106017189</v>
      </c>
    </row>
    <row r="38" spans="1:41" ht="28.8" x14ac:dyDescent="0.3">
      <c r="A38" s="18">
        <v>45382</v>
      </c>
      <c r="B38" s="18">
        <v>45399</v>
      </c>
      <c r="C38" s="18">
        <v>45399</v>
      </c>
      <c r="D38" s="18">
        <v>45463</v>
      </c>
      <c r="E38" s="19" t="s">
        <v>204</v>
      </c>
      <c r="F38" s="20" t="s">
        <v>109</v>
      </c>
      <c r="G38" s="21">
        <v>9780399590504</v>
      </c>
      <c r="H38" s="22" t="s">
        <v>205</v>
      </c>
      <c r="I38" s="23" t="s">
        <v>148</v>
      </c>
      <c r="J38" s="19" t="s">
        <v>206</v>
      </c>
      <c r="K38" s="19" t="s">
        <v>51</v>
      </c>
      <c r="L38" s="19" t="s">
        <v>79</v>
      </c>
      <c r="M38" s="19" t="s">
        <v>80</v>
      </c>
      <c r="N38" s="24" t="s">
        <v>207</v>
      </c>
      <c r="O38" s="19" t="s">
        <v>199</v>
      </c>
      <c r="P38" s="23" t="s">
        <v>120</v>
      </c>
      <c r="Q38" s="23" t="s">
        <v>128</v>
      </c>
      <c r="R38" s="23" t="s">
        <v>208</v>
      </c>
      <c r="S38" s="23" t="s">
        <v>209</v>
      </c>
      <c r="T38" s="65" t="s">
        <v>122</v>
      </c>
      <c r="U38" s="25">
        <v>14</v>
      </c>
      <c r="V38" s="26">
        <v>1490</v>
      </c>
      <c r="W38" s="25">
        <f t="shared" si="0"/>
        <v>20860</v>
      </c>
      <c r="X38" s="26">
        <v>40</v>
      </c>
      <c r="Y38" s="26">
        <v>1490</v>
      </c>
      <c r="Z38" s="25">
        <f t="shared" si="1"/>
        <v>59600</v>
      </c>
      <c r="AA38" s="23">
        <v>27</v>
      </c>
      <c r="AB38" s="27" cm="1">
        <f t="array" ref="AB38">_xlfn.IFS(AA38&gt;U38,U38,U38=AA38,U38,AA38&lt;U38,AA38)</f>
        <v>14</v>
      </c>
      <c r="AC38" s="27">
        <f t="shared" si="2"/>
        <v>13</v>
      </c>
      <c r="AD38" s="27">
        <v>2230</v>
      </c>
      <c r="AE38" s="27">
        <f t="shared" si="3"/>
        <v>60210</v>
      </c>
      <c r="AF38" s="27">
        <f t="shared" si="4"/>
        <v>27</v>
      </c>
      <c r="AG38" s="27">
        <f t="shared" si="5"/>
        <v>1490</v>
      </c>
      <c r="AH38" s="27" cm="1">
        <f t="array" ref="AH38">_xlfn.IFS((U38-AB38)&gt;=0,V38*(U38-AB38),(U38-AB38)&lt;0,0)+_xlfn.IFS((X38-AC38)&gt;=0,(X38-AC38)*Y38,(X38-AC38)&lt;0,0)</f>
        <v>40230</v>
      </c>
      <c r="AI38" s="23">
        <v>86</v>
      </c>
      <c r="AJ38" s="25">
        <v>1460</v>
      </c>
      <c r="AK38" s="28">
        <f t="shared" si="6"/>
        <v>46859</v>
      </c>
      <c r="AM38" s="38">
        <f t="shared" si="7"/>
        <v>2230</v>
      </c>
      <c r="AN38" s="61">
        <f t="shared" si="8"/>
        <v>1576</v>
      </c>
      <c r="AO38" s="62">
        <f t="shared" si="9"/>
        <v>0.29327354260089689</v>
      </c>
    </row>
  </sheetData>
  <autoFilter ref="A2:AO2" xr:uid="{38410E2A-E494-448F-ABF0-8FB84D7046C1}">
    <sortState xmlns:xlrd2="http://schemas.microsoft.com/office/spreadsheetml/2017/richdata2" ref="A3:AO38">
      <sortCondition descending="1" ref="AO2"/>
    </sortState>
  </autoFilter>
  <mergeCells count="4">
    <mergeCell ref="U1:W1"/>
    <mergeCell ref="X1:Z1"/>
    <mergeCell ref="AA1:AE1"/>
    <mergeCell ref="AF1:AH1"/>
  </mergeCells>
  <conditionalFormatting sqref="R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File Inventory Register</vt:lpstr>
      <vt:lpstr>Calender Company</vt:lpstr>
      <vt:lpstr>List of Process</vt:lpstr>
      <vt:lpstr>Process-1</vt:lpstr>
      <vt:lpstr>Process-2</vt:lpstr>
      <vt:lpstr>Process-3</vt:lpstr>
      <vt:lpstr>Process-4</vt:lpstr>
      <vt:lpstr>Process-5</vt:lpstr>
      <vt:lpstr>Process-6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 Activation</dc:creator>
  <cp:lastModifiedBy>Apps Activation</cp:lastModifiedBy>
  <dcterms:created xsi:type="dcterms:W3CDTF">2025-09-30T15:07:33Z</dcterms:created>
  <dcterms:modified xsi:type="dcterms:W3CDTF">2025-10-04T07:37:59Z</dcterms:modified>
</cp:coreProperties>
</file>