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jR\Desktop\CSE 5321 Project Part 5 Submittal\"/>
    </mc:Choice>
  </mc:AlternateContent>
  <bookViews>
    <workbookView xWindow="0" yWindow="0" windowWidth="23040" windowHeight="9408"/>
  </bookViews>
  <sheets>
    <sheet name="Sheet2" sheetId="2" r:id="rId1"/>
    <sheet name="Sheet4" sheetId="7" r:id="rId2"/>
  </sheets>
  <definedNames>
    <definedName name="_xlnm._FilterDatabase" localSheetId="0" hidden="1">Sheet2!$A$2:$AB$26</definedName>
  </definedNames>
  <calcPr calcId="152511"/>
</workbook>
</file>

<file path=xl/calcChain.xml><?xml version="1.0" encoding="utf-8"?>
<calcChain xmlns="http://schemas.openxmlformats.org/spreadsheetml/2006/main">
  <c r="X26" i="2" l="1"/>
  <c r="X25" i="2"/>
  <c r="W5" i="2"/>
  <c r="F5" i="2"/>
  <c r="X28" i="2"/>
  <c r="S28" i="2"/>
  <c r="T28" i="2" s="1"/>
  <c r="P28" i="2"/>
  <c r="N28" i="2"/>
  <c r="F28" i="2"/>
  <c r="X27" i="2"/>
  <c r="T27" i="2"/>
  <c r="S27" i="2"/>
  <c r="P27" i="2"/>
  <c r="N27" i="2"/>
  <c r="F27" i="2"/>
  <c r="F26" i="2"/>
  <c r="F25" i="2"/>
  <c r="X24" i="2"/>
  <c r="T24" i="2"/>
  <c r="F24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S7" i="2"/>
  <c r="T7" i="2" s="1"/>
  <c r="S9" i="2"/>
  <c r="T9" i="2" s="1"/>
  <c r="X3" i="2"/>
  <c r="X5" i="2"/>
  <c r="X7" i="2"/>
  <c r="X23" i="2"/>
  <c r="S23" i="2"/>
  <c r="T23" i="2" s="1"/>
  <c r="N23" i="2"/>
  <c r="F23" i="2"/>
  <c r="X22" i="2"/>
  <c r="S22" i="2"/>
  <c r="N22" i="2"/>
  <c r="F22" i="2"/>
  <c r="X18" i="2"/>
  <c r="X21" i="2"/>
  <c r="X20" i="2"/>
  <c r="X19" i="2"/>
  <c r="N17" i="2"/>
  <c r="N12" i="2"/>
  <c r="N13" i="2"/>
  <c r="N14" i="2"/>
  <c r="N15" i="2"/>
  <c r="N16" i="2"/>
  <c r="F13" i="2"/>
  <c r="F14" i="2"/>
  <c r="F15" i="2"/>
  <c r="F16" i="2"/>
  <c r="S18" i="2"/>
  <c r="T18" i="2" s="1"/>
  <c r="F18" i="2"/>
  <c r="N11" i="2"/>
  <c r="T8" i="2"/>
  <c r="S5" i="2"/>
  <c r="T5" i="2" s="1"/>
  <c r="S6" i="2"/>
  <c r="T6" i="2" s="1"/>
  <c r="S10" i="2"/>
  <c r="S11" i="2"/>
  <c r="S12" i="2"/>
  <c r="S13" i="2"/>
  <c r="S14" i="2"/>
  <c r="S15" i="2"/>
  <c r="S16" i="2"/>
  <c r="T16" i="2" s="1"/>
  <c r="S17" i="2"/>
  <c r="T17" i="2" s="1"/>
  <c r="S19" i="2"/>
  <c r="T19" i="2" s="1"/>
  <c r="S20" i="2"/>
  <c r="T20" i="2" s="1"/>
  <c r="S21" i="2"/>
  <c r="T21" i="2" s="1"/>
  <c r="T26" i="2"/>
  <c r="P25" i="2"/>
  <c r="P26" i="2"/>
  <c r="X6" i="2"/>
  <c r="X8" i="2"/>
  <c r="X9" i="2"/>
  <c r="X10" i="2"/>
  <c r="X11" i="2"/>
  <c r="X12" i="2"/>
  <c r="X13" i="2"/>
  <c r="X14" i="2"/>
  <c r="X15" i="2"/>
  <c r="X16" i="2"/>
  <c r="X17" i="2"/>
  <c r="N4" i="2"/>
  <c r="N5" i="2"/>
  <c r="N6" i="2"/>
  <c r="N7" i="2"/>
  <c r="N8" i="2"/>
  <c r="N9" i="2"/>
  <c r="F4" i="2"/>
  <c r="F6" i="2"/>
  <c r="F7" i="2"/>
  <c r="F8" i="2"/>
  <c r="F9" i="2"/>
  <c r="F10" i="2"/>
  <c r="F11" i="2"/>
  <c r="F12" i="2"/>
  <c r="F17" i="2"/>
  <c r="F19" i="2"/>
  <c r="F20" i="2"/>
  <c r="F21" i="2"/>
  <c r="Y4" i="2"/>
  <c r="Z4" i="2" s="1"/>
  <c r="Y3" i="2"/>
  <c r="W3" i="2" s="1"/>
  <c r="F3" i="2"/>
  <c r="W4" i="2" l="1"/>
  <c r="V4" i="2"/>
  <c r="Z3" i="2"/>
  <c r="N3" i="2" s="1"/>
  <c r="V3" i="2"/>
  <c r="S3" i="2"/>
  <c r="O3" i="2"/>
  <c r="P3" i="2" s="1"/>
  <c r="O4" i="2" l="1"/>
  <c r="X4" i="2"/>
  <c r="S4" i="2"/>
  <c r="T4" i="2" s="1"/>
  <c r="T3" i="2"/>
</calcChain>
</file>

<file path=xl/sharedStrings.xml><?xml version="1.0" encoding="utf-8"?>
<sst xmlns="http://schemas.openxmlformats.org/spreadsheetml/2006/main" count="209" uniqueCount="43">
  <si>
    <t>Inputs</t>
  </si>
  <si>
    <t>Trace</t>
  </si>
  <si>
    <t>Outputs</t>
  </si>
  <si>
    <t/>
  </si>
  <si>
    <t>Altitude (feet)</t>
  </si>
  <si>
    <t>Test Case Number</t>
  </si>
  <si>
    <t>RR1</t>
  </si>
  <si>
    <t>RR2</t>
  </si>
  <si>
    <t>RR3</t>
  </si>
  <si>
    <t>Off</t>
  </si>
  <si>
    <t>Altitude</t>
  </si>
  <si>
    <t>RR Rate</t>
  </si>
  <si>
    <t>GPS</t>
  </si>
  <si>
    <t>Sec</t>
  </si>
  <si>
    <t>Gal</t>
  </si>
  <si>
    <t>Used</t>
  </si>
  <si>
    <t>Rem</t>
  </si>
  <si>
    <t>POS</t>
  </si>
  <si>
    <t>PDMG</t>
  </si>
  <si>
    <t>Motor  Program</t>
  </si>
  <si>
    <t>SHDPOS</t>
  </si>
  <si>
    <t>SHDCMD</t>
  </si>
  <si>
    <t>Pwr rem</t>
  </si>
  <si>
    <t>Vf (fps)</t>
  </si>
  <si>
    <t>POS Persistence Count</t>
  </si>
  <si>
    <t>R</t>
  </si>
  <si>
    <t>PDMG Random value</t>
  </si>
  <si>
    <t>PWR60</t>
  </si>
  <si>
    <t>ISRZ</t>
  </si>
  <si>
    <t>ESR</t>
  </si>
  <si>
    <t>PND</t>
  </si>
  <si>
    <t>DC</t>
  </si>
  <si>
    <t>PD</t>
  </si>
  <si>
    <t>Vd (fps)</t>
  </si>
  <si>
    <t>ESR latch</t>
  </si>
  <si>
    <t>Cum Att</t>
  </si>
  <si>
    <t>Terr Att</t>
  </si>
  <si>
    <t>ESR persistence count</t>
  </si>
  <si>
    <t>X</t>
  </si>
  <si>
    <t>MP2</t>
  </si>
  <si>
    <t>D</t>
  </si>
  <si>
    <t>MP1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</si>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</sst>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1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/>
    <xf numFmtId="0" fontId="0" fillId="0" borderId="7" xfId="0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164" fontId="0" fillId="0" borderId="0" xfId="0" applyNumberFormat="1" applyFill="1" applyBorder="1"/>
    <xf numFmtId="166" fontId="2" fillId="3" borderId="0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zoomScale="90" zoomScaleNormal="90" workbookViewId="0">
      <pane ySplit="2" topLeftCell="A3" activePane="bottomLeft" state="frozen"/>
      <selection pane="bottomLeft" activeCell="AC29" sqref="AC29"/>
    </sheetView>
  </sheetViews>
  <sheetFormatPr defaultRowHeight="14.4" x14ac:dyDescent="0.3"/>
  <cols>
    <col min="1" max="1" width="9.109375" style="1" customWidth="1"/>
    <col min="2" max="2" width="8.33203125" style="13" bestFit="1" customWidth="1"/>
    <col min="3" max="3" width="8.109375" style="6" bestFit="1" customWidth="1"/>
    <col min="4" max="4" width="8.6640625" style="6" bestFit="1" customWidth="1"/>
    <col min="5" max="5" width="8.33203125" style="16" bestFit="1" customWidth="1"/>
    <col min="6" max="6" width="9.6640625" style="16" customWidth="1"/>
    <col min="7" max="7" width="8.44140625" style="19" bestFit="1" customWidth="1"/>
    <col min="8" max="8" width="8.33203125" style="6" bestFit="1" customWidth="1"/>
    <col min="9" max="9" width="11.5546875" style="4" customWidth="1"/>
    <col min="10" max="11" width="7.44140625" style="6" customWidth="1"/>
    <col min="12" max="13" width="6.5546875" style="6" customWidth="1"/>
    <col min="14" max="14" width="7.44140625" style="7" bestFit="1" customWidth="1"/>
    <col min="15" max="15" width="4.5546875" style="7" bestFit="1" customWidth="1"/>
    <col min="16" max="16" width="6.44140625" style="7" bestFit="1" customWidth="1"/>
    <col min="17" max="17" width="4.88671875" style="7" bestFit="1" customWidth="1"/>
    <col min="18" max="18" width="3.44140625" style="7" bestFit="1" customWidth="1"/>
    <col min="19" max="19" width="4.109375" style="7" bestFit="1" customWidth="1"/>
    <col min="20" max="20" width="4.6640625" style="7" bestFit="1" customWidth="1"/>
    <col min="21" max="21" width="3.44140625" style="7" bestFit="1" customWidth="1"/>
    <col min="22" max="22" width="8.33203125" style="13" bestFit="1" customWidth="1"/>
    <col min="23" max="23" width="8.88671875" style="16" customWidth="1"/>
    <col min="24" max="24" width="11.88671875" customWidth="1"/>
    <col min="25" max="25" width="8.5546875" style="4" bestFit="1" customWidth="1"/>
    <col min="26" max="26" width="8.44140625" style="5" bestFit="1" customWidth="1"/>
    <col min="27" max="27" width="8.109375" bestFit="1" customWidth="1"/>
    <col min="28" max="28" width="8.6640625" bestFit="1" customWidth="1"/>
  </cols>
  <sheetData>
    <row r="1" spans="1:34" x14ac:dyDescent="0.3">
      <c r="A1" s="23" t="s">
        <v>1</v>
      </c>
      <c r="B1" s="40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43" t="s">
        <v>2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</row>
    <row r="2" spans="1:34" ht="58.5" customHeight="1" x14ac:dyDescent="0.3">
      <c r="A2" s="26" t="s">
        <v>5</v>
      </c>
      <c r="B2" s="11" t="s">
        <v>4</v>
      </c>
      <c r="C2" s="8" t="s">
        <v>20</v>
      </c>
      <c r="D2" s="8" t="s">
        <v>21</v>
      </c>
      <c r="E2" s="14" t="s">
        <v>23</v>
      </c>
      <c r="F2" s="14" t="s">
        <v>33</v>
      </c>
      <c r="G2" s="17" t="s">
        <v>22</v>
      </c>
      <c r="H2" s="10" t="s">
        <v>26</v>
      </c>
      <c r="I2" s="10" t="s">
        <v>24</v>
      </c>
      <c r="J2" s="10" t="s">
        <v>34</v>
      </c>
      <c r="K2" s="10" t="s">
        <v>37</v>
      </c>
      <c r="L2" s="10" t="s">
        <v>35</v>
      </c>
      <c r="M2" s="24" t="s">
        <v>36</v>
      </c>
      <c r="N2" s="8" t="s">
        <v>27</v>
      </c>
      <c r="O2" s="10" t="s">
        <v>17</v>
      </c>
      <c r="P2" s="10" t="s">
        <v>18</v>
      </c>
      <c r="Q2" s="10" t="s">
        <v>30</v>
      </c>
      <c r="R2" s="10" t="s">
        <v>31</v>
      </c>
      <c r="S2" s="10" t="s">
        <v>29</v>
      </c>
      <c r="T2" s="10" t="s">
        <v>28</v>
      </c>
      <c r="U2" s="10" t="s">
        <v>32</v>
      </c>
      <c r="V2" s="20" t="s">
        <v>10</v>
      </c>
      <c r="W2" s="6" t="s">
        <v>23</v>
      </c>
      <c r="X2" s="8" t="s">
        <v>33</v>
      </c>
      <c r="Y2" s="9" t="s">
        <v>19</v>
      </c>
      <c r="Z2" s="8" t="s">
        <v>22</v>
      </c>
      <c r="AA2" s="8" t="s">
        <v>20</v>
      </c>
      <c r="AB2" s="8" t="s">
        <v>21</v>
      </c>
    </row>
    <row r="3" spans="1:34" x14ac:dyDescent="0.3">
      <c r="A3" s="2">
        <v>1</v>
      </c>
      <c r="B3" s="27">
        <v>253.1</v>
      </c>
      <c r="C3" s="21" t="s">
        <v>25</v>
      </c>
      <c r="D3" s="28" t="s">
        <v>25</v>
      </c>
      <c r="E3" s="29">
        <v>101.80500000000001</v>
      </c>
      <c r="F3" s="30">
        <f>E3/-15</f>
        <v>-6.7870000000000008</v>
      </c>
      <c r="G3" s="31">
        <v>182</v>
      </c>
      <c r="H3" s="21">
        <v>0.59</v>
      </c>
      <c r="I3" s="6">
        <v>8</v>
      </c>
      <c r="J3" s="6" t="b">
        <v>0</v>
      </c>
      <c r="K3" s="6">
        <v>0</v>
      </c>
      <c r="L3" s="6">
        <v>5</v>
      </c>
      <c r="M3" s="6">
        <v>-1</v>
      </c>
      <c r="N3" s="6" t="str">
        <f>IF(Z3&lt;180,"X","")</f>
        <v/>
      </c>
      <c r="O3" s="6" t="str">
        <f t="shared" ref="O3" si="0">IF(AND(AA3="R",W3&gt;100),"X","")</f>
        <v>X</v>
      </c>
      <c r="P3" s="6" t="str">
        <f>IF(OR(AND(O3="X",I3&gt;=9),AND(O3="",I3&gt;=10)),"X","")</f>
        <v/>
      </c>
      <c r="Q3" s="6"/>
      <c r="R3" s="6"/>
      <c r="S3" s="6" t="str">
        <f t="shared" ref="S3:S21" si="1">IF(AND(AA3="D",W3&lt;15),"X","")</f>
        <v/>
      </c>
      <c r="T3" s="6" t="str">
        <f>IF(AND(AA3="D",V3&lt;50,W3&lt;25,S3=""),"X","")</f>
        <v/>
      </c>
      <c r="U3" s="6"/>
      <c r="V3" s="6">
        <f>IF(Y3="MP1",TRUNC(B3-3.2,1),IF(Y3="MP2",TRUNC(B3-1.4,1),TRUNC(B3,1)))</f>
        <v>249.9</v>
      </c>
      <c r="W3" s="6">
        <f t="shared" ref="W3" si="2">IF(Y3="MP1",TRUNC(E3-1.8,3),IF(Y3="MP2",TRUNC(E3-1.455,3),TRUNC(E3,3)))</f>
        <v>100.005</v>
      </c>
      <c r="X3" s="32">
        <f>W3/-15</f>
        <v>-6.6669999999999998</v>
      </c>
      <c r="Y3" s="36" t="str">
        <f>IF(AND(B3&lt;500,B3&gt;=50),"MP1",IF(AND(B3&lt;50,B3&gt;=0.1),"MP2","Off"))</f>
        <v>MP1</v>
      </c>
      <c r="Z3" s="21">
        <f t="shared" ref="Z3" si="3">IF(Y3="MP1",TRUNC(G3-2,1),IF(Y3="MP2",TRUNC(G3-1,1),TRUNC(G3,1)))</f>
        <v>180</v>
      </c>
      <c r="AA3" s="21" t="s">
        <v>25</v>
      </c>
      <c r="AB3" s="37" t="s">
        <v>25</v>
      </c>
      <c r="AG3" t="s">
        <v>3</v>
      </c>
      <c r="AH3" t="s">
        <v>3</v>
      </c>
    </row>
    <row r="4" spans="1:34" s="6" customFormat="1" x14ac:dyDescent="0.3">
      <c r="A4" s="2">
        <v>2</v>
      </c>
      <c r="B4" s="27">
        <v>253.2</v>
      </c>
      <c r="C4" s="21" t="s">
        <v>25</v>
      </c>
      <c r="D4" s="28" t="s">
        <v>25</v>
      </c>
      <c r="E4" s="29">
        <v>101.80500000000001</v>
      </c>
      <c r="F4" s="30">
        <f t="shared" ref="F4:F23" si="4">E4/-15</f>
        <v>-6.7870000000000008</v>
      </c>
      <c r="G4" s="31">
        <v>182</v>
      </c>
      <c r="H4" s="21">
        <v>0.59</v>
      </c>
      <c r="I4" s="6">
        <v>8</v>
      </c>
      <c r="J4" s="6" t="b">
        <v>0</v>
      </c>
      <c r="K4" s="6">
        <v>0</v>
      </c>
      <c r="L4" s="6">
        <v>5</v>
      </c>
      <c r="M4" s="6">
        <v>-1</v>
      </c>
      <c r="N4" s="6" t="str">
        <f t="shared" ref="N4:N17" si="5">IF(Z4&lt;180,"X","")</f>
        <v/>
      </c>
      <c r="O4" s="6" t="str">
        <f t="shared" ref="O4" si="6">IF(AND(AA4="R",W4&gt;100),"X","")</f>
        <v>X</v>
      </c>
      <c r="P4" s="6" t="str">
        <f t="shared" ref="P4:P26" si="7">IF(OR(AND(O4="X",I4&gt;=9),AND(O4="",I4&gt;=10)),"X","")</f>
        <v/>
      </c>
      <c r="S4" s="6" t="str">
        <f t="shared" si="1"/>
        <v/>
      </c>
      <c r="T4" s="6" t="str">
        <f t="shared" ref="T4:T26" si="8">IF(AND(AA4="D",V4&lt;50,W4&lt;25,S4=""),"X","")</f>
        <v/>
      </c>
      <c r="V4" s="6">
        <f>IF(Y4="MP1",TRUNC(B4-3.2,1),IF(Y4="MP2",TRUNC(B4-1.4,1),TRUNC(B4,1)))</f>
        <v>250</v>
      </c>
      <c r="W4" s="6">
        <f t="shared" ref="W4:W5" si="9">IF(Y4="MP1",TRUNC(E4-1.8,3),IF(Y4="MP2",TRUNC(E4-1.455,3),TRUNC(E4,3)))</f>
        <v>100.005</v>
      </c>
      <c r="X4" s="32">
        <f t="shared" ref="X4:X23" si="10">W4/-15</f>
        <v>-6.6669999999999998</v>
      </c>
      <c r="Y4" s="36" t="str">
        <f>IF(AND(B4&lt;500,B4&gt;=50),"MP1",IF(AND(B4&lt;50,B4&gt;=0.1),"MP2","Off"))</f>
        <v>MP1</v>
      </c>
      <c r="Z4" s="21">
        <f t="shared" ref="Z4" si="11">IF(Y4="MP1",TRUNC(G4-2,1),IF(Y4="MP2",TRUNC(G4-1,1),TRUNC(G4,1)))</f>
        <v>180</v>
      </c>
      <c r="AA4" s="21" t="s">
        <v>25</v>
      </c>
      <c r="AB4" s="37" t="s">
        <v>25</v>
      </c>
    </row>
    <row r="5" spans="1:34" x14ac:dyDescent="0.3">
      <c r="A5" s="25">
        <v>3</v>
      </c>
      <c r="B5" s="27">
        <v>253.2</v>
      </c>
      <c r="C5" s="21" t="s">
        <v>25</v>
      </c>
      <c r="D5" s="28" t="s">
        <v>25</v>
      </c>
      <c r="E5" s="29">
        <v>101.80500000000001</v>
      </c>
      <c r="F5" s="30">
        <f t="shared" si="4"/>
        <v>-6.7870000000000008</v>
      </c>
      <c r="G5" s="31">
        <v>182</v>
      </c>
      <c r="H5" s="21">
        <v>0.59</v>
      </c>
      <c r="I5" s="6">
        <v>8</v>
      </c>
      <c r="J5" s="6" t="b">
        <v>0</v>
      </c>
      <c r="K5" s="6">
        <v>0</v>
      </c>
      <c r="L5" s="6">
        <v>5</v>
      </c>
      <c r="M5" s="6">
        <v>-1</v>
      </c>
      <c r="N5" s="6" t="str">
        <f t="shared" si="5"/>
        <v/>
      </c>
      <c r="O5" s="6" t="s">
        <v>38</v>
      </c>
      <c r="P5" s="6" t="str">
        <f t="shared" si="7"/>
        <v/>
      </c>
      <c r="Q5" s="6"/>
      <c r="R5" s="6"/>
      <c r="S5" s="6" t="str">
        <f t="shared" si="1"/>
        <v/>
      </c>
      <c r="T5" s="6" t="str">
        <f t="shared" si="8"/>
        <v/>
      </c>
      <c r="U5" s="6"/>
      <c r="V5" s="6">
        <v>250</v>
      </c>
      <c r="W5" s="6">
        <f t="shared" si="9"/>
        <v>100.005</v>
      </c>
      <c r="X5" s="32">
        <f>W5/-15</f>
        <v>-6.6669999999999998</v>
      </c>
      <c r="Y5" s="36" t="s">
        <v>41</v>
      </c>
      <c r="Z5" s="21">
        <v>180</v>
      </c>
      <c r="AA5" s="21" t="s">
        <v>25</v>
      </c>
      <c r="AB5" s="37" t="s">
        <v>25</v>
      </c>
      <c r="AC5" s="21"/>
    </row>
    <row r="6" spans="1:34" x14ac:dyDescent="0.3">
      <c r="A6" s="25">
        <v>4</v>
      </c>
      <c r="B6" s="27">
        <v>1.5</v>
      </c>
      <c r="C6" s="21" t="s">
        <v>40</v>
      </c>
      <c r="D6" s="28" t="s">
        <v>40</v>
      </c>
      <c r="E6" s="29">
        <v>26.46</v>
      </c>
      <c r="F6" s="30">
        <f t="shared" si="4"/>
        <v>-1.764</v>
      </c>
      <c r="G6" s="31">
        <v>180</v>
      </c>
      <c r="H6" s="21">
        <v>0.59</v>
      </c>
      <c r="I6" s="6">
        <v>8</v>
      </c>
      <c r="J6" s="6" t="b">
        <v>0</v>
      </c>
      <c r="K6" s="6">
        <v>0</v>
      </c>
      <c r="L6" s="6">
        <v>5</v>
      </c>
      <c r="M6" s="6">
        <v>-1</v>
      </c>
      <c r="N6" s="6" t="str">
        <f t="shared" si="5"/>
        <v>X</v>
      </c>
      <c r="O6" s="6"/>
      <c r="P6" s="6" t="str">
        <f t="shared" si="7"/>
        <v/>
      </c>
      <c r="Q6" s="6"/>
      <c r="R6" s="6"/>
      <c r="S6" s="6" t="str">
        <f t="shared" si="1"/>
        <v/>
      </c>
      <c r="T6" s="6" t="str">
        <f t="shared" si="8"/>
        <v/>
      </c>
      <c r="U6" s="6"/>
      <c r="V6" s="6">
        <v>0.1</v>
      </c>
      <c r="W6" s="6">
        <v>25.004999999999999</v>
      </c>
      <c r="X6" s="32">
        <f t="shared" si="10"/>
        <v>-1.667</v>
      </c>
      <c r="Y6" s="36" t="s">
        <v>39</v>
      </c>
      <c r="Z6" s="6">
        <v>179</v>
      </c>
      <c r="AA6" s="21" t="s">
        <v>40</v>
      </c>
      <c r="AB6" s="37" t="s">
        <v>40</v>
      </c>
    </row>
    <row r="7" spans="1:34" x14ac:dyDescent="0.3">
      <c r="A7" s="25">
        <v>5</v>
      </c>
      <c r="B7" s="27">
        <v>15.4</v>
      </c>
      <c r="C7" s="21" t="s">
        <v>40</v>
      </c>
      <c r="D7" s="28" t="s">
        <v>40</v>
      </c>
      <c r="E7" s="29">
        <v>16.440000000000001</v>
      </c>
      <c r="F7" s="30">
        <f t="shared" si="4"/>
        <v>-1.0960000000000001</v>
      </c>
      <c r="G7" s="31">
        <v>166</v>
      </c>
      <c r="H7" s="21">
        <v>0.59</v>
      </c>
      <c r="I7" s="6">
        <v>8</v>
      </c>
      <c r="J7" s="6" t="b">
        <v>1</v>
      </c>
      <c r="K7" s="6">
        <v>0</v>
      </c>
      <c r="L7" s="6">
        <v>5</v>
      </c>
      <c r="M7" s="6">
        <v>-1</v>
      </c>
      <c r="N7" s="6" t="str">
        <f t="shared" si="5"/>
        <v>X</v>
      </c>
      <c r="O7" s="6"/>
      <c r="P7" s="6" t="str">
        <f t="shared" si="7"/>
        <v/>
      </c>
      <c r="Q7" s="6"/>
      <c r="R7" s="6"/>
      <c r="S7" s="6" t="str">
        <f>IF(AND(AA7="D",W7&lt;15),"X","")</f>
        <v>X</v>
      </c>
      <c r="T7" s="6" t="str">
        <f t="shared" si="8"/>
        <v/>
      </c>
      <c r="U7" s="6"/>
      <c r="V7" s="6">
        <v>14</v>
      </c>
      <c r="W7" s="6">
        <v>14.984999999999999</v>
      </c>
      <c r="X7" s="32">
        <f>W7/-15</f>
        <v>-0.999</v>
      </c>
      <c r="Y7" s="36" t="s">
        <v>39</v>
      </c>
      <c r="Z7" s="21">
        <v>165</v>
      </c>
      <c r="AA7" s="21" t="s">
        <v>40</v>
      </c>
      <c r="AB7" s="37" t="s">
        <v>25</v>
      </c>
      <c r="AC7" s="21"/>
    </row>
    <row r="8" spans="1:34" x14ac:dyDescent="0.3">
      <c r="A8" s="25">
        <v>6</v>
      </c>
      <c r="B8" s="27">
        <v>15.4</v>
      </c>
      <c r="C8" s="21" t="s">
        <v>40</v>
      </c>
      <c r="D8" s="28" t="s">
        <v>25</v>
      </c>
      <c r="E8" s="29">
        <v>16.440000000000001</v>
      </c>
      <c r="F8" s="30">
        <f t="shared" si="4"/>
        <v>-1.0960000000000001</v>
      </c>
      <c r="G8" s="31">
        <v>166</v>
      </c>
      <c r="H8" s="21">
        <v>0.59</v>
      </c>
      <c r="I8" s="6">
        <v>8</v>
      </c>
      <c r="J8" s="6" t="b">
        <v>0</v>
      </c>
      <c r="K8" s="6">
        <v>1</v>
      </c>
      <c r="L8" s="6">
        <v>5</v>
      </c>
      <c r="M8" s="6">
        <v>-1</v>
      </c>
      <c r="N8" s="6" t="str">
        <f t="shared" si="5"/>
        <v>X</v>
      </c>
      <c r="O8" s="6"/>
      <c r="P8" s="6" t="str">
        <f t="shared" si="7"/>
        <v/>
      </c>
      <c r="Q8" s="6"/>
      <c r="R8" s="6"/>
      <c r="S8" s="6" t="s">
        <v>38</v>
      </c>
      <c r="T8" s="6" t="str">
        <f t="shared" si="8"/>
        <v/>
      </c>
      <c r="U8" s="6"/>
      <c r="V8" s="6">
        <v>14</v>
      </c>
      <c r="W8" s="6">
        <v>14.984999999999999</v>
      </c>
      <c r="X8" s="32">
        <f t="shared" si="10"/>
        <v>-0.999</v>
      </c>
      <c r="Y8" s="36" t="s">
        <v>39</v>
      </c>
      <c r="Z8" s="21">
        <v>165</v>
      </c>
      <c r="AA8" s="21" t="s">
        <v>25</v>
      </c>
      <c r="AB8" s="37" t="s">
        <v>25</v>
      </c>
      <c r="AC8" s="21"/>
    </row>
    <row r="9" spans="1:34" x14ac:dyDescent="0.3">
      <c r="A9" s="25">
        <v>7</v>
      </c>
      <c r="B9" s="27">
        <v>25.2</v>
      </c>
      <c r="C9" s="21" t="s">
        <v>40</v>
      </c>
      <c r="D9" s="28" t="s">
        <v>40</v>
      </c>
      <c r="E9" s="29">
        <v>26.445</v>
      </c>
      <c r="F9" s="30">
        <f t="shared" si="4"/>
        <v>-1.7630000000000001</v>
      </c>
      <c r="G9" s="31">
        <v>173</v>
      </c>
      <c r="H9" s="21">
        <v>0.59</v>
      </c>
      <c r="I9" s="6">
        <v>8</v>
      </c>
      <c r="J9" s="6" t="b">
        <v>0</v>
      </c>
      <c r="K9" s="6">
        <v>0</v>
      </c>
      <c r="L9" s="6">
        <v>5</v>
      </c>
      <c r="M9" s="6">
        <v>-1</v>
      </c>
      <c r="N9" s="6" t="str">
        <f t="shared" si="5"/>
        <v>X</v>
      </c>
      <c r="O9" s="6"/>
      <c r="P9" s="6" t="str">
        <f t="shared" si="7"/>
        <v/>
      </c>
      <c r="Q9" s="6"/>
      <c r="R9" s="6"/>
      <c r="S9" s="6" t="str">
        <f>IF(AND(AA9="D",W9&lt;15),"X","")</f>
        <v/>
      </c>
      <c r="T9" s="6" t="str">
        <f t="shared" si="8"/>
        <v>X</v>
      </c>
      <c r="U9" s="6"/>
      <c r="V9" s="6">
        <v>23.8</v>
      </c>
      <c r="W9" s="6">
        <v>24.99</v>
      </c>
      <c r="X9" s="32">
        <f t="shared" si="10"/>
        <v>-1.6659999999999999</v>
      </c>
      <c r="Y9" s="36" t="s">
        <v>39</v>
      </c>
      <c r="Z9" s="21">
        <v>172</v>
      </c>
      <c r="AA9" s="21" t="s">
        <v>40</v>
      </c>
      <c r="AB9" s="37" t="s">
        <v>40</v>
      </c>
      <c r="AC9" s="21"/>
      <c r="AD9" s="19"/>
    </row>
    <row r="10" spans="1:34" x14ac:dyDescent="0.3">
      <c r="A10" s="25">
        <v>8</v>
      </c>
      <c r="B10" s="27">
        <v>51.3</v>
      </c>
      <c r="C10" s="21" t="s">
        <v>25</v>
      </c>
      <c r="D10" s="28" t="s">
        <v>25</v>
      </c>
      <c r="E10" s="29">
        <v>101.44499999999999</v>
      </c>
      <c r="F10" s="30">
        <f t="shared" si="4"/>
        <v>-6.7629999999999999</v>
      </c>
      <c r="G10" s="31">
        <v>181</v>
      </c>
      <c r="H10" s="21">
        <v>0.59</v>
      </c>
      <c r="I10" s="6">
        <v>7</v>
      </c>
      <c r="J10" s="6" t="b">
        <v>0</v>
      </c>
      <c r="K10" s="6">
        <v>0</v>
      </c>
      <c r="L10" s="6">
        <v>5</v>
      </c>
      <c r="M10" s="6">
        <v>-1</v>
      </c>
      <c r="N10" s="6" t="s">
        <v>38</v>
      </c>
      <c r="O10" s="6"/>
      <c r="P10" s="6" t="str">
        <f t="shared" si="7"/>
        <v/>
      </c>
      <c r="Q10" s="6"/>
      <c r="R10" s="6"/>
      <c r="S10" s="6" t="str">
        <f t="shared" si="1"/>
        <v/>
      </c>
      <c r="T10" s="6" t="s">
        <v>38</v>
      </c>
      <c r="U10" s="6"/>
      <c r="V10" s="6">
        <v>49.9</v>
      </c>
      <c r="W10" s="6">
        <v>99.99</v>
      </c>
      <c r="X10" s="32">
        <f t="shared" si="10"/>
        <v>-6.6659999999999995</v>
      </c>
      <c r="Y10" s="36" t="s">
        <v>41</v>
      </c>
      <c r="Z10" s="21">
        <v>179</v>
      </c>
      <c r="AA10" s="21" t="s">
        <v>25</v>
      </c>
      <c r="AB10" s="37" t="s">
        <v>25</v>
      </c>
      <c r="AC10" s="21"/>
    </row>
    <row r="11" spans="1:34" x14ac:dyDescent="0.3">
      <c r="A11" s="25">
        <v>9</v>
      </c>
      <c r="B11" s="27">
        <v>25.2</v>
      </c>
      <c r="C11" s="21" t="s">
        <v>40</v>
      </c>
      <c r="D11" s="21" t="s">
        <v>40</v>
      </c>
      <c r="E11" s="29">
        <v>26.445</v>
      </c>
      <c r="F11" s="30">
        <f t="shared" si="4"/>
        <v>-1.7630000000000001</v>
      </c>
      <c r="G11" s="31">
        <v>173</v>
      </c>
      <c r="H11" s="21">
        <v>0.59</v>
      </c>
      <c r="I11" s="6">
        <v>7</v>
      </c>
      <c r="J11" s="6" t="b">
        <v>0</v>
      </c>
      <c r="K11" s="6">
        <v>0</v>
      </c>
      <c r="L11" s="6">
        <v>5</v>
      </c>
      <c r="M11" s="6">
        <v>-1</v>
      </c>
      <c r="N11" s="6" t="str">
        <f t="shared" si="5"/>
        <v>X</v>
      </c>
      <c r="O11" s="6"/>
      <c r="P11" s="6" t="str">
        <f t="shared" si="7"/>
        <v/>
      </c>
      <c r="Q11" s="6"/>
      <c r="R11" s="6"/>
      <c r="S11" s="6" t="str">
        <f t="shared" si="1"/>
        <v/>
      </c>
      <c r="T11" s="6" t="s">
        <v>38</v>
      </c>
      <c r="U11" s="6"/>
      <c r="V11" s="6">
        <v>23.8</v>
      </c>
      <c r="W11" s="6">
        <v>24.99</v>
      </c>
      <c r="X11" s="32">
        <f t="shared" si="10"/>
        <v>-1.6659999999999999</v>
      </c>
      <c r="Y11" s="36" t="s">
        <v>39</v>
      </c>
      <c r="Z11" s="21">
        <v>172</v>
      </c>
      <c r="AA11" s="21" t="s">
        <v>40</v>
      </c>
      <c r="AB11" s="22" t="s">
        <v>40</v>
      </c>
      <c r="AC11" s="21"/>
    </row>
    <row r="12" spans="1:34" x14ac:dyDescent="0.3">
      <c r="A12" s="25">
        <v>10</v>
      </c>
      <c r="B12" s="27">
        <v>253.2</v>
      </c>
      <c r="C12" s="21" t="s">
        <v>25</v>
      </c>
      <c r="D12" s="21" t="s">
        <v>25</v>
      </c>
      <c r="E12" s="29">
        <v>101.80500000000001</v>
      </c>
      <c r="F12" s="30">
        <f t="shared" si="4"/>
        <v>-6.7870000000000008</v>
      </c>
      <c r="G12" s="31">
        <v>182</v>
      </c>
      <c r="H12" s="21">
        <v>0.59</v>
      </c>
      <c r="I12" s="6">
        <v>11</v>
      </c>
      <c r="J12" s="6" t="b">
        <v>0</v>
      </c>
      <c r="K12" s="6">
        <v>0</v>
      </c>
      <c r="L12" s="6">
        <v>5</v>
      </c>
      <c r="M12" s="6">
        <v>-1</v>
      </c>
      <c r="N12" s="6" t="str">
        <f t="shared" si="5"/>
        <v/>
      </c>
      <c r="O12" s="6" t="s">
        <v>38</v>
      </c>
      <c r="P12" s="6" t="str">
        <f t="shared" si="7"/>
        <v>X</v>
      </c>
      <c r="Q12" s="6"/>
      <c r="R12" s="6"/>
      <c r="S12" s="6" t="str">
        <f t="shared" si="1"/>
        <v/>
      </c>
      <c r="T12" s="6" t="s">
        <v>38</v>
      </c>
      <c r="U12" s="6"/>
      <c r="V12" s="6">
        <v>249.99</v>
      </c>
      <c r="W12" s="6">
        <v>100.005</v>
      </c>
      <c r="X12" s="32">
        <f t="shared" si="10"/>
        <v>-6.6669999999999998</v>
      </c>
      <c r="Y12" s="36" t="s">
        <v>41</v>
      </c>
      <c r="Z12" s="21">
        <v>180</v>
      </c>
      <c r="AA12" s="21" t="s">
        <v>25</v>
      </c>
      <c r="AB12" s="22" t="s">
        <v>25</v>
      </c>
      <c r="AC12" s="21"/>
    </row>
    <row r="13" spans="1:34" x14ac:dyDescent="0.3">
      <c r="A13" s="25">
        <v>11</v>
      </c>
      <c r="B13" s="27">
        <v>0</v>
      </c>
      <c r="C13" s="21" t="s">
        <v>25</v>
      </c>
      <c r="D13" s="21" t="s">
        <v>25</v>
      </c>
      <c r="E13" s="35">
        <v>7.4999999999999997E-2</v>
      </c>
      <c r="F13" s="39">
        <f t="shared" ref="F13:F16" si="12">E13/-15</f>
        <v>-5.0000000000000001E-3</v>
      </c>
      <c r="G13" s="31">
        <v>155</v>
      </c>
      <c r="H13" s="21">
        <v>0.3</v>
      </c>
      <c r="I13" s="6">
        <v>0</v>
      </c>
      <c r="J13" s="6" t="b">
        <v>0</v>
      </c>
      <c r="K13" s="6">
        <v>0</v>
      </c>
      <c r="L13" s="6">
        <v>6</v>
      </c>
      <c r="M13" s="6">
        <v>-1</v>
      </c>
      <c r="N13" s="6" t="str">
        <f t="shared" si="5"/>
        <v>X</v>
      </c>
      <c r="O13" s="6"/>
      <c r="P13" s="6" t="str">
        <f t="shared" si="7"/>
        <v/>
      </c>
      <c r="Q13" s="6" t="s">
        <v>38</v>
      </c>
      <c r="R13" s="6" t="s">
        <v>38</v>
      </c>
      <c r="S13" s="6" t="str">
        <f t="shared" si="1"/>
        <v/>
      </c>
      <c r="T13" s="6" t="s">
        <v>38</v>
      </c>
      <c r="U13" s="6"/>
      <c r="V13" s="6">
        <v>0</v>
      </c>
      <c r="W13" s="6">
        <v>7.4999999999999997E-2</v>
      </c>
      <c r="X13" s="32">
        <f t="shared" si="10"/>
        <v>-5.0000000000000001E-3</v>
      </c>
      <c r="Y13" s="36" t="s">
        <v>42</v>
      </c>
      <c r="Z13" s="21">
        <v>155</v>
      </c>
      <c r="AA13" s="21" t="s">
        <v>25</v>
      </c>
      <c r="AB13" s="22" t="s">
        <v>25</v>
      </c>
      <c r="AC13" s="21"/>
    </row>
    <row r="14" spans="1:34" x14ac:dyDescent="0.3">
      <c r="A14" s="25">
        <v>12</v>
      </c>
      <c r="B14" s="27">
        <v>0</v>
      </c>
      <c r="C14" s="21" t="s">
        <v>25</v>
      </c>
      <c r="D14" s="21" t="s">
        <v>25</v>
      </c>
      <c r="E14" s="35">
        <v>7.4999999999999997E-2</v>
      </c>
      <c r="F14" s="39">
        <f t="shared" si="12"/>
        <v>-5.0000000000000001E-3</v>
      </c>
      <c r="G14" s="31">
        <v>155</v>
      </c>
      <c r="H14" s="21">
        <v>0.3</v>
      </c>
      <c r="I14" s="6">
        <v>0</v>
      </c>
      <c r="J14" s="6" t="b">
        <v>0</v>
      </c>
      <c r="K14" s="6">
        <v>0</v>
      </c>
      <c r="L14" s="6">
        <v>-6</v>
      </c>
      <c r="M14" s="6">
        <v>-1</v>
      </c>
      <c r="N14" s="6" t="str">
        <f t="shared" si="5"/>
        <v>X</v>
      </c>
      <c r="O14" s="6"/>
      <c r="P14" s="6" t="str">
        <f t="shared" si="7"/>
        <v/>
      </c>
      <c r="Q14" s="6"/>
      <c r="R14" s="6"/>
      <c r="S14" s="6" t="str">
        <f t="shared" si="1"/>
        <v/>
      </c>
      <c r="T14" s="6" t="s">
        <v>38</v>
      </c>
      <c r="U14" s="6" t="s">
        <v>38</v>
      </c>
      <c r="V14" s="6">
        <v>0</v>
      </c>
      <c r="W14" s="6">
        <v>7.4999999999999997E-2</v>
      </c>
      <c r="X14" s="32">
        <f t="shared" si="10"/>
        <v>-5.0000000000000001E-3</v>
      </c>
      <c r="Y14" s="36" t="s">
        <v>42</v>
      </c>
      <c r="Z14" s="21">
        <v>155</v>
      </c>
      <c r="AA14" s="21" t="s">
        <v>25</v>
      </c>
      <c r="AB14" s="22" t="s">
        <v>25</v>
      </c>
      <c r="AC14" s="21"/>
    </row>
    <row r="15" spans="1:34" x14ac:dyDescent="0.3">
      <c r="A15" s="25">
        <v>13</v>
      </c>
      <c r="B15" s="27">
        <v>0</v>
      </c>
      <c r="C15" s="21" t="s">
        <v>25</v>
      </c>
      <c r="D15" s="21" t="s">
        <v>25</v>
      </c>
      <c r="E15" s="35">
        <v>7.4999999999999997E-2</v>
      </c>
      <c r="F15" s="39">
        <f t="shared" si="12"/>
        <v>-5.0000000000000001E-3</v>
      </c>
      <c r="G15" s="31">
        <v>155</v>
      </c>
      <c r="H15" s="21">
        <v>0.3</v>
      </c>
      <c r="I15" s="6">
        <v>0</v>
      </c>
      <c r="J15" s="6" t="b">
        <v>0</v>
      </c>
      <c r="K15" s="6">
        <v>0</v>
      </c>
      <c r="L15" s="6">
        <v>4</v>
      </c>
      <c r="M15" s="6">
        <v>-1</v>
      </c>
      <c r="N15" s="6" t="str">
        <f t="shared" si="5"/>
        <v>X</v>
      </c>
      <c r="O15" s="6"/>
      <c r="P15" s="6" t="str">
        <f t="shared" si="7"/>
        <v/>
      </c>
      <c r="Q15" s="6"/>
      <c r="R15" s="6"/>
      <c r="S15" s="6" t="str">
        <f t="shared" si="1"/>
        <v/>
      </c>
      <c r="T15" s="6" t="s">
        <v>38</v>
      </c>
      <c r="U15" s="6" t="s">
        <v>38</v>
      </c>
      <c r="V15" s="6">
        <v>0</v>
      </c>
      <c r="W15" s="6">
        <v>7.4999999999999997E-2</v>
      </c>
      <c r="X15" s="32">
        <f t="shared" si="10"/>
        <v>-5.0000000000000001E-3</v>
      </c>
      <c r="Y15" s="36" t="s">
        <v>42</v>
      </c>
      <c r="Z15" s="21">
        <v>155</v>
      </c>
      <c r="AA15" s="21" t="s">
        <v>25</v>
      </c>
      <c r="AB15" s="22" t="s">
        <v>25</v>
      </c>
      <c r="AC15" s="21"/>
    </row>
    <row r="16" spans="1:34" x14ac:dyDescent="0.3">
      <c r="A16" s="25">
        <v>14</v>
      </c>
      <c r="B16" s="27">
        <v>0</v>
      </c>
      <c r="C16" s="21" t="s">
        <v>25</v>
      </c>
      <c r="D16" s="21" t="s">
        <v>25</v>
      </c>
      <c r="E16" s="35">
        <v>7.4999999999999997E-2</v>
      </c>
      <c r="F16" s="39">
        <f t="shared" si="12"/>
        <v>-5.0000000000000001E-3</v>
      </c>
      <c r="G16" s="31">
        <v>155</v>
      </c>
      <c r="H16" s="21">
        <v>0.3</v>
      </c>
      <c r="I16" s="6">
        <v>0</v>
      </c>
      <c r="J16" s="6" t="b">
        <v>0</v>
      </c>
      <c r="K16" s="6">
        <v>0</v>
      </c>
      <c r="L16" s="6">
        <v>-4</v>
      </c>
      <c r="M16" s="6">
        <v>-2</v>
      </c>
      <c r="N16" s="6" t="str">
        <f t="shared" si="5"/>
        <v>X</v>
      </c>
      <c r="O16" s="6"/>
      <c r="P16" s="6" t="str">
        <f t="shared" si="7"/>
        <v/>
      </c>
      <c r="Q16" s="6"/>
      <c r="R16" s="6"/>
      <c r="S16" s="6" t="str">
        <f t="shared" si="1"/>
        <v/>
      </c>
      <c r="T16" s="6" t="str">
        <f t="shared" si="8"/>
        <v/>
      </c>
      <c r="U16" s="6" t="s">
        <v>38</v>
      </c>
      <c r="V16" s="6">
        <v>0</v>
      </c>
      <c r="W16" s="6">
        <v>7.4999999999999997E-2</v>
      </c>
      <c r="X16" s="32">
        <f t="shared" si="10"/>
        <v>-5.0000000000000001E-3</v>
      </c>
      <c r="Y16" s="36" t="s">
        <v>42</v>
      </c>
      <c r="Z16" s="21">
        <v>155</v>
      </c>
      <c r="AA16" s="21" t="s">
        <v>25</v>
      </c>
      <c r="AB16" s="22" t="s">
        <v>25</v>
      </c>
      <c r="AC16" s="21"/>
    </row>
    <row r="17" spans="1:30" x14ac:dyDescent="0.3">
      <c r="A17" s="25">
        <v>15</v>
      </c>
      <c r="B17" s="27">
        <v>0</v>
      </c>
      <c r="C17" s="21" t="s">
        <v>25</v>
      </c>
      <c r="D17" s="21" t="s">
        <v>25</v>
      </c>
      <c r="E17" s="35">
        <v>7.4999999999999997E-2</v>
      </c>
      <c r="F17" s="30">
        <f t="shared" si="4"/>
        <v>-5.0000000000000001E-3</v>
      </c>
      <c r="G17" s="31">
        <v>155</v>
      </c>
      <c r="H17" s="21">
        <v>0.59</v>
      </c>
      <c r="I17" s="6">
        <v>0</v>
      </c>
      <c r="J17" s="6" t="b">
        <v>0</v>
      </c>
      <c r="K17" s="6">
        <v>0</v>
      </c>
      <c r="L17" s="6">
        <v>5</v>
      </c>
      <c r="M17" s="6">
        <v>-1</v>
      </c>
      <c r="N17" s="6" t="str">
        <f t="shared" si="5"/>
        <v>X</v>
      </c>
      <c r="O17" s="6"/>
      <c r="P17" s="6" t="str">
        <f t="shared" si="7"/>
        <v/>
      </c>
      <c r="Q17" s="6"/>
      <c r="R17" s="6"/>
      <c r="S17" s="6" t="str">
        <f t="shared" si="1"/>
        <v/>
      </c>
      <c r="T17" s="6" t="str">
        <f t="shared" si="8"/>
        <v/>
      </c>
      <c r="U17" s="6" t="s">
        <v>38</v>
      </c>
      <c r="V17" s="6">
        <v>0</v>
      </c>
      <c r="W17" s="6">
        <v>7.4999999999999997E-2</v>
      </c>
      <c r="X17" s="32">
        <f t="shared" si="10"/>
        <v>-5.0000000000000001E-3</v>
      </c>
      <c r="Y17" s="36" t="s">
        <v>42</v>
      </c>
      <c r="Z17" s="21">
        <v>155</v>
      </c>
      <c r="AA17" s="21" t="s">
        <v>25</v>
      </c>
      <c r="AB17" s="22" t="s">
        <v>25</v>
      </c>
      <c r="AC17" s="21"/>
    </row>
    <row r="18" spans="1:30" x14ac:dyDescent="0.3">
      <c r="A18" s="25">
        <v>16</v>
      </c>
      <c r="B18" s="27">
        <v>0</v>
      </c>
      <c r="C18" s="21" t="s">
        <v>25</v>
      </c>
      <c r="D18" s="21" t="s">
        <v>25</v>
      </c>
      <c r="E18" s="35">
        <v>7.4999999999999997E-2</v>
      </c>
      <c r="F18" s="30">
        <f>E18/-15</f>
        <v>-5.0000000000000001E-3</v>
      </c>
      <c r="G18" s="31">
        <v>155</v>
      </c>
      <c r="H18" s="21">
        <v>0.59</v>
      </c>
      <c r="I18" s="6">
        <v>0</v>
      </c>
      <c r="J18" s="6" t="b">
        <v>0</v>
      </c>
      <c r="K18" s="6">
        <v>0</v>
      </c>
      <c r="L18" s="6">
        <v>6</v>
      </c>
      <c r="M18" s="6">
        <v>-1</v>
      </c>
      <c r="N18" s="6" t="s">
        <v>38</v>
      </c>
      <c r="O18" s="6"/>
      <c r="P18" s="6" t="str">
        <f>IF(OR(AND(O18="X",I18&gt;=9),AND(O18="",I18&gt;=10)),"X","")</f>
        <v/>
      </c>
      <c r="Q18" s="6" t="s">
        <v>38</v>
      </c>
      <c r="R18" s="6" t="s">
        <v>38</v>
      </c>
      <c r="S18" s="6" t="str">
        <f>IF(AND(AA18="D",W18&lt;15),"X","")</f>
        <v/>
      </c>
      <c r="T18" s="6" t="str">
        <f>IF(AND(AA18="D",V18&lt;50,W18&lt;25,S18=""),"X","")</f>
        <v/>
      </c>
      <c r="U18" s="6"/>
      <c r="V18" s="6">
        <v>0</v>
      </c>
      <c r="W18" s="6">
        <v>7.4999999999999997E-2</v>
      </c>
      <c r="X18" s="32">
        <f>W18/-15</f>
        <v>-5.0000000000000001E-3</v>
      </c>
      <c r="Y18" s="36" t="s">
        <v>42</v>
      </c>
      <c r="Z18" s="21">
        <v>155</v>
      </c>
      <c r="AA18" s="21" t="s">
        <v>25</v>
      </c>
      <c r="AB18" s="22" t="s">
        <v>25</v>
      </c>
      <c r="AC18" s="21"/>
    </row>
    <row r="19" spans="1:30" x14ac:dyDescent="0.3">
      <c r="A19" s="25">
        <v>17</v>
      </c>
      <c r="B19" s="27">
        <v>0</v>
      </c>
      <c r="C19" s="21" t="s">
        <v>25</v>
      </c>
      <c r="D19" s="21" t="s">
        <v>25</v>
      </c>
      <c r="E19" s="35">
        <v>7.4999999999999997E-2</v>
      </c>
      <c r="F19" s="30">
        <f t="shared" si="4"/>
        <v>-5.0000000000000001E-3</v>
      </c>
      <c r="G19" s="31">
        <v>155</v>
      </c>
      <c r="H19" s="21">
        <v>0.59</v>
      </c>
      <c r="I19" s="6">
        <v>0</v>
      </c>
      <c r="J19" s="6" t="b">
        <v>0</v>
      </c>
      <c r="K19" s="6">
        <v>0</v>
      </c>
      <c r="L19" s="6">
        <v>5</v>
      </c>
      <c r="M19" s="6">
        <v>-1</v>
      </c>
      <c r="N19" s="6" t="s">
        <v>38</v>
      </c>
      <c r="O19" s="6"/>
      <c r="P19" s="6"/>
      <c r="Q19" s="6"/>
      <c r="R19" s="6"/>
      <c r="S19" s="6" t="str">
        <f t="shared" si="1"/>
        <v/>
      </c>
      <c r="T19" s="6" t="str">
        <f t="shared" si="8"/>
        <v/>
      </c>
      <c r="U19" s="6" t="s">
        <v>38</v>
      </c>
      <c r="V19" s="6">
        <v>0</v>
      </c>
      <c r="W19" s="6">
        <v>7.4999999999999997E-2</v>
      </c>
      <c r="X19" s="32">
        <f t="shared" si="10"/>
        <v>-5.0000000000000001E-3</v>
      </c>
      <c r="Y19" s="36" t="s">
        <v>42</v>
      </c>
      <c r="Z19" s="21">
        <v>155</v>
      </c>
      <c r="AA19" s="21" t="s">
        <v>25</v>
      </c>
      <c r="AB19" s="22" t="s">
        <v>25</v>
      </c>
      <c r="AC19" s="21"/>
    </row>
    <row r="20" spans="1:30" x14ac:dyDescent="0.3">
      <c r="A20" s="25">
        <v>18</v>
      </c>
      <c r="B20" s="27">
        <v>0</v>
      </c>
      <c r="C20" s="21" t="s">
        <v>25</v>
      </c>
      <c r="D20" s="21" t="s">
        <v>25</v>
      </c>
      <c r="E20" s="35">
        <v>7.4999999999999997E-2</v>
      </c>
      <c r="F20" s="30">
        <f t="shared" si="4"/>
        <v>-5.0000000000000001E-3</v>
      </c>
      <c r="G20" s="31">
        <v>155</v>
      </c>
      <c r="H20" s="21">
        <v>0.61</v>
      </c>
      <c r="I20" s="6">
        <v>0</v>
      </c>
      <c r="J20" s="6" t="b">
        <v>0</v>
      </c>
      <c r="K20" s="6">
        <v>0</v>
      </c>
      <c r="L20" s="6">
        <v>5</v>
      </c>
      <c r="M20" s="6">
        <v>-1</v>
      </c>
      <c r="N20" s="6" t="s">
        <v>38</v>
      </c>
      <c r="O20" s="6"/>
      <c r="P20" s="6"/>
      <c r="Q20" s="6"/>
      <c r="R20" s="6"/>
      <c r="S20" s="6" t="str">
        <f t="shared" si="1"/>
        <v/>
      </c>
      <c r="T20" s="6" t="str">
        <f t="shared" si="8"/>
        <v/>
      </c>
      <c r="U20" s="6" t="s">
        <v>38</v>
      </c>
      <c r="V20" s="6">
        <v>0</v>
      </c>
      <c r="W20" s="6">
        <v>7.4999999999999997E-2</v>
      </c>
      <c r="X20" s="32">
        <f t="shared" si="10"/>
        <v>-5.0000000000000001E-3</v>
      </c>
      <c r="Y20" s="36" t="s">
        <v>42</v>
      </c>
      <c r="Z20" s="21">
        <v>155</v>
      </c>
      <c r="AA20" s="21" t="s">
        <v>25</v>
      </c>
      <c r="AB20" s="22" t="s">
        <v>25</v>
      </c>
      <c r="AC20" s="21"/>
    </row>
    <row r="21" spans="1:30" x14ac:dyDescent="0.3">
      <c r="A21" s="25">
        <v>19</v>
      </c>
      <c r="B21" s="27">
        <v>0</v>
      </c>
      <c r="C21" s="21" t="s">
        <v>25</v>
      </c>
      <c r="D21" s="21" t="s">
        <v>25</v>
      </c>
      <c r="E21" s="35">
        <v>7.4999999999999997E-2</v>
      </c>
      <c r="F21" s="30">
        <f t="shared" si="4"/>
        <v>-5.0000000000000001E-3</v>
      </c>
      <c r="G21" s="31">
        <v>155</v>
      </c>
      <c r="H21" s="21">
        <v>0.61</v>
      </c>
      <c r="I21" s="6">
        <v>0</v>
      </c>
      <c r="J21" s="6" t="b">
        <v>0</v>
      </c>
      <c r="K21" s="6">
        <v>0</v>
      </c>
      <c r="L21" s="6">
        <v>6</v>
      </c>
      <c r="M21" s="6">
        <v>-1</v>
      </c>
      <c r="N21" s="6" t="s">
        <v>38</v>
      </c>
      <c r="O21" s="6"/>
      <c r="P21" s="6"/>
      <c r="Q21" s="6" t="s">
        <v>38</v>
      </c>
      <c r="R21" s="6" t="s">
        <v>38</v>
      </c>
      <c r="S21" s="6" t="str">
        <f t="shared" si="1"/>
        <v/>
      </c>
      <c r="T21" s="6" t="str">
        <f t="shared" si="8"/>
        <v/>
      </c>
      <c r="U21" s="6"/>
      <c r="V21" s="6">
        <v>0</v>
      </c>
      <c r="W21" s="6">
        <v>7.4999999999999997E-2</v>
      </c>
      <c r="X21" s="32">
        <f t="shared" si="10"/>
        <v>-5.0000000000000001E-3</v>
      </c>
      <c r="Y21" s="36" t="s">
        <v>42</v>
      </c>
      <c r="Z21" s="21">
        <v>155</v>
      </c>
      <c r="AA21" s="21" t="s">
        <v>25</v>
      </c>
      <c r="AB21" s="22" t="s">
        <v>25</v>
      </c>
      <c r="AC21" s="21"/>
    </row>
    <row r="22" spans="1:30" x14ac:dyDescent="0.3">
      <c r="A22" s="25">
        <v>20</v>
      </c>
      <c r="B22" s="27">
        <v>15.6</v>
      </c>
      <c r="C22" s="21" t="s">
        <v>40</v>
      </c>
      <c r="D22" s="28" t="s">
        <v>40</v>
      </c>
      <c r="E22" s="29">
        <v>16.454999999999998</v>
      </c>
      <c r="F22" s="30">
        <f t="shared" si="4"/>
        <v>-1.097</v>
      </c>
      <c r="G22" s="31">
        <v>155</v>
      </c>
      <c r="H22" s="21">
        <v>0.59</v>
      </c>
      <c r="I22" s="6">
        <v>8</v>
      </c>
      <c r="J22" s="6" t="b">
        <v>1</v>
      </c>
      <c r="K22" s="6">
        <v>-1</v>
      </c>
      <c r="L22" s="6">
        <v>5</v>
      </c>
      <c r="M22" s="6">
        <v>-1</v>
      </c>
      <c r="N22" s="6" t="str">
        <f t="shared" ref="N22:N23" si="13">IF(Z22&lt;180,"X","")</f>
        <v>X</v>
      </c>
      <c r="O22" s="6"/>
      <c r="P22" s="6"/>
      <c r="Q22" s="6"/>
      <c r="R22" s="6"/>
      <c r="S22" s="6" t="str">
        <f t="shared" ref="S22:S23" si="14">IF(AND(AA22="D",W22&lt;15),"X","")</f>
        <v/>
      </c>
      <c r="T22" s="6"/>
      <c r="U22" s="6"/>
      <c r="V22" s="6">
        <v>14.2</v>
      </c>
      <c r="W22" s="6">
        <v>15</v>
      </c>
      <c r="X22" s="32">
        <f t="shared" si="10"/>
        <v>-1</v>
      </c>
      <c r="Y22" s="36" t="s">
        <v>39</v>
      </c>
      <c r="Z22" s="21">
        <v>154</v>
      </c>
      <c r="AA22" s="21" t="s">
        <v>40</v>
      </c>
      <c r="AB22" s="37" t="s">
        <v>25</v>
      </c>
      <c r="AC22" s="21"/>
    </row>
    <row r="23" spans="1:30" x14ac:dyDescent="0.3">
      <c r="A23" s="25">
        <v>21</v>
      </c>
      <c r="B23" s="27">
        <v>25.2</v>
      </c>
      <c r="C23" s="21" t="s">
        <v>40</v>
      </c>
      <c r="D23" s="28" t="s">
        <v>40</v>
      </c>
      <c r="E23" s="29">
        <v>26.454999999999998</v>
      </c>
      <c r="F23" s="30">
        <f t="shared" si="4"/>
        <v>-1.7636666666666665</v>
      </c>
      <c r="G23" s="31">
        <v>166</v>
      </c>
      <c r="H23" s="21">
        <v>0.59</v>
      </c>
      <c r="I23" s="6">
        <v>8</v>
      </c>
      <c r="J23" s="6" t="b">
        <v>0</v>
      </c>
      <c r="K23" s="6">
        <v>0</v>
      </c>
      <c r="L23" s="6">
        <v>5</v>
      </c>
      <c r="M23" s="6">
        <v>-1</v>
      </c>
      <c r="N23" s="6" t="str">
        <f t="shared" si="13"/>
        <v>X</v>
      </c>
      <c r="O23" s="6"/>
      <c r="P23" s="6"/>
      <c r="Q23" s="6"/>
      <c r="R23" s="6"/>
      <c r="S23" s="6" t="str">
        <f t="shared" si="14"/>
        <v/>
      </c>
      <c r="T23" s="6" t="str">
        <f t="shared" ref="T23" si="15">IF(AND(AA23="D",V23&lt;50,W23&lt;25,S23=""),"X","")</f>
        <v/>
      </c>
      <c r="U23" s="6"/>
      <c r="V23" s="6">
        <v>23.8</v>
      </c>
      <c r="W23" s="6">
        <v>25</v>
      </c>
      <c r="X23" s="32">
        <f t="shared" si="10"/>
        <v>-1.6666666666666667</v>
      </c>
      <c r="Y23" s="36" t="s">
        <v>39</v>
      </c>
      <c r="Z23" s="21">
        <v>165</v>
      </c>
      <c r="AA23" s="21" t="s">
        <v>40</v>
      </c>
      <c r="AB23" s="37" t="s">
        <v>40</v>
      </c>
      <c r="AC23" s="21"/>
      <c r="AD23" s="21"/>
    </row>
    <row r="24" spans="1:30" x14ac:dyDescent="0.3">
      <c r="A24" s="25">
        <v>22</v>
      </c>
      <c r="B24" s="27">
        <v>0</v>
      </c>
      <c r="C24" s="21" t="s">
        <v>25</v>
      </c>
      <c r="D24" s="21" t="s">
        <v>40</v>
      </c>
      <c r="E24" s="35">
        <v>7.4999999999999997E-2</v>
      </c>
      <c r="F24" s="30">
        <f>E24/-15</f>
        <v>-5.0000000000000001E-3</v>
      </c>
      <c r="G24" s="31">
        <v>173</v>
      </c>
      <c r="H24" s="21">
        <v>0.59</v>
      </c>
      <c r="I24" s="6">
        <v>0</v>
      </c>
      <c r="J24" s="6" t="b">
        <v>0</v>
      </c>
      <c r="K24" s="6">
        <v>0</v>
      </c>
      <c r="L24" s="6">
        <v>5</v>
      </c>
      <c r="M24" s="6">
        <v>-1</v>
      </c>
      <c r="N24" s="6" t="s">
        <v>38</v>
      </c>
      <c r="O24" s="6"/>
      <c r="P24" s="6"/>
      <c r="Q24" s="6" t="s">
        <v>38</v>
      </c>
      <c r="R24" s="6" t="s">
        <v>38</v>
      </c>
      <c r="S24" s="6"/>
      <c r="T24" s="6" t="str">
        <f>IF(AND(AA24="D",V24&lt;50,W24&lt;25,S24=""),"X","")</f>
        <v>X</v>
      </c>
      <c r="U24" s="6"/>
      <c r="V24" s="6">
        <v>0</v>
      </c>
      <c r="W24" s="6">
        <v>7.4999999999999997E-2</v>
      </c>
      <c r="X24" s="32">
        <f>W24/-15</f>
        <v>-5.0000000000000001E-3</v>
      </c>
      <c r="Y24" s="36" t="s">
        <v>42</v>
      </c>
      <c r="Z24" s="21">
        <v>173</v>
      </c>
      <c r="AA24" s="21" t="s">
        <v>40</v>
      </c>
      <c r="AB24" s="22" t="s">
        <v>25</v>
      </c>
    </row>
    <row r="25" spans="1:30" x14ac:dyDescent="0.3">
      <c r="A25" s="25">
        <v>23</v>
      </c>
      <c r="B25" s="27">
        <v>0</v>
      </c>
      <c r="C25" s="21" t="s">
        <v>25</v>
      </c>
      <c r="D25" s="21" t="s">
        <v>25</v>
      </c>
      <c r="E25" s="35">
        <v>7.4999999999999997E-2</v>
      </c>
      <c r="F25" s="30">
        <f>E25/-15</f>
        <v>-5.0000000000000001E-3</v>
      </c>
      <c r="G25" s="31">
        <v>155</v>
      </c>
      <c r="H25" s="21">
        <v>0.59</v>
      </c>
      <c r="I25" s="6">
        <v>11</v>
      </c>
      <c r="J25" s="6" t="b">
        <v>0</v>
      </c>
      <c r="K25" s="6">
        <v>0</v>
      </c>
      <c r="L25" s="6">
        <v>6</v>
      </c>
      <c r="M25" s="6">
        <v>-1</v>
      </c>
      <c r="N25" s="6" t="s">
        <v>38</v>
      </c>
      <c r="O25" s="6"/>
      <c r="P25" s="6" t="str">
        <f t="shared" si="7"/>
        <v>X</v>
      </c>
      <c r="Q25" s="6" t="s">
        <v>38</v>
      </c>
      <c r="R25" s="6" t="s">
        <v>38</v>
      </c>
      <c r="S25" s="6"/>
      <c r="T25" s="6"/>
      <c r="U25" s="6"/>
      <c r="V25" s="6">
        <v>0</v>
      </c>
      <c r="W25" s="6">
        <v>7.4999999999999997E-2</v>
      </c>
      <c r="X25" s="32">
        <f>W25/-15</f>
        <v>-5.0000000000000001E-3</v>
      </c>
      <c r="Y25" s="36" t="s">
        <v>42</v>
      </c>
      <c r="Z25" s="21">
        <v>155</v>
      </c>
      <c r="AA25" s="21" t="s">
        <v>25</v>
      </c>
      <c r="AB25" s="22" t="s">
        <v>25</v>
      </c>
    </row>
    <row r="26" spans="1:30" x14ac:dyDescent="0.3">
      <c r="A26" s="25">
        <v>24</v>
      </c>
      <c r="B26" s="27">
        <v>0</v>
      </c>
      <c r="C26" s="21" t="s">
        <v>40</v>
      </c>
      <c r="D26" s="21" t="s">
        <v>40</v>
      </c>
      <c r="E26" s="35">
        <v>7.4999999999999997E-2</v>
      </c>
      <c r="F26" s="30">
        <f>E26/-15</f>
        <v>-5.0000000000000001E-3</v>
      </c>
      <c r="G26" s="31">
        <v>155</v>
      </c>
      <c r="H26" s="21">
        <v>0.61</v>
      </c>
      <c r="I26" s="6">
        <v>5</v>
      </c>
      <c r="J26" s="6" t="b">
        <v>0</v>
      </c>
      <c r="K26" s="6">
        <v>0</v>
      </c>
      <c r="L26" s="6">
        <v>6</v>
      </c>
      <c r="M26" s="6">
        <v>-1</v>
      </c>
      <c r="N26" s="6" t="s">
        <v>38</v>
      </c>
      <c r="O26" s="6"/>
      <c r="P26" s="6" t="str">
        <f t="shared" si="7"/>
        <v/>
      </c>
      <c r="Q26" s="6" t="s">
        <v>38</v>
      </c>
      <c r="R26" s="6" t="s">
        <v>38</v>
      </c>
      <c r="S26" s="6" t="s">
        <v>38</v>
      </c>
      <c r="T26" s="6" t="str">
        <f t="shared" si="8"/>
        <v/>
      </c>
      <c r="U26" s="6"/>
      <c r="V26" s="6">
        <v>0</v>
      </c>
      <c r="W26" s="6">
        <v>7.4999999999999997E-2</v>
      </c>
      <c r="X26" s="32">
        <f>W26/-15</f>
        <v>-5.0000000000000001E-3</v>
      </c>
      <c r="Y26" s="36" t="s">
        <v>42</v>
      </c>
      <c r="Z26" s="21">
        <v>155</v>
      </c>
      <c r="AA26" s="21" t="s">
        <v>40</v>
      </c>
      <c r="AB26" s="22" t="s">
        <v>25</v>
      </c>
    </row>
    <row r="27" spans="1:30" x14ac:dyDescent="0.3">
      <c r="A27" s="25">
        <v>25</v>
      </c>
      <c r="B27" s="27">
        <v>0</v>
      </c>
      <c r="C27" s="21" t="s">
        <v>25</v>
      </c>
      <c r="D27" s="21" t="s">
        <v>25</v>
      </c>
      <c r="E27" s="35">
        <v>7.4999999999999997E-2</v>
      </c>
      <c r="F27" s="39">
        <f t="shared" ref="F27:F28" si="16">E27/-15</f>
        <v>-5.0000000000000001E-3</v>
      </c>
      <c r="G27" s="31">
        <v>155</v>
      </c>
      <c r="H27" s="21">
        <v>0.59</v>
      </c>
      <c r="I27" s="6">
        <v>11</v>
      </c>
      <c r="J27" s="6" t="b">
        <v>0</v>
      </c>
      <c r="K27" s="6">
        <v>0</v>
      </c>
      <c r="L27" s="6">
        <v>4</v>
      </c>
      <c r="M27" s="6">
        <v>-1</v>
      </c>
      <c r="N27" s="6" t="str">
        <f t="shared" ref="N27:N28" si="17">IF(Z27&lt;180,"X","")</f>
        <v>X</v>
      </c>
      <c r="O27" s="6"/>
      <c r="P27" s="6" t="str">
        <f t="shared" ref="P27:P28" si="18">IF(OR(AND(O27="X",I27&gt;=9),AND(O27="",I27&gt;=10)),"X","")</f>
        <v>X</v>
      </c>
      <c r="Q27" s="6"/>
      <c r="R27" s="6"/>
      <c r="S27" s="6" t="str">
        <f t="shared" ref="S27:S28" si="19">IF(AND(AA27="D",W27&lt;15),"X","")</f>
        <v/>
      </c>
      <c r="T27" s="6" t="str">
        <f t="shared" ref="T27:T28" si="20">IF(AND(AA27="D",V27&lt;50,W27&lt;25,S27=""),"X","")</f>
        <v/>
      </c>
      <c r="U27" s="6" t="s">
        <v>38</v>
      </c>
      <c r="V27" s="6">
        <v>0</v>
      </c>
      <c r="W27" s="6">
        <v>7.4999999999999997E-2</v>
      </c>
      <c r="X27" s="32">
        <f t="shared" ref="X27:X28" si="21">W27/-15</f>
        <v>-5.0000000000000001E-3</v>
      </c>
      <c r="Y27" s="36" t="s">
        <v>42</v>
      </c>
      <c r="Z27" s="21">
        <v>155</v>
      </c>
      <c r="AA27" s="21" t="s">
        <v>25</v>
      </c>
      <c r="AB27" s="22" t="s">
        <v>25</v>
      </c>
    </row>
    <row r="28" spans="1:30" x14ac:dyDescent="0.3">
      <c r="A28" s="25">
        <v>26</v>
      </c>
      <c r="B28" s="27">
        <v>0</v>
      </c>
      <c r="C28" s="21" t="s">
        <v>25</v>
      </c>
      <c r="D28" s="21" t="s">
        <v>25</v>
      </c>
      <c r="E28" s="35">
        <v>7.4999999999999997E-2</v>
      </c>
      <c r="F28" s="39">
        <f t="shared" si="16"/>
        <v>-5.0000000000000001E-3</v>
      </c>
      <c r="G28" s="31">
        <v>155</v>
      </c>
      <c r="H28" s="21">
        <v>0.61</v>
      </c>
      <c r="I28" s="6">
        <v>11</v>
      </c>
      <c r="J28" s="6" t="b">
        <v>0</v>
      </c>
      <c r="K28" s="6">
        <v>0</v>
      </c>
      <c r="L28" s="6">
        <v>-4</v>
      </c>
      <c r="M28" s="6">
        <v>-2</v>
      </c>
      <c r="N28" s="6" t="str">
        <f t="shared" si="17"/>
        <v>X</v>
      </c>
      <c r="O28" s="6"/>
      <c r="P28" s="6" t="str">
        <f t="shared" si="18"/>
        <v>X</v>
      </c>
      <c r="Q28" s="6" t="s">
        <v>38</v>
      </c>
      <c r="R28" s="6"/>
      <c r="S28" s="6" t="str">
        <f t="shared" si="19"/>
        <v/>
      </c>
      <c r="T28" s="6" t="str">
        <f t="shared" si="20"/>
        <v/>
      </c>
      <c r="U28" s="6"/>
      <c r="V28" s="6">
        <v>0</v>
      </c>
      <c r="W28" s="6">
        <v>7.4999999999999997E-2</v>
      </c>
      <c r="X28" s="32">
        <f t="shared" si="21"/>
        <v>-5.0000000000000001E-3</v>
      </c>
      <c r="Y28" s="36" t="s">
        <v>42</v>
      </c>
      <c r="Z28" s="21">
        <v>155</v>
      </c>
      <c r="AA28" s="21" t="s">
        <v>25</v>
      </c>
      <c r="AB28" s="22" t="s">
        <v>25</v>
      </c>
    </row>
    <row r="29" spans="1:30" x14ac:dyDescent="0.3">
      <c r="A29" s="25"/>
      <c r="B29" s="27"/>
      <c r="C29" s="21"/>
      <c r="D29" s="21"/>
      <c r="E29" s="29"/>
      <c r="F29" s="29"/>
      <c r="G29" s="31"/>
      <c r="H29" s="21"/>
      <c r="I29" s="21"/>
      <c r="J29" s="21"/>
      <c r="K29" s="21"/>
      <c r="L29" s="21"/>
      <c r="M29" s="22"/>
      <c r="N29" s="33"/>
      <c r="O29" s="21"/>
      <c r="P29" s="21"/>
      <c r="Q29" s="21"/>
      <c r="R29" s="21"/>
      <c r="S29" s="21"/>
      <c r="T29" s="21"/>
      <c r="U29" s="21"/>
      <c r="V29" s="38"/>
      <c r="W29" s="35"/>
      <c r="X29" s="32"/>
      <c r="Y29" s="36"/>
      <c r="Z29" s="21"/>
      <c r="AA29" s="21"/>
      <c r="AB29" s="22"/>
    </row>
    <row r="30" spans="1:30" x14ac:dyDescent="0.3">
      <c r="A30" s="25"/>
      <c r="B30" s="27"/>
      <c r="C30" s="21"/>
      <c r="D30" s="21"/>
      <c r="E30" s="29"/>
      <c r="F30" s="29"/>
      <c r="G30" s="31"/>
      <c r="H30" s="21"/>
      <c r="I30" s="21"/>
      <c r="J30" s="21"/>
      <c r="K30" s="21"/>
      <c r="L30" s="21"/>
      <c r="M30" s="22"/>
      <c r="N30" s="33"/>
      <c r="O30" s="21"/>
      <c r="P30" s="21"/>
      <c r="Q30" s="21"/>
      <c r="R30" s="21"/>
      <c r="S30" s="21"/>
      <c r="T30" s="21"/>
      <c r="U30" s="21"/>
      <c r="V30" s="38"/>
      <c r="W30" s="35"/>
      <c r="X30" s="32"/>
      <c r="Y30" s="36"/>
      <c r="Z30" s="21"/>
      <c r="AA30" s="21"/>
      <c r="AB30" s="22"/>
    </row>
    <row r="31" spans="1:30" x14ac:dyDescent="0.3">
      <c r="A31" s="25"/>
      <c r="B31" s="27"/>
      <c r="C31" s="21"/>
      <c r="D31" s="21"/>
      <c r="E31" s="29"/>
      <c r="F31" s="29"/>
      <c r="G31" s="31"/>
      <c r="H31" s="21"/>
      <c r="I31" s="21"/>
      <c r="J31" s="21"/>
      <c r="K31" s="21"/>
      <c r="L31" s="21"/>
      <c r="M31" s="22"/>
      <c r="N31" s="33"/>
      <c r="O31" s="21"/>
      <c r="P31" s="21"/>
      <c r="Q31" s="21"/>
      <c r="R31" s="21"/>
      <c r="S31" s="21"/>
      <c r="T31" s="21"/>
      <c r="U31" s="21"/>
      <c r="V31" s="38"/>
      <c r="W31" s="35"/>
      <c r="X31" s="32"/>
      <c r="Y31" s="36"/>
      <c r="Z31" s="21"/>
      <c r="AA31" s="21"/>
      <c r="AB31" s="22"/>
    </row>
    <row r="32" spans="1:30" x14ac:dyDescent="0.3">
      <c r="A32" s="25"/>
      <c r="B32" s="27"/>
      <c r="C32" s="21"/>
      <c r="D32" s="21"/>
      <c r="E32" s="29"/>
      <c r="F32" s="29"/>
      <c r="G32" s="31"/>
      <c r="H32" s="21"/>
      <c r="I32" s="21"/>
      <c r="J32" s="21"/>
      <c r="K32" s="21"/>
      <c r="L32" s="21"/>
      <c r="M32" s="22"/>
      <c r="N32" s="33"/>
      <c r="O32" s="21"/>
      <c r="P32" s="21"/>
      <c r="Q32" s="21"/>
      <c r="R32" s="21"/>
      <c r="S32" s="21"/>
      <c r="T32" s="21"/>
      <c r="U32" s="21"/>
      <c r="V32" s="38"/>
      <c r="W32" s="35"/>
      <c r="X32" s="32"/>
      <c r="Y32" s="36"/>
      <c r="Z32" s="21"/>
      <c r="AA32" s="21"/>
      <c r="AB32" s="22"/>
    </row>
    <row r="33" spans="1:28" x14ac:dyDescent="0.3">
      <c r="A33" s="3"/>
      <c r="B33" s="12"/>
      <c r="C33"/>
      <c r="E33" s="15"/>
      <c r="F33" s="15"/>
      <c r="G33" s="18"/>
      <c r="H33" s="7"/>
      <c r="I33" s="5"/>
      <c r="J33" s="7"/>
      <c r="K33" s="7"/>
      <c r="L33" s="7"/>
      <c r="M33" s="7"/>
    </row>
    <row r="34" spans="1:28" x14ac:dyDescent="0.3">
      <c r="A34" s="3"/>
      <c r="B34" s="12"/>
      <c r="E34" s="15"/>
      <c r="F34" s="15"/>
      <c r="G34" s="18"/>
      <c r="H34" s="7"/>
      <c r="I34" s="5"/>
      <c r="J34" s="7"/>
      <c r="K34" s="7"/>
      <c r="L34" s="7"/>
      <c r="M34" s="7"/>
    </row>
    <row r="35" spans="1:28" x14ac:dyDescent="0.3">
      <c r="A35" s="3"/>
      <c r="B35" s="27"/>
      <c r="C35" s="21"/>
      <c r="D35" s="28"/>
      <c r="E35" s="29"/>
      <c r="F35" s="30"/>
      <c r="G35" s="31"/>
      <c r="H35" s="21"/>
      <c r="I35" s="21"/>
      <c r="J35" s="21"/>
      <c r="K35" s="21"/>
      <c r="L35" s="21"/>
      <c r="M35" s="22"/>
      <c r="N35" s="33"/>
      <c r="O35" s="21"/>
      <c r="P35" s="21"/>
      <c r="Q35" s="21"/>
      <c r="R35" s="21"/>
      <c r="S35" s="21"/>
      <c r="T35" s="21"/>
      <c r="U35" s="21"/>
      <c r="V35" s="34"/>
      <c r="W35" s="35"/>
      <c r="X35" s="32"/>
      <c r="Y35" s="36"/>
      <c r="Z35" s="21"/>
      <c r="AA35" s="21"/>
      <c r="AB35" s="37"/>
    </row>
    <row r="36" spans="1:28" x14ac:dyDescent="0.3">
      <c r="A36" s="3"/>
      <c r="B36" s="12"/>
      <c r="E36" s="15"/>
      <c r="F36" s="15"/>
      <c r="G36" s="18"/>
      <c r="H36" s="7"/>
      <c r="I36" s="5"/>
      <c r="J36" s="7"/>
      <c r="K36" s="7"/>
      <c r="L36" s="7"/>
      <c r="M36" s="7"/>
    </row>
    <row r="37" spans="1:28" x14ac:dyDescent="0.3">
      <c r="A37" s="3"/>
      <c r="B37" s="12"/>
      <c r="E37" s="15"/>
      <c r="F37" s="15"/>
      <c r="G37" s="18"/>
      <c r="H37" s="7"/>
      <c r="I37" s="5"/>
      <c r="J37" s="7"/>
      <c r="K37" s="7"/>
      <c r="L37" s="7"/>
      <c r="M37" s="7"/>
    </row>
    <row r="38" spans="1:28" x14ac:dyDescent="0.3">
      <c r="A38" s="3"/>
      <c r="B38" s="12"/>
      <c r="E38" s="15"/>
      <c r="F38" s="15"/>
      <c r="G38" s="18"/>
      <c r="H38" s="7"/>
      <c r="I38" s="5"/>
      <c r="J38" s="7"/>
      <c r="K38" s="7"/>
      <c r="L38" s="7"/>
      <c r="M38" s="7"/>
    </row>
    <row r="39" spans="1:28" x14ac:dyDescent="0.3">
      <c r="A39" s="3"/>
      <c r="B39" s="12"/>
      <c r="E39" s="15"/>
      <c r="F39" s="15"/>
      <c r="G39" s="18"/>
      <c r="H39" s="7"/>
      <c r="I39" s="5"/>
      <c r="J39" s="7"/>
      <c r="K39" s="7"/>
      <c r="L39" s="7"/>
      <c r="M39" s="7"/>
    </row>
    <row r="40" spans="1:28" x14ac:dyDescent="0.3">
      <c r="A40" s="3"/>
      <c r="B40" s="12"/>
      <c r="E40" s="15"/>
      <c r="F40" s="15"/>
      <c r="G40" s="18"/>
      <c r="H40" s="7"/>
      <c r="I40" s="5"/>
      <c r="J40" s="7"/>
      <c r="K40" s="7"/>
      <c r="L40" s="7"/>
      <c r="M40" s="7"/>
    </row>
    <row r="41" spans="1:28" x14ac:dyDescent="0.3">
      <c r="A41" s="3"/>
      <c r="B41" s="12"/>
      <c r="E41" s="15"/>
      <c r="F41" s="15"/>
      <c r="G41" s="18"/>
      <c r="H41" s="7"/>
      <c r="I41" s="5"/>
      <c r="J41" s="7"/>
      <c r="K41" s="7"/>
      <c r="L41" s="7"/>
      <c r="M41" s="7"/>
    </row>
    <row r="42" spans="1:28" x14ac:dyDescent="0.3">
      <c r="A42" s="3"/>
      <c r="B42" s="12"/>
      <c r="E42" s="15"/>
      <c r="F42" s="15"/>
      <c r="G42" s="18"/>
      <c r="H42" s="7"/>
      <c r="I42" s="5"/>
      <c r="J42" s="7"/>
      <c r="K42" s="7"/>
      <c r="L42" s="7"/>
      <c r="M42" s="7"/>
    </row>
    <row r="43" spans="1:28" x14ac:dyDescent="0.3">
      <c r="A43" s="3"/>
      <c r="B43" s="12"/>
      <c r="E43" s="15"/>
      <c r="F43" s="15"/>
      <c r="G43" s="18"/>
      <c r="H43" s="7"/>
      <c r="I43" s="5"/>
      <c r="J43" s="7"/>
      <c r="K43" s="7"/>
      <c r="L43" s="7"/>
      <c r="M43" s="7"/>
    </row>
    <row r="44" spans="1:28" x14ac:dyDescent="0.3">
      <c r="A44" s="3"/>
      <c r="B44" s="12"/>
      <c r="E44" s="15"/>
      <c r="F44" s="15"/>
      <c r="G44" s="18"/>
      <c r="H44" s="7"/>
      <c r="I44" s="5"/>
      <c r="J44" s="7"/>
      <c r="K44" s="7"/>
      <c r="L44" s="7"/>
      <c r="M44" s="7"/>
    </row>
    <row r="45" spans="1:28" x14ac:dyDescent="0.3">
      <c r="A45" s="3"/>
      <c r="B45" s="12"/>
      <c r="E45" s="15"/>
      <c r="F45" s="15"/>
      <c r="G45" s="18"/>
      <c r="H45" s="7"/>
      <c r="I45" s="5"/>
      <c r="J45" s="7"/>
      <c r="K45" s="7"/>
      <c r="L45" s="7"/>
      <c r="M45" s="7"/>
    </row>
    <row r="46" spans="1:28" x14ac:dyDescent="0.3">
      <c r="A46" s="3"/>
      <c r="B46" s="12"/>
      <c r="E46" s="15"/>
      <c r="F46" s="15"/>
      <c r="G46" s="18"/>
      <c r="H46" s="7"/>
      <c r="I46" s="5"/>
      <c r="J46" s="7"/>
      <c r="K46" s="7"/>
      <c r="L46" s="7"/>
      <c r="M46" s="7"/>
    </row>
    <row r="47" spans="1:28" x14ac:dyDescent="0.3">
      <c r="A47" s="3"/>
      <c r="B47" s="12"/>
      <c r="E47" s="15"/>
      <c r="F47" s="15"/>
      <c r="G47" s="18"/>
      <c r="H47" s="7"/>
      <c r="I47" s="5"/>
      <c r="J47" s="7"/>
      <c r="K47" s="7"/>
      <c r="L47" s="7"/>
      <c r="M47" s="7"/>
    </row>
    <row r="48" spans="1:28" x14ac:dyDescent="0.3">
      <c r="A48" s="3"/>
      <c r="B48" s="12"/>
      <c r="E48" s="15"/>
      <c r="F48" s="15"/>
      <c r="G48" s="18"/>
      <c r="H48" s="7"/>
      <c r="I48" s="5"/>
      <c r="J48" s="7"/>
      <c r="K48" s="7"/>
      <c r="L48" s="7"/>
      <c r="M48" s="7"/>
    </row>
    <row r="49" spans="1:13" x14ac:dyDescent="0.3">
      <c r="A49" s="3"/>
      <c r="B49" s="12"/>
      <c r="E49" s="15"/>
      <c r="F49" s="15"/>
      <c r="G49" s="18"/>
      <c r="H49" s="7"/>
      <c r="I49" s="5"/>
      <c r="J49" s="7"/>
      <c r="K49" s="7"/>
      <c r="L49" s="7"/>
      <c r="M49" s="7"/>
    </row>
    <row r="50" spans="1:13" x14ac:dyDescent="0.3">
      <c r="A50" s="3"/>
      <c r="B50" s="12"/>
      <c r="E50" s="15"/>
      <c r="F50" s="15"/>
      <c r="G50" s="18"/>
      <c r="H50" s="7"/>
      <c r="I50" s="5"/>
      <c r="J50" s="7"/>
      <c r="K50" s="7"/>
      <c r="L50" s="7"/>
      <c r="M50" s="7"/>
    </row>
    <row r="51" spans="1:13" x14ac:dyDescent="0.3">
      <c r="A51" s="3"/>
      <c r="B51" s="12"/>
      <c r="E51" s="15"/>
      <c r="F51" s="15"/>
      <c r="G51" s="18"/>
      <c r="H51" s="7"/>
      <c r="I51" s="5"/>
      <c r="J51" s="7"/>
      <c r="K51" s="7"/>
      <c r="L51" s="7"/>
      <c r="M51" s="7"/>
    </row>
    <row r="52" spans="1:13" x14ac:dyDescent="0.3">
      <c r="A52" s="3"/>
      <c r="B52" s="12"/>
      <c r="E52" s="15"/>
      <c r="F52" s="15"/>
      <c r="G52" s="18"/>
      <c r="H52" s="7"/>
      <c r="I52" s="5"/>
      <c r="J52" s="7"/>
      <c r="K52" s="7"/>
      <c r="L52" s="7"/>
      <c r="M52" s="7"/>
    </row>
    <row r="53" spans="1:13" x14ac:dyDescent="0.3">
      <c r="A53" s="3"/>
      <c r="B53" s="12"/>
      <c r="E53" s="15"/>
      <c r="F53" s="15"/>
      <c r="G53" s="18"/>
      <c r="H53" s="7"/>
      <c r="I53" s="5"/>
      <c r="J53" s="7"/>
      <c r="K53" s="7"/>
      <c r="L53" s="7"/>
      <c r="M53" s="7"/>
    </row>
    <row r="54" spans="1:13" x14ac:dyDescent="0.3">
      <c r="A54" s="3"/>
      <c r="B54" s="12"/>
      <c r="E54" s="15"/>
      <c r="F54" s="15"/>
      <c r="G54" s="18"/>
      <c r="H54" s="7"/>
      <c r="I54" s="5"/>
      <c r="J54" s="7"/>
      <c r="K54" s="7"/>
      <c r="L54" s="7"/>
      <c r="M54" s="7"/>
    </row>
    <row r="55" spans="1:13" x14ac:dyDescent="0.3">
      <c r="A55" s="3"/>
      <c r="B55" s="12"/>
      <c r="E55" s="15"/>
      <c r="F55" s="15"/>
      <c r="G55" s="18"/>
      <c r="H55" s="7"/>
      <c r="I55" s="5"/>
      <c r="J55" s="7"/>
      <c r="K55" s="7"/>
      <c r="L55" s="7"/>
      <c r="M55" s="7"/>
    </row>
    <row r="56" spans="1:13" x14ac:dyDescent="0.3">
      <c r="A56" s="3"/>
      <c r="B56" s="12"/>
      <c r="E56" s="15"/>
      <c r="F56" s="15"/>
      <c r="G56" s="18"/>
      <c r="H56" s="7"/>
      <c r="I56" s="5"/>
      <c r="J56" s="7"/>
      <c r="K56" s="7"/>
      <c r="L56" s="7"/>
      <c r="M56" s="7"/>
    </row>
    <row r="57" spans="1:13" x14ac:dyDescent="0.3">
      <c r="A57" s="3"/>
      <c r="B57" s="12"/>
      <c r="E57" s="15"/>
      <c r="F57" s="15"/>
      <c r="G57" s="18"/>
      <c r="H57" s="7"/>
      <c r="I57" s="5"/>
      <c r="J57" s="7"/>
      <c r="K57" s="7"/>
      <c r="L57" s="7"/>
      <c r="M57" s="7"/>
    </row>
    <row r="58" spans="1:13" x14ac:dyDescent="0.3">
      <c r="A58" s="3"/>
      <c r="B58" s="12"/>
      <c r="E58" s="15"/>
      <c r="F58" s="15"/>
      <c r="G58" s="18"/>
      <c r="H58" s="7"/>
      <c r="I58" s="5"/>
      <c r="J58" s="7"/>
      <c r="K58" s="7"/>
      <c r="L58" s="7"/>
      <c r="M58" s="7"/>
    </row>
    <row r="59" spans="1:13" x14ac:dyDescent="0.3">
      <c r="A59" s="3"/>
      <c r="B59" s="12"/>
      <c r="E59" s="15"/>
      <c r="F59" s="15"/>
      <c r="G59" s="18"/>
      <c r="H59" s="7"/>
      <c r="I59" s="5"/>
      <c r="J59" s="7"/>
      <c r="K59" s="7"/>
      <c r="L59" s="7"/>
      <c r="M59" s="7"/>
    </row>
    <row r="60" spans="1:13" x14ac:dyDescent="0.3">
      <c r="A60" s="3"/>
      <c r="B60" s="12"/>
      <c r="E60" s="15"/>
      <c r="F60" s="15"/>
      <c r="G60" s="18"/>
      <c r="H60" s="7"/>
      <c r="I60" s="5"/>
      <c r="J60" s="7"/>
      <c r="K60" s="7"/>
      <c r="L60" s="7"/>
      <c r="M60" s="7"/>
    </row>
    <row r="61" spans="1:13" x14ac:dyDescent="0.3">
      <c r="A61" s="3"/>
      <c r="B61" s="12"/>
      <c r="E61" s="15"/>
      <c r="F61" s="15"/>
      <c r="G61" s="18"/>
      <c r="H61" s="7"/>
      <c r="I61" s="5"/>
      <c r="J61" s="7"/>
      <c r="K61" s="7"/>
      <c r="L61" s="7"/>
      <c r="M61" s="7"/>
    </row>
    <row r="62" spans="1:13" x14ac:dyDescent="0.3">
      <c r="A62" s="3"/>
      <c r="B62" s="12"/>
      <c r="E62" s="15"/>
      <c r="F62" s="15"/>
      <c r="G62" s="18"/>
      <c r="H62" s="7"/>
      <c r="I62" s="5"/>
      <c r="J62" s="7"/>
      <c r="K62" s="7"/>
      <c r="L62" s="7"/>
      <c r="M62" s="7"/>
    </row>
    <row r="63" spans="1:13" x14ac:dyDescent="0.3">
      <c r="A63" s="3"/>
      <c r="B63" s="12"/>
      <c r="E63" s="15"/>
      <c r="F63" s="15"/>
      <c r="G63" s="18"/>
      <c r="H63" s="7"/>
      <c r="I63" s="5"/>
      <c r="J63" s="7"/>
      <c r="K63" s="7"/>
      <c r="L63" s="7"/>
      <c r="M63" s="7"/>
    </row>
    <row r="64" spans="1:13" x14ac:dyDescent="0.3">
      <c r="A64" s="3"/>
      <c r="B64" s="12"/>
      <c r="E64" s="15"/>
      <c r="F64" s="15"/>
      <c r="G64" s="18"/>
      <c r="H64" s="7"/>
      <c r="I64" s="5"/>
      <c r="J64" s="7"/>
      <c r="K64" s="7"/>
      <c r="L64" s="7"/>
      <c r="M64" s="7"/>
    </row>
    <row r="65" spans="1:13" x14ac:dyDescent="0.3">
      <c r="A65" s="3"/>
      <c r="B65" s="12"/>
      <c r="E65" s="15"/>
      <c r="F65" s="15"/>
      <c r="G65" s="18"/>
      <c r="H65" s="7"/>
      <c r="I65" s="5"/>
      <c r="J65" s="7"/>
      <c r="K65" s="7"/>
      <c r="L65" s="7"/>
      <c r="M65" s="7"/>
    </row>
    <row r="66" spans="1:13" x14ac:dyDescent="0.3">
      <c r="A66" s="3"/>
      <c r="B66" s="12"/>
      <c r="E66" s="15"/>
      <c r="F66" s="15"/>
      <c r="G66" s="18"/>
      <c r="H66" s="7"/>
      <c r="I66" s="5"/>
      <c r="J66" s="7"/>
      <c r="K66" s="7"/>
      <c r="L66" s="7"/>
      <c r="M66" s="7"/>
    </row>
    <row r="67" spans="1:13" x14ac:dyDescent="0.3">
      <c r="A67" s="3"/>
      <c r="B67" s="12"/>
      <c r="E67" s="15"/>
      <c r="F67" s="15"/>
      <c r="G67" s="18"/>
      <c r="H67" s="7"/>
      <c r="I67" s="5"/>
      <c r="J67" s="7"/>
      <c r="K67" s="7"/>
      <c r="L67" s="7"/>
      <c r="M67" s="7"/>
    </row>
    <row r="68" spans="1:13" x14ac:dyDescent="0.3">
      <c r="A68" s="3"/>
      <c r="B68" s="12"/>
      <c r="E68" s="15"/>
      <c r="F68" s="15"/>
      <c r="G68" s="18"/>
      <c r="H68" s="7"/>
      <c r="I68" s="5"/>
      <c r="J68" s="7"/>
      <c r="K68" s="7"/>
      <c r="L68" s="7"/>
      <c r="M68" s="7"/>
    </row>
    <row r="69" spans="1:13" x14ac:dyDescent="0.3">
      <c r="A69" s="3"/>
      <c r="B69" s="12"/>
      <c r="E69" s="15"/>
      <c r="F69" s="15"/>
      <c r="G69" s="18"/>
      <c r="H69" s="7"/>
      <c r="I69" s="5"/>
      <c r="J69" s="7"/>
      <c r="K69" s="7"/>
      <c r="L69" s="7"/>
      <c r="M69" s="7"/>
    </row>
    <row r="70" spans="1:13" x14ac:dyDescent="0.3">
      <c r="A70" s="3"/>
      <c r="B70" s="12"/>
      <c r="E70" s="15"/>
      <c r="F70" s="15"/>
      <c r="G70" s="18"/>
      <c r="H70" s="7"/>
      <c r="I70" s="5"/>
      <c r="J70" s="7"/>
      <c r="K70" s="7"/>
      <c r="L70" s="7"/>
      <c r="M70" s="7"/>
    </row>
    <row r="71" spans="1:13" x14ac:dyDescent="0.3">
      <c r="A71" s="3"/>
      <c r="B71" s="12"/>
      <c r="E71" s="15"/>
      <c r="F71" s="15"/>
      <c r="G71" s="18"/>
      <c r="H71" s="7"/>
      <c r="I71" s="5"/>
      <c r="J71" s="7"/>
      <c r="K71" s="7"/>
      <c r="L71" s="7"/>
      <c r="M71" s="7"/>
    </row>
    <row r="72" spans="1:13" x14ac:dyDescent="0.3">
      <c r="A72" s="3"/>
      <c r="B72" s="12"/>
      <c r="E72" s="15"/>
      <c r="F72" s="15"/>
      <c r="G72" s="18"/>
      <c r="H72" s="7"/>
      <c r="I72" s="5"/>
      <c r="J72" s="7"/>
      <c r="K72" s="7"/>
      <c r="L72" s="7"/>
      <c r="M72" s="7"/>
    </row>
    <row r="73" spans="1:13" x14ac:dyDescent="0.3">
      <c r="A73" s="3"/>
      <c r="B73" s="12"/>
      <c r="E73" s="15"/>
      <c r="F73" s="15"/>
      <c r="G73" s="18"/>
      <c r="H73" s="7"/>
      <c r="I73" s="5"/>
      <c r="J73" s="7"/>
      <c r="K73" s="7"/>
      <c r="L73" s="7"/>
      <c r="M73" s="7"/>
    </row>
    <row r="74" spans="1:13" x14ac:dyDescent="0.3">
      <c r="A74" s="3"/>
      <c r="B74" s="12"/>
      <c r="E74" s="15"/>
      <c r="F74" s="15"/>
      <c r="G74" s="18"/>
      <c r="H74" s="7"/>
      <c r="I74" s="5"/>
      <c r="J74" s="7"/>
      <c r="K74" s="7"/>
      <c r="L74" s="7"/>
      <c r="M74" s="7"/>
    </row>
    <row r="75" spans="1:13" x14ac:dyDescent="0.3">
      <c r="A75" s="3"/>
      <c r="B75" s="12"/>
      <c r="E75" s="15"/>
      <c r="F75" s="15"/>
      <c r="G75" s="18"/>
      <c r="H75" s="7"/>
      <c r="I75" s="5"/>
      <c r="J75" s="7"/>
      <c r="K75" s="7"/>
      <c r="L75" s="7"/>
      <c r="M75" s="7"/>
    </row>
    <row r="76" spans="1:13" x14ac:dyDescent="0.3">
      <c r="A76" s="3"/>
      <c r="B76" s="12"/>
      <c r="E76" s="15"/>
      <c r="F76" s="15"/>
      <c r="G76" s="18"/>
      <c r="H76" s="7"/>
      <c r="I76" s="5"/>
      <c r="J76" s="7"/>
      <c r="K76" s="7"/>
      <c r="L76" s="7"/>
      <c r="M76" s="7"/>
    </row>
    <row r="77" spans="1:13" x14ac:dyDescent="0.3">
      <c r="A77" s="3"/>
      <c r="B77" s="12"/>
      <c r="E77" s="15"/>
      <c r="F77" s="15"/>
      <c r="G77" s="18"/>
      <c r="H77" s="7"/>
      <c r="I77" s="5"/>
      <c r="J77" s="7"/>
      <c r="K77" s="7"/>
      <c r="L77" s="7"/>
      <c r="M77" s="7"/>
    </row>
  </sheetData>
  <mergeCells count="2">
    <mergeCell ref="B1:M1"/>
    <mergeCell ref="N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4" sqref="C34"/>
    </sheetView>
  </sheetViews>
  <sheetFormatPr defaultRowHeight="14.4" x14ac:dyDescent="0.3"/>
  <sheetData>
    <row r="1" spans="1:7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G2">
        <v>135</v>
      </c>
    </row>
    <row r="3" spans="1:7" x14ac:dyDescent="0.3">
      <c r="A3" t="s">
        <v>6</v>
      </c>
      <c r="B3">
        <v>17</v>
      </c>
      <c r="C3">
        <v>1.25</v>
      </c>
      <c r="D3">
        <v>58</v>
      </c>
      <c r="E3">
        <v>72.5</v>
      </c>
      <c r="F3">
        <v>72.5</v>
      </c>
      <c r="G3">
        <v>62.5</v>
      </c>
    </row>
    <row r="4" spans="1:7" x14ac:dyDescent="0.3">
      <c r="A4" t="s">
        <v>7</v>
      </c>
      <c r="B4">
        <v>19</v>
      </c>
      <c r="C4">
        <v>1.65</v>
      </c>
      <c r="D4">
        <v>7</v>
      </c>
      <c r="E4">
        <v>11.55</v>
      </c>
      <c r="F4">
        <v>11.55</v>
      </c>
      <c r="G4">
        <v>50.95</v>
      </c>
    </row>
    <row r="5" spans="1:7" x14ac:dyDescent="0.3">
      <c r="A5" t="s">
        <v>8</v>
      </c>
      <c r="B5">
        <v>13.7</v>
      </c>
      <c r="C5">
        <v>1.8</v>
      </c>
      <c r="D5">
        <v>28</v>
      </c>
      <c r="E5">
        <v>50.4</v>
      </c>
      <c r="F5">
        <v>50.4</v>
      </c>
      <c r="G5">
        <v>0.55000000000000004</v>
      </c>
    </row>
    <row r="6" spans="1:7" x14ac:dyDescent="0.3">
      <c r="A6" t="s">
        <v>9</v>
      </c>
      <c r="B6">
        <v>0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Rakheja, Anuj</cp:lastModifiedBy>
  <cp:lastPrinted>2015-02-18T15:56:35Z</cp:lastPrinted>
  <dcterms:created xsi:type="dcterms:W3CDTF">2015-01-23T21:05:00Z</dcterms:created>
  <dcterms:modified xsi:type="dcterms:W3CDTF">2015-12-01T05:57:02Z</dcterms:modified>
</cp:coreProperties>
</file>