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bhute\Downloads\"/>
    </mc:Choice>
  </mc:AlternateContent>
  <bookViews>
    <workbookView xWindow="0" yWindow="0" windowWidth="17256" windowHeight="5172" tabRatio="550" firstSheet="3" activeTab="8"/>
  </bookViews>
  <sheets>
    <sheet name="sales vs profit " sheetId="3" r:id="rId1"/>
    <sheet name="waterfall chart " sheetId="4" r:id="rId2"/>
    <sheet name="category sales analysis " sheetId="5" r:id="rId3"/>
    <sheet name="map chart " sheetId="6" r:id="rId4"/>
    <sheet name="Top five category sales" sheetId="7" r:id="rId5"/>
    <sheet name="kpi" sheetId="8" r:id="rId6"/>
    <sheet name="dashboard_ecommerce analysis " sheetId="9" r:id="rId7"/>
    <sheet name="kpi yoy" sheetId="10" r:id="rId8"/>
    <sheet name="Data" sheetId="1" r:id="rId9"/>
  </sheets>
  <definedNames>
    <definedName name="_xlchart.v1.0" hidden="1">'waterfall chart '!$D$4:$D$7</definedName>
    <definedName name="_xlchart.v1.1" hidden="1">'waterfall chart '!$E$3</definedName>
    <definedName name="_xlchart.v1.2" hidden="1">'waterfall chart '!$E$4:$E$7</definedName>
    <definedName name="_xlchart.v1.3" hidden="1">'waterfall chart '!$D$4:$D$7</definedName>
    <definedName name="_xlchart.v1.4" hidden="1">'waterfall chart '!$E$3</definedName>
    <definedName name="_xlchart.v1.5" hidden="1">'waterfall chart '!$E$4:$E$7</definedName>
    <definedName name="Slicer_Region">#N/A</definedName>
    <definedName name="Slicer_Segment">#N/A</definedName>
    <definedName name="Slicer_Year">#N/A</definedName>
  </definedNames>
  <calcPr calcId="162913"/>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3" i="6" l="1"/>
  <c r="E28" i="6"/>
  <c r="E29" i="6"/>
  <c r="E30" i="6"/>
  <c r="E31" i="6"/>
  <c r="E32" i="6"/>
  <c r="E33" i="6"/>
  <c r="E34" i="6"/>
  <c r="E35" i="6"/>
  <c r="E36" i="6"/>
  <c r="E37" i="6"/>
  <c r="E38" i="6"/>
  <c r="E39" i="6"/>
  <c r="E40" i="6"/>
  <c r="E41" i="6"/>
  <c r="E42" i="6"/>
  <c r="E43" i="6"/>
  <c r="E44" i="6"/>
  <c r="E45" i="6"/>
  <c r="E46" i="6"/>
  <c r="E47" i="6"/>
  <c r="E48" i="6"/>
  <c r="E49" i="6"/>
  <c r="E50" i="6"/>
  <c r="E51" i="6"/>
  <c r="E52" i="6"/>
  <c r="E5" i="6"/>
  <c r="E6" i="6"/>
  <c r="E7" i="6"/>
  <c r="E8" i="6"/>
  <c r="E9" i="6"/>
  <c r="E10" i="6"/>
  <c r="E11" i="6"/>
  <c r="E12" i="6"/>
  <c r="E13" i="6"/>
  <c r="E14" i="6"/>
  <c r="E15" i="6"/>
  <c r="E16" i="6"/>
  <c r="E17" i="6"/>
  <c r="E18" i="6"/>
  <c r="E19" i="6"/>
  <c r="E20" i="6"/>
  <c r="E21" i="6"/>
  <c r="E22" i="6"/>
  <c r="E23" i="6"/>
  <c r="E24" i="6"/>
  <c r="E25" i="6"/>
  <c r="E26" i="6"/>
  <c r="E27" i="6"/>
  <c r="E4" i="6"/>
  <c r="D7" i="4"/>
  <c r="K9" i="10"/>
  <c r="J9" i="10"/>
  <c r="I9" i="10"/>
  <c r="H9" i="10"/>
  <c r="G9" i="10"/>
  <c r="N17" i="8"/>
  <c r="K17" i="8"/>
  <c r="H17" i="8"/>
  <c r="E17" i="8"/>
  <c r="B17" i="8"/>
  <c r="F53" i="6"/>
  <c r="F6" i="6"/>
  <c r="F14" i="6"/>
  <c r="F22" i="6"/>
  <c r="F30" i="6"/>
  <c r="F38" i="6"/>
  <c r="F46" i="6"/>
  <c r="F7" i="6"/>
  <c r="F15" i="6"/>
  <c r="F23" i="6"/>
  <c r="F31" i="6"/>
  <c r="F39" i="6"/>
  <c r="F47" i="6"/>
  <c r="F49" i="6"/>
  <c r="F34" i="6"/>
  <c r="F50" i="6"/>
  <c r="F36" i="6"/>
  <c r="F5" i="6"/>
  <c r="F21" i="6"/>
  <c r="F8" i="6"/>
  <c r="F16" i="6"/>
  <c r="F24" i="6"/>
  <c r="F32" i="6"/>
  <c r="F40" i="6"/>
  <c r="F48" i="6"/>
  <c r="F9" i="6"/>
  <c r="F17" i="6"/>
  <c r="F25" i="6"/>
  <c r="F33" i="6"/>
  <c r="F41" i="6"/>
  <c r="F18" i="6"/>
  <c r="F26" i="6"/>
  <c r="F42" i="6"/>
  <c r="F28" i="6"/>
  <c r="F52" i="6"/>
  <c r="F29" i="6"/>
  <c r="F45" i="6"/>
  <c r="F10" i="6"/>
  <c r="F11" i="6"/>
  <c r="F19" i="6"/>
  <c r="F27" i="6"/>
  <c r="F35" i="6"/>
  <c r="F43" i="6"/>
  <c r="F51" i="6"/>
  <c r="F12" i="6"/>
  <c r="F20" i="6"/>
  <c r="F44" i="6"/>
  <c r="F13" i="6"/>
  <c r="F37" i="6"/>
  <c r="F4" i="6"/>
  <c r="E7" i="4"/>
  <c r="E6" i="4"/>
  <c r="E5" i="4"/>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4"/>
</calcChain>
</file>

<file path=xl/sharedStrings.xml><?xml version="1.0" encoding="utf-8"?>
<sst xmlns="http://schemas.openxmlformats.org/spreadsheetml/2006/main" count="130132" uniqueCount="10960">
  <si>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</si>
  <si>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</si>
  <si>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</si>
  <si>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</si>
  <si>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</si>
  <si>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</si>
  <si>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</si>
  <si>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</si>
  <si>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</si>
  <si>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</si>
  <si>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</si>
  <si>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</si>
  <si>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</si>
  <si>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</si>
  <si>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</si>
  <si>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</si>
  <si>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</si>
  <si>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</si>
  <si>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</si>
  <si>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</si>
  <si>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</si>
  <si>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</si>
  <si>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</si>
  <si>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</si>
  <si>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</si>
  <si>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</si>
  <si>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</si>
  <si>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</si>
  <si>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</si>
  <si>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</si>
  <si>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</si>
  <si>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</si>
  <si>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</si>
  <si>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</si>
  <si>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</si>
  <si>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</si>
  <si>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</si>
  <si>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</si>
  <si>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</si>
  <si>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</si>
  <si>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</si>
  <si>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</si>
  <si>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</si>
  <si>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</si>
  <si>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</si>
  <si>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</si>
  <si>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</si>
  <si>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</si>
  <si>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</si>
  <si>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</si>
  <si>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</si>
  <si>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</si>
  <si>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</si>
  <si>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</si>
  <si>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</si>
  <si>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</si>
  <si>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</si>
  <si>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</si>
  <si>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</si>
  <si>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</si>
  <si>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</si>
  <si>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</si>
  <si>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</si>
  <si>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</si>
  <si>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</si>
  <si>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</si>
  <si>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</si>
  <si>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</si>
  <si>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</si>
  <si>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</si>
  <si>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</si>
  <si>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</si>
  <si>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</si>
  <si>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</si>
  <si>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</si>
  <si>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</si>
  <si>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</si>
  <si>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</si>
  <si>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</si>
  <si>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</si>
  <si>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</si>
  <si>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</si>
  <si>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</si>
  <si>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</si>
  <si>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</si>
  <si>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</si>
  <si>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</si>
  <si>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</si>
  <si>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</si>
  <si>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</si>
  <si>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</si>
  <si>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</si>
  <si>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</si>
  <si>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</si>
  <si>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</si>
  <si>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</si>
  <si>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</si>
  <si>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</si>
  <si>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</si>
  <si>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</si>
  <si>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</si>
  <si>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</si>
  <si>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</si>
  <si>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</si>
  <si>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</si>
  <si>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</si>
  <si>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</si>
  <si>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</si>
  <si>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</si>
  <si>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</si>
  <si>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</si>
  <si>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</si>
  <si>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</si>
  <si>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</si>
  <si>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</si>
  <si>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</si>
  <si>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</si>
  <si>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</si>
  <si>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</si>
  <si>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</si>
  <si>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</si>
  <si>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</si>
  <si>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</si>
  <si>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</si>
  <si>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</si>
  <si>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</si>
  <si>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</si>
  <si>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</si>
  <si>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</si>
  <si>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</si>
  <si>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</si>
  <si>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</si>
  <si>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</si>
  <si>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</si>
  <si>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</si>
  <si>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</si>
  <si>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</si>
  <si>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</si>
  <si>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</si>
  <si>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</si>
  <si>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</si>
  <si>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</si>
  <si>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</si>
  <si>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</si>
  <si>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</si>
  <si>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</si>
  <si>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</si>
  <si>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</si>
  <si>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</si>
  <si>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</si>
  <si>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</si>
  <si>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</si>
  <si>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</si>
  <si>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</si>
  <si>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</si>
  <si>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</si>
  <si>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</si>
  <si>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</si>
  <si>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</si>
  <si>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</si>
  <si>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</si>
  <si>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</si>
  <si>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</si>
  <si>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</si>
  <si>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</si>
  <si>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</si>
  <si>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</si>
  <si>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</si>
  <si>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</si>
  <si>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</si>
  <si>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</si>
  <si>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</si>
  <si>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</si>
  <si>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</si>
  <si>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</si>
  <si>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</si>
  <si>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</si>
  <si>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</si>
  <si>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</si>
  <si>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</si>
  <si>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</si>
  <si>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</si>
  <si>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</si>
  <si>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</si>
  <si>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</si>
  <si>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</si>
  <si>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</si>
  <si>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</si>
  <si>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</si>
  <si>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</si>
  <si>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</si>
  <si>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</si>
  <si>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</si>
  <si>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</si>
  <si>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</si>
  <si>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</si>
  <si>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</si>
  <si>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</si>
  <si>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</si>
  <si>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</si>
  <si>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</si>
  <si>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</si>
  <si>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</si>
  <si>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</si>
  <si>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</si>
  <si>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</si>
  <si>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</si>
  <si>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</si>
  <si>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</si>
  <si>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</si>
  <si>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</si>
  <si>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</si>
  <si>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</si>
  <si>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</si>
  <si>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</si>
  <si>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</si>
  <si>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</si>
  <si>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</si>
  <si>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</si>
  <si>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</si>
  <si>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</si>
  <si>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</si>
  <si>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</si>
  <si>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</si>
  <si>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</si>
  <si>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</si>
  <si>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</si>
  <si>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</si>
  <si>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</si>
  <si>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</si>
  <si>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</si>
  <si>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</si>
  <si>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</si>
  <si>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</si>
  <si>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</si>
  <si>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</si>
  <si>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</si>
  <si>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</si>
  <si>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</si>
  <si>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</si>
  <si>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</si>
  <si>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</si>
  <si>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</si>
  <si>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</si>
  <si>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</si>
  <si>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</si>
  <si>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</si>
  <si>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</si>
  <si>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</si>
  <si>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</si>
  <si>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</si>
  <si>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</si>
  <si>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</si>
  <si>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</si>
  <si>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</si>
  <si>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</si>
  <si>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</si>
  <si>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</si>
  <si>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</si>
  <si>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</si>
  <si>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</si>
  <si>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</si>
  <si>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</si>
  <si>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</si>
  <si>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</si>
  <si>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</si>
  <si>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</si>
  <si>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</si>
  <si>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</si>
  <si>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</si>
  <si>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</si>
  <si>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</si>
  <si>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</si>
  <si>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</si>
  <si>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</si>
  <si>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</si>
  <si>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</si>
  <si>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</si>
  <si>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</si>
  <si>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</si>
  <si>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</si>
  <si>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</si>
  <si>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</si>
  <si>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</si>
  <si>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</si>
  <si>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</si>
  <si>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</si>
  <si>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</si>
  <si>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</si>
  <si>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</si>
  <si>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</si>
  <si>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</si>
  <si>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</si>
  <si>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</si>
  <si>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</si>
  <si>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</si>
  <si>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</si>
  <si>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</si>
  <si>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</si>
  <si>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</si>
  <si>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</si>
  <si>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</si>
  <si>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</si>
  <si>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</si>
  <si>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</si>
  <si>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</si>
  <si>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</si>
  <si>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</si>
  <si>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</si>
  <si>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</si>
  <si>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</si>
  <si>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</si>
  <si>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</si>
  <si>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</si>
  <si>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</si>
  <si>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</si>
  <si>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</si>
  <si>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</si>
  <si>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</si>
  <si>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</si>
  <si>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</si>
  <si>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</si>
  <si>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</si>
  <si>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</si>
  <si>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</si>
  <si>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</si>
  <si>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</si>
  <si>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</si>
  <si>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</si>
  <si>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</si>
  <si>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</si>
  <si>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</si>
  <si>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</si>
  <si>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</si>
  <si>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</si>
  <si>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</si>
  <si>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</si>
  <si>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</si>
  <si>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</si>
  <si>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</si>
  <si>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</si>
  <si>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</si>
  <si>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</si>
  <si>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</si>
  <si>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</si>
  <si>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</si>
  <si>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</si>
  <si>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</si>
  <si>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</si>
  <si>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</si>
  <si>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</si>
  <si>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</si>
  <si>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</si>
  <si>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</si>
  <si>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</si>
  <si>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</si>
  <si>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</si>
  <si>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</si>
  <si>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</si>
  <si>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</si>
  <si>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</si>
  <si>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</si>
  <si>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</si>
  <si>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</si>
  <si>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</si>
  <si>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</si>
  <si>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</si>
  <si>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</si>
  <si>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</si>
  <si>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</si>
  <si>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</si>
  <si>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</si>
  <si>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</si>
  <si>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</si>
  <si>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</si>
  <si>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</si>
  <si>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</si>
  <si>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</si>
  <si>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</si>
  <si>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</si>
  <si>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</si>
  <si>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</si>
  <si>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</si>
  <si>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</si>
  <si>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</si>
  <si>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</si>
  <si>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</si>
  <si>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</si>
  <si>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</si>
  <si>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</si>
  <si>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</si>
  <si>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</si>
  <si>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</si>
  <si>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</si>
  <si>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</si>
  <si>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</si>
  <si>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</si>
  <si>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</si>
  <si>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</si>
  <si>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</si>
  <si>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</si>
  <si>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</si>
  <si>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</si>
  <si>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</si>
  <si>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</si>
  <si>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</si>
  <si>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</si>
  <si>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</si>
  <si>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</si>
  <si>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</si>
  <si>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</si>
  <si>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</si>
  <si>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</si>
  <si>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</si>
  <si>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</si>
  <si>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</si>
  <si>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</si>
  <si>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</si>
  <si>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</si>
  <si>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</si>
  <si>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</si>
  <si>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</si>
  <si>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</si>
  <si>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</si>
  <si>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</si>
  <si>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</si>
  <si>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</si>
  <si>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</si>
  <si>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</si>
  <si>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</si>
  <si>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</si>
  <si>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</si>
  <si>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</si>
  <si>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</si>
  <si>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</si>
  <si>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</si>
  <si>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</si>
  <si>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</si>
  <si>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</si>
  <si>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</si>
  <si>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</si>
  <si>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</si>
  <si>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</si>
  <si>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</si>
  <si>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</si>
  <si>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</si>
  <si>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</si>
  <si>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</si>
  <si>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</si>
  <si>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</si>
  <si>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</si>
  <si>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</si>
  <si>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</si>
  <si>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</si>
  <si>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</si>
  <si>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</si>
  <si>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</si>
  <si>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</si>
  <si>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</si>
  <si>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</si>
  <si>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</si>
  <si>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</si>
  <si>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</si>
  <si>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</si>
  <si>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</si>
  <si>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</si>
  <si>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</si>
  <si>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</si>
  <si>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</si>
  <si>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</si>
  <si>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</si>
  <si>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</si>
  <si>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</si>
  <si>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</si>
  <si>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</si>
  <si>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</si>
  <si>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</si>
  <si>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</si>
  <si>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</si>
  <si>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</si>
  <si>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</si>
  <si>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</si>
  <si>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</si>
  <si>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</si>
  <si>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</si>
  <si>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</si>
  <si>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</si>
  <si>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</si>
  <si>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</si>
  <si>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</si>
  <si>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</si>
  <si>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</si>
  <si>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</si>
  <si>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</si>
  <si>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</si>
  <si>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</si>
  <si>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</si>
  <si>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</si>
  <si>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</si>
  <si>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</si>
  <si>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</si>
  <si>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</si>
  <si>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</si>
  <si>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</si>
  <si>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</si>
  <si>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</si>
  <si>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</si>
  <si>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</si>
  <si>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</si>
  <si>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</si>
  <si>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</si>
  <si>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</si>
  <si>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</si>
  <si>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</si>
  <si>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</si>
  <si>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</si>
  <si>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</si>
  <si>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</si>
  <si>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</si>
  <si>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</si>
  <si>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</si>
  <si>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</si>
  <si>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</si>
  <si>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</si>
  <si>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</si>
  <si>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</si>
  <si>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</si>
  <si>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</si>
  <si>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</si>
  <si>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</si>
  <si>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</si>
  <si>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</si>
  <si>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</si>
  <si>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</si>
  <si>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</si>
  <si>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</si>
  <si>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</si>
  <si>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</si>
  <si>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</si>
  <si>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</si>
  <si>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</si>
  <si>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</si>
  <si>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</si>
  <si>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</si>
  <si>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</si>
  <si>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</si>
  <si>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</si>
  <si>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</si>
  <si>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</si>
  <si>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</si>
  <si>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</si>
  <si>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</si>
  <si>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</si>
  <si>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</si>
  <si>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</si>
  <si>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</si>
  <si>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</si>
  <si>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</si>
  <si>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</si>
  <si>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</si>
  <si>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</si>
  <si>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</si>
  <si>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</si>
  <si>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</si>
  <si>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</si>
  <si>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</si>
  <si>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</si>
  <si>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</si>
  <si>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</si>
  <si>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</si>
  <si>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</si>
  <si>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</si>
  <si>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</si>
  <si>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</si>
  <si>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</si>
  <si>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</si>
  <si>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</si>
  <si>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</si>
  <si>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</si>
  <si>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</si>
  <si>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</si>
  <si>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</si>
  <si>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</si>
  <si>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</si>
  <si>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</si>
  <si>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</si>
  <si>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</si>
  <si>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</si>
  <si>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</si>
  <si>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</si>
  <si>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</si>
  <si>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</si>
  <si>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</si>
  <si>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</si>
  <si>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</si>
  <si>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</si>
  <si>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</si>
  <si>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</si>
  <si>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</si>
  <si>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</si>
  <si>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</si>
  <si>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</si>
  <si>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</si>
  <si>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</si>
  <si>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</si>
  <si>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</si>
  <si>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</si>
  <si>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</si>
  <si>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</si>
  <si>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</si>
  <si>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</si>
  <si>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</si>
  <si>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</si>
  <si>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</si>
  <si>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</si>
  <si>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</si>
  <si>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</si>
  <si>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</si>
  <si>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</si>
  <si>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</si>
  <si>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</si>
  <si>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</si>
  <si>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</si>
  <si>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</si>
  <si>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</si>
  <si>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</si>
  <si>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</si>
  <si>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</si>
  <si>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</si>
  <si>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</si>
  <si>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</si>
  <si>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</si>
  <si>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</si>
  <si>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</si>
  <si>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</si>
  <si>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</si>
  <si>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</si>
  <si>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</si>
  <si>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</si>
  <si>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</si>
  <si>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</si>
  <si>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</si>
  <si>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</si>
  <si>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</si>
  <si>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</si>
  <si>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</si>
  <si>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</si>
  <si>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</si>
  <si>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</si>
  <si>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</si>
  <si>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</si>
  <si>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</si>
  <si>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</si>
  <si>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</si>
  <si>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</si>
  <si>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</si>
  <si>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</si>
  <si>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</si>
  <si>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</si>
  <si>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</si>
  <si>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</si>
  <si>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</si>
  <si>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</si>
  <si>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</si>
  <si>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</si>
  <si>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</si>
  <si>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</si>
  <si>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</si>
  <si>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</si>
  <si>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</si>
  <si>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</si>
  <si>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</si>
  <si>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</si>
  <si>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</si>
  <si>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</si>
  <si>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</si>
  <si>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</si>
  <si>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</si>
  <si>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</si>
  <si>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</si>
  <si>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</si>
  <si>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</si>
  <si>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</si>
  <si>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</si>
  <si>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</si>
  <si>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</si>
  <si>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</si>
  <si>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</si>
  <si>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</si>
  <si>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</si>
  <si>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</si>
  <si>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</si>
  <si>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</si>
  <si>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</si>
  <si>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</si>
  <si>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</si>
  <si>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</si>
  <si>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</si>
  <si>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</si>
  <si>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</si>
  <si>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</si>
  <si>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</si>
  <si>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</si>
  <si>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</si>
  <si>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</si>
  <si>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</si>
  <si>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</si>
  <si>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</si>
  <si>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</si>
  <si>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</si>
  <si>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</si>
  <si>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</si>
  <si>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</si>
  <si>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</si>
  <si>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</si>
  <si>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</si>
  <si>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</si>
  <si>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</si>
  <si>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</si>
  <si>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</si>
  <si>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</si>
  <si>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</si>
  <si>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</si>
  <si>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</si>
  <si>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</si>
  <si>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</si>
  <si>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</si>
  <si>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</si>
  <si>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</si>
  <si>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</si>
  <si>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</si>
  <si>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</si>
  <si>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</si>
  <si>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</si>
  <si>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</si>
  <si>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</si>
  <si>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</si>
  <si>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</si>
  <si>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</si>
  <si>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</si>
  <si>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</si>
  <si>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</si>
  <si>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</si>
  <si>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</si>
  <si>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</si>
  <si>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</si>
  <si>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</si>
  <si>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</si>
  <si>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</si>
  <si>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</si>
  <si>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</si>
  <si>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</si>
  <si>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</si>
  <si>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</si>
  <si>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</si>
  <si>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</si>
  <si>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</si>
  <si>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</si>
  <si>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</si>
  <si>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</si>
  <si>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</si>
  <si>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</si>
  <si>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</si>
  <si>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</si>
  <si>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</si>
  <si>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</si>
  <si>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</si>
  <si>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</si>
  <si>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</si>
  <si>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</si>
  <si>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</si>
  <si>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</si>
  <si>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</si>
  <si>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</si>
  <si>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</si>
  <si>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</si>
  <si>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</si>
  <si>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</si>
  <si>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</si>
  <si>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</si>
  <si>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</si>
  <si>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</si>
  <si>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</si>
  <si>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</si>
  <si>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</si>
  <si>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</si>
  <si>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</si>
  <si>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</si>
  <si>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</si>
  <si>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</si>
  <si>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</si>
  <si>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</si>
  <si>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</si>
  <si>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</si>
  <si>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</si>
  <si>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</si>
  <si>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</si>
  <si>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</si>
  <si>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</si>
  <si>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</si>
  <si>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</si>
  <si>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</si>
  <si>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</si>
  <si>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</si>
  <si>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</si>
  <si>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</si>
  <si>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</si>
  <si>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</si>
  <si>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</si>
  <si>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</si>
  <si>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</si>
  <si>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</si>
  <si>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</si>
  <si>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</si>
  <si>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</si>
  <si>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</si>
  <si>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</si>
  <si>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</si>
  <si>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</si>
  <si>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</si>
  <si>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</si>
  <si>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</si>
  <si>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</si>
  <si>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</si>
  <si>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</si>
  <si>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</si>
  <si>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</si>
  <si>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</si>
  <si>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</si>
  <si>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</si>
  <si>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</si>
  <si>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</si>
  <si>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</si>
  <si>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</si>
  <si>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</si>
  <si>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</si>
  <si>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</si>
  <si>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</si>
  <si>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</si>
  <si>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</si>
  <si>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</si>
  <si>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</si>
  <si>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</si>
  <si>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</si>
  <si>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</si>
  <si>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</si>
  <si>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</si>
  <si>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</si>
  <si>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</si>
  <si>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</si>
  <si>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</si>
  <si>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</si>
  <si>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</si>
  <si>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</si>
  <si>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</si>
  <si>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</si>
  <si>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</si>
  <si>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</si>
  <si>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</si>
  <si>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</si>
  <si>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</si>
  <si>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</si>
  <si>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</si>
  <si>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</si>
  <si>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</si>
  <si>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</si>
  <si>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</si>
  <si>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</si>
  <si>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</si>
  <si>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</si>
  <si>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</si>
  <si>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</si>
  <si>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</si>
  <si>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</si>
  <si>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</si>
  <si>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</si>
  <si>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</si>
  <si>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</si>
  <si>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</si>
  <si>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</si>
  <si>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</si>
  <si>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</si>
  <si>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</si>
  <si>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</si>
  <si>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</si>
  <si>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</si>
  <si>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</si>
  <si>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</si>
  <si>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</si>
  <si>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</si>
  <si>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</si>
  <si>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</si>
  <si>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</si>
  <si>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</si>
  <si>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</si>
  <si>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</si>
  <si>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</si>
  <si>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</si>
  <si>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</si>
  <si>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</si>
  <si>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</si>
  <si>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</si>
  <si>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</si>
  <si>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</si>
  <si>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</si>
  <si>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</si>
  <si>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</si>
  <si>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</si>
  <si>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</si>
  <si>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</si>
  <si>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</si>
  <si>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</si>
  <si>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</si>
  <si>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</si>
  <si>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</si>
  <si>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</si>
  <si>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</si>
  <si>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</si>
  <si>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</si>
  <si>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</si>
  <si>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</si>
  <si>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</si>
  <si>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</si>
  <si>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</si>
  <si>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</si>
  <si>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</si>
  <si>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</si>
  <si>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</si>
  <si>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</si>
  <si>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</si>
  <si>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</si>
  <si>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</si>
  <si>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</si>
  <si>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</si>
  <si>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</si>
  <si>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</si>
  <si>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</si>
  <si>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</si>
  <si>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</si>
  <si>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</si>
  <si>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</si>
  <si>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</si>
  <si>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</si>
  <si>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</si>
  <si>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</si>
  <si>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</si>
  <si>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</si>
  <si>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</si>
  <si>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</si>
  <si>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</si>
  <si>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</si>
  <si>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</si>
  <si>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</si>
  <si>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</si>
  <si>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</si>
  <si>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</si>
  <si>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</si>
  <si>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</si>
  <si>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</si>
  <si>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</si>
  <si>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</si>
  <si>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</si>
  <si>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</si>
  <si>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</si>
  <si>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</si>
  <si>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</si>
  <si>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</si>
  <si>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</si>
  <si>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</si>
  <si>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</si>
  <si>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</si>
  <si>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</si>
  <si>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</si>
  <si>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</si>
  <si>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</si>
  <si>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</si>
  <si>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</si>
  <si>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</si>
  <si>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</si>
  <si>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</si>
  <si>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</si>
  <si>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</si>
  <si>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</si>
  <si>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</si>
  <si>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</si>
  <si>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</si>
  <si>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</si>
  <si>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</si>
  <si>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</si>
  <si>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</si>
  <si>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</si>
  <si>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</si>
  <si>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</si>
  <si>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</si>
  <si>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</si>
  <si>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</si>
  <si>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</si>
  <si>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</si>
  <si>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</si>
  <si>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</si>
  <si>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</si>
  <si>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</si>
  <si>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</si>
  <si>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</si>
  <si>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</si>
  <si>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</si>
  <si>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</si>
  <si>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</si>
  <si>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</si>
  <si>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</si>
  <si>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</si>
  <si>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</si>
  <si>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</si>
  <si>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</si>
  <si>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</si>
  <si>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</si>
  <si>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</si>
  <si>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</si>
  <si>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</si>
  <si>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</si>
  <si>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</si>
  <si>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</si>
  <si>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</si>
  <si>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</si>
  <si>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</si>
  <si>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</si>
  <si>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</si>
  <si>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</si>
  <si>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</si>
  <si>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</si>
  <si>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</si>
  <si>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</si>
  <si>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</si>
  <si>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</si>
  <si>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</si>
  <si>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</si>
  <si>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</si>
  <si>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</si>
  <si>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</si>
  <si>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</si>
  <si>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</si>
  <si>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</si>
  <si>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</si>
  <si>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</si>
  <si>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</si>
  <si>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</si>
  <si>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</si>
  <si>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</si>
  <si>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</si>
  <si>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</si>
  <si>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</si>
  <si>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</si>
  <si>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</si>
  <si>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</si>
  <si>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</si>
  <si>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</si>
  <si>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</si>
  <si>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</si>
  <si>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</si>
  <si>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</si>
  <si>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</si>
  <si>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</si>
  <si>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</si>
  <si>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</si>
  <si>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</si>
  <si>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</si>
  <si>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</si>
  <si>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</si>
  <si>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</si>
  <si>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</si>
  <si>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</si>
  <si>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</si>
  <si>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</si>
  <si>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</si>
  <si>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</si>
  <si>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</si>
  <si>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</si>
  <si>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</si>
  <si>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</si>
  <si>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</si>
  <si>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</si>
  <si>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</si>
  <si>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</si>
  <si>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</si>
  <si>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</si>
  <si>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</si>
  <si>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</si>
  <si>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</si>
  <si>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</si>
  <si>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</si>
  <si>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</si>
  <si>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</si>
  <si>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</si>
  <si>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</si>
  <si>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</si>
  <si>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</si>
  <si>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</si>
  <si>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</si>
  <si>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</si>
  <si>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</si>
  <si>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</si>
  <si>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</si>
  <si>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</si>
  <si>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</si>
  <si>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</si>
  <si>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</si>
  <si>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</si>
  <si>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</si>
  <si>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</si>
  <si>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</si>
  <si>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</si>
  <si>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</si>
  <si>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</si>
  <si>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</si>
  <si>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</si>
  <si>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</si>
  <si>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</si>
  <si>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</si>
  <si>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</si>
  <si>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</si>
  <si>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</si>
  <si>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</si>
  <si>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</si>
  <si>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</si>
  <si>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</si>
  <si>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</si>
  <si>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</si>
  <si>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</si>
  <si>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</si>
  <si>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</si>
  <si>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</si>
  <si>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</si>
  <si>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</si>
  <si>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</si>
  <si>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</si>
  <si>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</si>
  <si>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</si>
  <si>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</si>
  <si>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</si>
  <si>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</si>
  <si>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</si>
  <si>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</si>
  <si>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</si>
  <si>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</si>
  <si>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</si>
  <si>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</si>
  <si>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</si>
  <si>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</si>
  <si>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</si>
  <si>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</si>
  <si>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</si>
  <si>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</si>
  <si>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</si>
  <si>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</si>
  <si>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</si>
  <si>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</si>
  <si>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</si>
  <si>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</si>
  <si>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</si>
  <si>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</si>
  <si>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</si>
  <si>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</si>
  <si>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</si>
  <si>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</si>
  <si>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</si>
  <si>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</si>
  <si>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</si>
  <si>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</si>
  <si>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</si>
  <si>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</si>
  <si>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</si>
  <si>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</si>
  <si>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</si>
  <si>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</si>
  <si>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</si>
  <si>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</si>
  <si>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</si>
  <si>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</si>
  <si>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</si>
  <si>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</si>
  <si>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</si>
  <si>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</si>
  <si>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</si>
  <si>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</si>
  <si>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</si>
  <si>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</si>
  <si>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</si>
  <si>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</si>
  <si>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</si>
  <si>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</si>
  <si>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</si>
  <si>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</si>
  <si>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</si>
  <si>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</si>
  <si>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</si>
  <si>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</si>
  <si>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</si>
  <si>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</si>
  <si>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</si>
  <si>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</si>
  <si>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</si>
  <si>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</si>
  <si>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</si>
  <si>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</si>
  <si>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</si>
  <si>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</si>
  <si>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</si>
  <si>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</si>
  <si>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</si>
  <si>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</si>
  <si>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</si>
  <si>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</si>
  <si>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</si>
  <si>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</si>
  <si>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</si>
  <si>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</si>
  <si>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</si>
  <si>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</si>
  <si>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</si>
  <si>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</si>
  <si>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</si>
  <si>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</si>
  <si>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</si>
  <si>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</si>
  <si>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</si>
  <si>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</si>
  <si>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</si>
  <si>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</si>
  <si>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</si>
  <si>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</si>
  <si>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</si>
  <si>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</si>
  <si>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</si>
  <si>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</si>
  <si>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</si>
  <si>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</si>
  <si>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</si>
  <si>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</si>
  <si>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</si>
  <si>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</si>
  <si>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</si>
  <si>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</si>
  <si>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</si>
  <si>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</si>
  <si>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</si>
  <si>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</si>
  <si>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</si>
  <si>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</si>
  <si>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</si>
  <si>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</si>
  <si>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</si>
  <si>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</si>
  <si>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</si>
  <si>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</si>
  <si>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</si>
  <si>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</si>
  <si>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</si>
  <si>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</si>
  <si>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</si>
  <si>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</si>
  <si>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</si>
  <si>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</si>
  <si>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</si>
  <si>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</si>
  <si>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</si>
  <si>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</si>
  <si>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</si>
  <si>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</si>
  <si>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</si>
  <si>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</si>
  <si>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</si>
  <si>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</si>
  <si>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</si>
  <si>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</si>
  <si>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</si>
  <si>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</si>
  <si>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</si>
  <si>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</si>
  <si>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</si>
  <si>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</si>
  <si>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</si>
  <si>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</si>
  <si>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</si>
  <si>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</si>
  <si>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</si>
  <si>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</si>
  <si>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</si>
  <si>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</si>
  <si>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</si>
  <si>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</si>
  <si>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</si>
  <si>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</si>
  <si>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</si>
  <si>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</si>
  <si>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</si>
  <si>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</si>
  <si>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</si>
  <si>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</si>
  <si>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</si>
  <si>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</si>
  <si>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</si>
  <si>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</si>
  <si>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</si>
  <si>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</si>
  <si>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</si>
  <si>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</si>
  <si>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</si>
  <si>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</si>
  <si>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</si>
  <si>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</si>
  <si>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</si>
  <si>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</si>
  <si>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</si>
  <si>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</si>
  <si>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</si>
  <si>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</si>
  <si>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</si>
  <si>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</si>
  <si>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</si>
  <si>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</si>
  <si>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</si>
  <si>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</si>
  <si>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</si>
  <si>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</si>
  <si>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</si>
  <si>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</si>
  <si>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</si>
  <si>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</si>
  <si>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</si>
  <si>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</si>
  <si>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</si>
  <si>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</si>
  <si>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</si>
  <si>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</si>
  <si>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</si>
  <si>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</si>
  <si>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</si>
  <si>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</si>
  <si>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</si>
  <si>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</si>
  <si>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</si>
  <si>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</si>
  <si>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</si>
  <si>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</si>
  <si>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</si>
  <si>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</si>
  <si>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</si>
  <si>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</si>
  <si>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</si>
  <si>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</si>
  <si>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</si>
  <si>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</si>
  <si>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</si>
  <si>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</si>
  <si>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</si>
  <si>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</si>
  <si>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</si>
  <si>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</si>
  <si>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</si>
  <si>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</si>
  <si>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</si>
  <si>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</si>
  <si>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</si>
  <si>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</si>
  <si>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</si>
  <si>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</si>
  <si>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</si>
  <si>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</si>
  <si>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</si>
  <si>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</si>
  <si>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</si>
  <si>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</si>
  <si>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</si>
  <si>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</si>
  <si>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</si>
  <si>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</si>
  <si>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</si>
  <si>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</si>
  <si>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</si>
  <si>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</si>
  <si>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</si>
  <si>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</si>
  <si>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</si>
  <si>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</si>
  <si>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</si>
  <si>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</si>
  <si>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</si>
  <si>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</si>
  <si>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</si>
  <si>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</si>
  <si>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</si>
  <si>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</si>
  <si>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</si>
  <si>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</si>
  <si>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</si>
  <si>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</si>
  <si>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</si>
  <si>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</si>
  <si>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</si>
  <si>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</si>
  <si>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</si>
  <si>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</si>
  <si>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</si>
  <si>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</si>
  <si>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</si>
  <si>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</si>
  <si>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</si>
  <si>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</si>
  <si>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</si>
  <si>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</si>
  <si>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</si>
  <si>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</si>
  <si>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</si>
  <si>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</si>
  <si>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</si>
  <si>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</si>
  <si>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</si>
  <si>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</si>
  <si>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</si>
  <si>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</si>
  <si>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</si>
  <si>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</si>
  <si>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</si>
  <si>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</si>
  <si>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</si>
  <si>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</si>
  <si>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</si>
  <si>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</si>
  <si>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</si>
  <si>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</si>
  <si>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</si>
  <si>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</si>
  <si>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</si>
  <si>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</si>
  <si>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</si>
  <si>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</si>
  <si>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</si>
  <si>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</si>
  <si>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</si>
  <si>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</si>
  <si>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</si>
  <si>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</si>
  <si>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</si>
  <si>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</si>
  <si>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</si>
  <si>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</si>
  <si>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</si>
  <si>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</si>
  <si>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</si>
  <si>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</si>
  <si>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</si>
  <si>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</si>
  <si>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</si>
  <si>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</si>
  <si>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</si>
  <si>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</si>
  <si>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</si>
  <si>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</si>
  <si>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</si>
  <si>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</si>
  <si>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</si>
  <si>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</si>
  <si>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</si>
  <si>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</si>
  <si>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</si>
  <si>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</si>
  <si>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</si>
  <si>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</si>
  <si>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</si>
  <si>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</si>
  <si>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</si>
  <si>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</si>
  <si>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</si>
  <si>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</si>
  <si>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</si>
  <si>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</si>
  <si>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</si>
  <si>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</si>
  <si>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</si>
  <si>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</si>
  <si>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</si>
  <si>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</si>
  <si>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</si>
  <si>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</si>
  <si>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</si>
  <si>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</si>
  <si>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</si>
  <si>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</si>
  <si>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</si>
  <si>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</si>
  <si>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</si>
  <si>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</si>
  <si>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</si>
  <si>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</si>
  <si>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</si>
  <si>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</si>
  <si>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</si>
  <si>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</si>
  <si>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</si>
  <si>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</si>
  <si>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</si>
  <si>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</si>
  <si>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</si>
  <si>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</si>
  <si>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</si>
  <si>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</si>
  <si>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</si>
  <si>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</si>
  <si>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</si>
  <si>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</si>
  <si>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</si>
  <si>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</si>
  <si>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</si>
  <si>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</si>
  <si>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</si>
  <si>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</si>
  <si>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</si>
  <si>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</si>
  <si>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</si>
  <si>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</si>
  <si>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</si>
  <si>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</si>
  <si>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</si>
  <si>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</si>
  <si>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</si>
  <si>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</si>
  <si>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</si>
  <si>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</si>
  <si>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</si>
  <si>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</si>
  <si>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</si>
  <si>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</si>
  <si>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</si>
  <si>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</si>
  <si>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</si>
  <si>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</si>
  <si>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</si>
  <si>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</si>
  <si>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</si>
  <si>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</si>
  <si>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</si>
  <si>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</si>
  <si>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</si>
  <si>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</si>
  <si>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</si>
  <si>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</si>
  <si>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</si>
  <si>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</si>
  <si>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</si>
  <si>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</si>
  <si>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</si>
  <si>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</si>
  <si>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</si>
  <si>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</si>
  <si>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</si>
  <si>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</si>
  <si>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</si>
  <si>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</si>
  <si>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</si>
  <si>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</si>
  <si>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</si>
  <si>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</si>
  <si>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</si>
  <si>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</si>
  <si>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</si>
  <si>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</si>
  <si>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</si>
  <si>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</si>
  <si>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</si>
  <si>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</si>
  <si>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</si>
  <si>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</si>
  <si>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</si>
  <si>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</si>
  <si>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</si>
  <si>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</si>
  <si>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</si>
  <si>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</si>
  <si>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</si>
  <si>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</si>
  <si>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</si>
  <si>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</si>
  <si>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</si>
  <si>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</si>
  <si>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</si>
  <si>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</si>
  <si>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</si>
  <si>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</si>
  <si>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</si>
  <si>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</si>
  <si>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</si>
  <si>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</si>
  <si>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</si>
  <si>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</si>
  <si>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</si>
  <si>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</si>
  <si>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</si>
  <si>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</si>
  <si>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</si>
  <si>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</si>
  <si>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</si>
  <si>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</si>
  <si>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</si>
  <si>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</si>
  <si>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</si>
  <si>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</si>
  <si>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</si>
  <si>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</si>
  <si>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</si>
  <si>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</si>
  <si>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</si>
  <si>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</si>
  <si>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</si>
  <si>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</si>
  <si>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</si>
  <si>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</si>
  <si>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</si>
  <si>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</si>
  <si>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</si>
  <si>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</si>
  <si>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</si>
  <si>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</si>
  <si>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</si>
  <si>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</si>
  <si>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</si>
  <si>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</si>
  <si>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</si>
  <si>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</si>
  <si>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</si>
  <si>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</si>
  <si>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</si>
  <si>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</si>
  <si>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</si>
  <si>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</si>
  <si>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</si>
  <si>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</si>
  <si>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</si>
  <si>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</si>
  <si>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</si>
  <si>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</si>
  <si>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</si>
  <si>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</si>
  <si>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</si>
  <si>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</si>
  <si>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</si>
  <si>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</si>
  <si>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</si>
  <si>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</si>
  <si>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</si>
  <si>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</si>
  <si>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</si>
  <si>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</si>
  <si>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</si>
  <si>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</si>
  <si>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</si>
  <si>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</si>
  <si>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</si>
  <si>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</si>
  <si>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</si>
  <si>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</si>
  <si>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</si>
  <si>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</si>
  <si>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</si>
  <si>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</si>
  <si>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</si>
  <si>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</si>
  <si>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</si>
  <si>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</si>
  <si>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</si>
  <si>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</si>
  <si>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</si>
  <si>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</si>
  <si>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</si>
  <si>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</si>
  <si>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</si>
  <si>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</si>
  <si>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</si>
  <si>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</si>
  <si>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</si>
  <si>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</si>
  <si>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</si>
  <si>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</si>
  <si>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</si>
  <si>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</si>
  <si>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</si>
  <si>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</si>
  <si>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</si>
  <si>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</si>
  <si>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</si>
  <si>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</si>
  <si>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</si>
  <si>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</si>
  <si>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</si>
  <si>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</si>
  <si>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</si>
  <si>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</si>
  <si>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</si>
  <si>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</si>
  <si>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</si>
  <si>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</si>
  <si>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</si>
  <si>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</si>
  <si>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</si>
  <si>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</si>
  <si>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</si>
  <si>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</si>
  <si>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</si>
  <si>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</si>
  <si>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</si>
  <si>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</si>
  <si>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</si>
  <si>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</si>
  <si>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</si>
  <si>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</si>
  <si>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</si>
  <si>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</si>
  <si>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</si>
  <si>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</si>
  <si>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</si>
  <si>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</si>
  <si>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</si>
  <si>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</si>
  <si>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</si>
  <si>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</si>
  <si>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</si>
  <si>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</si>
  <si>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</si>
  <si>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</si>
  <si>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</si>
  <si>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</si>
  <si>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</si>
  <si>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</si>
  <si>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</si>
  <si>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</si>
  <si>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</si>
  <si>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</si>
  <si>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</si>
  <si>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</si>
  <si>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</si>
  <si>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</si>
  <si>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</si>
  <si>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</si>
  <si>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</si>
  <si>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</si>
  <si>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</si>
  <si>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</si>
  <si>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</si>
  <si>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</si>
  <si>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</si>
  <si>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</si>
  <si>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</si>
  <si>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</si>
  <si>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</si>
  <si>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</si>
  <si>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</si>
  <si>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</si>
  <si>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</si>
  <si>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</si>
  <si>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</si>
  <si>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</si>
  <si>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</si>
  <si>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</si>
  <si>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</si>
  <si>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</si>
  <si>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</si>
  <si>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</si>
  <si>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</si>
  <si>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</si>
  <si>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</si>
  <si>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</si>
  <si>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</si>
  <si>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</si>
  <si>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</si>
  <si>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</si>
  <si>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</si>
  <si>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</si>
  <si>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</si>
  <si>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</si>
  <si>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</si>
  <si>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</si>
  <si>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</si>
  <si>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</si>
  <si>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</si>
  <si>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</si>
  <si>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</si>
  <si>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</si>
  <si>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</si>
  <si>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</si>
  <si>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</si>
  <si>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</si>
  <si>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</si>
  <si>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</si>
  <si>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</si>
  <si>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</si>
  <si>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</si>
  <si>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</si>
  <si>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</si>
  <si>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</si>
  <si>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</si>
  <si>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</si>
  <si>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</si>
  <si>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</si>
  <si>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</si>
  <si>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</si>
  <si>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</si>
  <si>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</si>
  <si>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</si>
  <si>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</si>
  <si>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</si>
  <si>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</si>
  <si>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</si>
  <si>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</si>
  <si>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</si>
  <si>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</si>
  <si>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</si>
  <si>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</si>
  <si>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</si>
  <si>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</si>
  <si>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</si>
  <si>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</si>
  <si>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</si>
  <si>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</si>
  <si>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</si>
  <si>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</si>
  <si>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</si>
  <si>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</si>
  <si>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</si>
  <si>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</si>
  <si>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</si>
  <si>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</si>
  <si>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</si>
  <si>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</si>
  <si>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</si>
  <si>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</si>
  <si>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</si>
  <si>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</si>
  <si>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</si>
  <si>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</si>
  <si>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</si>
  <si>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</si>
  <si>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</si>
  <si>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</si>
  <si>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</si>
  <si>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</si>
  <si>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</si>
  <si>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</si>
  <si>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</si>
  <si>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</si>
  <si>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</si>
  <si>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</si>
  <si>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</si>
  <si>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</si>
  <si>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</si>
  <si>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</si>
  <si>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</si>
  <si>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</si>
  <si>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</si>
  <si>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</si>
  <si>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</si>
  <si>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</si>
  <si>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</si>
  <si>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</si>
  <si>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</si>
  <si>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</si>
  <si>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</si>
  <si>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</si>
  <si>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</si>
  <si>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</si>
  <si>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</si>
  <si>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</si>
  <si>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</si>
  <si>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</si>
  <si>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</si>
  <si>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</si>
  <si>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</si>
  <si>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</si>
  <si>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</si>
  <si>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</si>
  <si>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</si>
  <si>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</si>
  <si>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</si>
  <si>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</si>
  <si>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</si>
  <si>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</si>
  <si>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</si>
  <si>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</si>
  <si>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</si>
  <si>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</si>
  <si>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</si>
  <si>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</si>
  <si>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</si>
  <si>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</si>
  <si>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</si>
  <si>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</si>
  <si>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</si>
  <si>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</si>
  <si>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</si>
  <si>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</si>
  <si>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</si>
  <si>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</si>
  <si>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</si>
  <si>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</si>
  <si>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</si>
  <si>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</si>
  <si>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</si>
  <si>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</si>
  <si>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</si>
  <si>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</si>
  <si>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</si>
  <si>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</si>
  <si>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</si>
  <si>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</si>
  <si>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</si>
  <si>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</si>
  <si>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</si>
  <si>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</si>
  <si>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</si>
  <si>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</si>
  <si>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</si>
  <si>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</si>
  <si>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</si>
  <si>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</si>
  <si>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</si>
  <si>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</si>
  <si>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</si>
  <si>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</si>
  <si>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</si>
  <si>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</si>
  <si>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</si>
  <si>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</si>
  <si>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</si>
  <si>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</si>
  <si>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</si>
  <si>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</si>
  <si>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</si>
  <si>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</si>
  <si>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</si>
  <si>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</si>
  <si>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</si>
  <si>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</si>
  <si>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</si>
  <si>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</si>
  <si>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</si>
  <si>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</si>
  <si>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</si>
  <si>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</si>
  <si>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</si>
  <si>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</si>
  <si>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</si>
  <si>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</si>
  <si>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</si>
  <si>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</si>
  <si>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</si>
  <si>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</si>
  <si>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</si>
  <si>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</si>
  <si>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</si>
  <si>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</si>
  <si>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</si>
  <si>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</si>
  <si>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</si>
  <si>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</si>
  <si>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</si>
  <si>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</si>
  <si>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</si>
  <si>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</si>
  <si>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</si>
  <si>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</si>
  <si>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</si>
  <si>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</si>
  <si>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</si>
  <si>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</si>
  <si>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</si>
  <si>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</si>
  <si>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</si>
  <si>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</si>
  <si>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</si>
  <si>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</si>
  <si>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</si>
  <si>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</si>
  <si>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</si>
  <si>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</si>
  <si>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</si>
  <si>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</si>
  <si>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</si>
  <si>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</si>
  <si>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</si>
  <si>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</si>
  <si>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</si>
  <si>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</si>
  <si>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</si>
  <si>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</si>
  <si>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</si>
  <si>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</si>
  <si>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</si>
  <si>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</si>
  <si>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</si>
  <si>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</si>
  <si>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</si>
  <si>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</si>
  <si>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</si>
  <si>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</si>
  <si>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</si>
  <si>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</si>
  <si>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</si>
  <si>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</si>
  <si>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</si>
  <si>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</si>
  <si>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</si>
  <si>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</si>
  <si>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</si>
  <si>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</si>
  <si>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</si>
  <si>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</si>
  <si>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</si>
  <si>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</si>
  <si>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</si>
  <si>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</si>
  <si>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</si>
  <si>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</si>
  <si>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</si>
  <si>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</si>
  <si>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</si>
  <si>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</si>
  <si>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</si>
  <si>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</si>
  <si>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</si>
  <si>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</si>
  <si>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</si>
  <si>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</si>
  <si>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</si>
  <si>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</si>
  <si>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</si>
  <si>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</si>
  <si>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</si>
  <si>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</si>
  <si>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</si>
  <si>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</si>
  <si>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</si>
  <si>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</si>
  <si>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</si>
  <si>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</si>
  <si>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</si>
  <si>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</si>
  <si>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</si>
  <si>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</si>
  <si>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</si>
  <si>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</si>
  <si>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</si>
  <si>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</si>
  <si>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</si>
  <si>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</si>
  <si>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</si>
  <si>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</si>
  <si>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</si>
  <si>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</si>
  <si>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</si>
  <si>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</si>
  <si>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</si>
  <si>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</si>
  <si>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</si>
  <si>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</si>
  <si>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</si>
  <si>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</si>
  <si>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</si>
  <si>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</si>
  <si>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</si>
  <si>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</si>
  <si>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</si>
  <si>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</si>
  <si>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</si>
  <si>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</si>
  <si>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</si>
  <si>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</si>
  <si>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</si>
  <si>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</si>
  <si>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</si>
  <si>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</si>
  <si>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</si>
  <si>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</si>
  <si>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</si>
  <si>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</si>
  <si>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</si>
  <si>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</si>
  <si>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</si>
  <si>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</si>
  <si>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</si>
  <si>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</si>
  <si>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</si>
  <si>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</si>
  <si>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</si>
  <si>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</si>
  <si>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</si>
  <si>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</si>
  <si>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</si>
  <si>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</si>
  <si>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</si>
  <si>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</si>
  <si>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</si>
  <si>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</si>
  <si>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</si>
  <si>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</si>
  <si>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</si>
  <si>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</si>
  <si>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</si>
  <si>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</si>
  <si>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</si>
  <si>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</si>
  <si>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</si>
  <si>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</si>
  <si>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</si>
  <si>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</si>
  <si>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</si>
  <si>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</si>
  <si>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</si>
  <si>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</si>
  <si>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</si>
  <si>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</si>
  <si>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</si>
  <si>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</si>
  <si>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</si>
  <si>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</si>
  <si>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</si>
  <si>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</si>
  <si>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</si>
  <si>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</si>
  <si>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</si>
  <si>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</si>
  <si>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</si>
  <si>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</si>
  <si>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</si>
  <si>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</si>
  <si>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</si>
  <si>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</si>
  <si>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</si>
  <si>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</si>
  <si>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</si>
  <si>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</si>
  <si>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</si>
  <si>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</si>
  <si>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</si>
  <si>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</si>
  <si>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</si>
  <si>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</si>
  <si>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</si>
  <si>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</si>
  <si>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</si>
  <si>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</si>
  <si>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</si>
  <si>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</si>
  <si>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</si>
  <si>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</si>
  <si>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</si>
  <si>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</si>
  <si>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</si>
  <si>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</si>
  <si>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</si>
  <si>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</si>
  <si>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</si>
  <si>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</si>
  <si>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</si>
  <si>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</si>
  <si>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</si>
  <si>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</si>
  <si>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</si>
  <si>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</si>
  <si>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</si>
  <si>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</si>
  <si>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</si>
  <si>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</si>
  <si>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</si>
  <si>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</si>
  <si>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</si>
  <si>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</si>
  <si>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</si>
  <si>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</si>
  <si>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</si>
  <si>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</si>
  <si>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</si>
  <si>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</si>
  <si>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</si>
  <si>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</si>
  <si>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</si>
  <si>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</si>
  <si>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</si>
  <si>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</si>
  <si>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</si>
  <si>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</si>
  <si>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</si>
  <si>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</si>
  <si>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</si>
  <si>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</si>
  <si>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</si>
  <si>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</si>
  <si>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</si>
  <si>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</si>
  <si>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</si>
  <si>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</si>
  <si>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</si>
  <si>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</si>
  <si>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</si>
  <si>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</si>
  <si>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</si>
  <si>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</si>
  <si>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</si>
  <si>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</si>
  <si>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</si>
  <si>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</si>
  <si>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</si>
  <si>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</si>
  <si>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</si>
  <si>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</si>
  <si>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</si>
  <si>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</si>
  <si>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</si>
  <si>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</si>
  <si>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</si>
  <si>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</si>
  <si>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</si>
  <si>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</si>
  <si>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</si>
  <si>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</si>
  <si>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</si>
  <si>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</si>
  <si>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</si>
  <si>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</si>
  <si>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</si>
  <si>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</si>
  <si>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</si>
  <si>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</si>
  <si>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</si>
  <si>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</si>
  <si>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</si>
  <si>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</si>
  <si>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</si>
  <si>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</si>
  <si>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</si>
  <si>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</si>
  <si>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</si>
  <si>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</si>
  <si>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</si>
  <si>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</si>
  <si>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</si>
  <si>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</si>
  <si>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</si>
  <si>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</si>
  <si>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</si>
  <si>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</si>
  <si>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</si>
  <si>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</si>
  <si>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</si>
  <si>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</si>
  <si>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</si>
  <si>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</si>
  <si>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</si>
  <si>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</si>
  <si>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</si>
  <si>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</si>
  <si>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</si>
  <si>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</si>
  <si>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</si>
  <si>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</si>
  <si>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</si>
  <si>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</si>
  <si>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</si>
  <si>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</si>
  <si>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</si>
  <si>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</si>
  <si>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</si>
  <si>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</si>
  <si>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</si>
  <si>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</si>
  <si>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</si>
  <si>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</si>
  <si>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</si>
  <si>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</si>
  <si>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</si>
  <si>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</si>
  <si>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</si>
  <si>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</si>
  <si>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</si>
  <si>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</si>
  <si>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</si>
  <si>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</si>
  <si>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</si>
  <si>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</si>
  <si>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</si>
  <si>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</si>
  <si>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</si>
  <si>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</si>
  <si>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</si>
  <si>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</si>
  <si>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</si>
  <si>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</si>
  <si>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</si>
  <si>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</si>
  <si>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</si>
  <si>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</si>
  <si>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</si>
  <si>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</si>
  <si>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</si>
  <si>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</si>
  <si>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</si>
  <si>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</si>
  <si>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</si>
  <si>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</si>
  <si>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</si>
  <si>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</si>
  <si>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</si>
  <si>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</si>
  <si>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</si>
  <si>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</si>
  <si>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</si>
  <si>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</si>
  <si>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</si>
  <si>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</si>
  <si>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</si>
  <si>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</si>
  <si>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</si>
  <si>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</si>
  <si>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</si>
  <si>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</si>
  <si>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</si>
  <si>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</si>
  <si>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</si>
  <si>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</si>
  <si>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</si>
  <si>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</si>
  <si>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</si>
  <si>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</si>
  <si>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</si>
  <si>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</si>
  <si>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</si>
  <si>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</si>
  <si>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</si>
  <si>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</si>
  <si>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</si>
  <si>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</si>
  <si>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</si>
  <si>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</si>
  <si>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</si>
  <si>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</si>
  <si>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</si>
  <si>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</si>
  <si>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</si>
  <si>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</si>
  <si>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</si>
  <si>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</si>
  <si>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</si>
  <si>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</si>
  <si>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</si>
  <si>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</si>
  <si>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</si>
  <si>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</si>
  <si>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</si>
  <si>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</si>
  <si>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</si>
  <si>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</si>
  <si>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</si>
  <si>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</si>
  <si>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</si>
  <si>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</si>
  <si>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</si>
  <si>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</si>
  <si>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</si>
  <si>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</si>
  <si>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</si>
  <si>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</si>
  <si>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</si>
  <si>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</si>
  <si>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</si>
  <si>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</si>
  <si>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</si>
  <si>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</si>
  <si>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</si>
  <si>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</si>
  <si>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</si>
  <si>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</si>
  <si>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</si>
  <si>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</si>
  <si>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</si>
  <si>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</si>
  <si>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</si>
  <si>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</si>
  <si>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</si>
  <si>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</si>
  <si>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</si>
  <si>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</si>
  <si>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</si>
  <si>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</si>
  <si>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</si>
  <si>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</si>
  <si>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</si>
  <si>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</si>
  <si>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</si>
  <si>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</si>
  <si>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</si>
  <si>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</si>
  <si>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</si>
  <si>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</si>
  <si>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</si>
  <si>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</si>
  <si>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</si>
  <si>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</si>
  <si>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</si>
  <si>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</si>
  <si>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</si>
  <si>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</si>
  <si>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</si>
  <si>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</si>
  <si>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</si>
  <si>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</si>
  <si>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</si>
  <si>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</si>
  <si>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</si>
  <si>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</si>
  <si>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</si>
  <si>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</si>
  <si>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</si>
  <si>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</si>
  <si>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</si>
  <si>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</si>
  <si>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</si>
  <si>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</si>
  <si>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</si>
  <si>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</si>
  <si>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</si>
  <si>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</si>
  <si>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</si>
  <si>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</si>
  <si>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</si>
  <si>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</si>
  <si>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</si>
  <si>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</si>
  <si>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</si>
  <si>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</si>
  <si>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</si>
  <si>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</si>
  <si>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</si>
  <si>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</si>
  <si>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</si>
  <si>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</si>
  <si>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</si>
  <si>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</si>
  <si>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</si>
  <si>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</si>
  <si>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</si>
  <si>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</si>
  <si>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</si>
  <si>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</si>
  <si>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</si>
  <si>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</si>
  <si>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</si>
  <si>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</si>
  <si>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</si>
  <si>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</si>
  <si>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</si>
  <si>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</si>
  <si>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</si>
  <si>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</si>
  <si>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</si>
  <si>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</si>
  <si>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</si>
  <si>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</si>
  <si>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</si>
  <si>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</si>
  <si>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</si>
  <si>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</si>
  <si>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</si>
  <si>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</si>
  <si>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</si>
  <si>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</si>
  <si>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</si>
  <si>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</si>
  <si>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</si>
  <si>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</si>
  <si>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</si>
  <si>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</si>
  <si>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</si>
  <si>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</si>
  <si>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</si>
  <si>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</si>
  <si>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</si>
  <si>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</si>
  <si>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</si>
  <si>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</si>
  <si>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</si>
  <si>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</si>
  <si>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</si>
  <si>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</si>
  <si>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</si>
  <si>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</si>
  <si>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</si>
  <si>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</si>
  <si>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</si>
  <si>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</si>
  <si>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</si>
  <si>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</si>
  <si>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</si>
  <si>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</si>
  <si>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</si>
  <si>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</si>
  <si>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</si>
  <si>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</si>
  <si>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</si>
  <si>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</si>
  <si>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</si>
  <si>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</si>
  <si>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</si>
  <si>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</si>
  <si>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</si>
  <si>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</si>
  <si>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</si>
  <si>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</si>
  <si>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</si>
  <si>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</si>
  <si>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</si>
  <si>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</si>
  <si>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</si>
  <si>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</si>
  <si>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</si>
  <si>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</si>
  <si>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</si>
  <si>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</si>
  <si>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</si>
  <si>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</si>
  <si>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</si>
  <si>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</si>
  <si>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</si>
  <si>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</si>
  <si>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</si>
  <si>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</si>
  <si>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</si>
  <si>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</si>
  <si>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</si>
  <si>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</si>
  <si>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</si>
  <si>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</si>
  <si>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</si>
  <si>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</si>
  <si>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</si>
  <si>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</si>
  <si>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</si>
  <si>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</si>
  <si>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</si>
  <si>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</si>
  <si>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</si>
  <si>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</si>
  <si>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</si>
  <si>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</si>
  <si>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</si>
  <si>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</si>
  <si>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</si>
  <si>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</si>
  <si>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</si>
  <si>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</si>
  <si>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</si>
  <si>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</si>
  <si>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</si>
  <si>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</si>
  <si>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</si>
  <si>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</si>
  <si>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</si>
  <si>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</si>
  <si>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</si>
  <si>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</si>
  <si>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</si>
  <si>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</si>
  <si>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</si>
  <si>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</si>
  <si>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</si>
  <si>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</si>
  <si>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</si>
  <si>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</si>
  <si>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</si>
  <si>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</si>
  <si>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</si>
  <si>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</si>
  <si>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</si>
  <si>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</si>
  <si>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</si>
  <si>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</si>
  <si>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</si>
  <si>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</si>
  <si>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</si>
  <si>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</si>
  <si>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</si>
  <si>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</si>
  <si>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</si>
  <si>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</si>
  <si>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</si>
  <si>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</si>
  <si>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</si>
  <si>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</si>
  <si>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</si>
  <si>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</si>
  <si>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</si>
  <si>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</si>
  <si>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</si>
  <si>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</si>
  <si>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</si>
  <si>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</si>
  <si>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</si>
  <si>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</si>
  <si>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</si>
  <si>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</si>
  <si>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</si>
  <si>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</si>
  <si>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</si>
  <si>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</si>
  <si>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</si>
  <si>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</si>
  <si>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</si>
  <si>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</si>
  <si>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</si>
  <si>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</si>
  <si>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</si>
  <si>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</si>
  <si>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</si>
  <si>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</si>
  <si>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</si>
  <si>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</si>
  <si>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</si>
  <si>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</si>
  <si>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</si>
  <si>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</si>
  <si>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</si>
  <si>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</si>
  <si>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</si>
  <si>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</si>
  <si>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</si>
  <si>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</si>
  <si>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</si>
  <si>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</si>
  <si>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</si>
  <si>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</si>
  <si>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</si>
  <si>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</si>
  <si>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</si>
  <si>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</si>
  <si>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</si>
  <si>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</si>
  <si>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</si>
  <si>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</si>
  <si>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</si>
  <si>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</si>
  <si>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</si>
  <si>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</si>
  <si>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</si>
  <si>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</si>
  <si>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</si>
  <si>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</si>
  <si>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</si>
  <si>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</si>
  <si>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</si>
  <si>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</si>
  <si>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</si>
  <si>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</si>
  <si>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</si>
  <si>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</si>
  <si>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</si>
  <si>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</si>
  <si>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</si>
  <si>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</si>
  <si>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</si>
  <si>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</si>
  <si>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</si>
  <si>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</si>
  <si>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</si>
  <si>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</si>
  <si>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</si>
  <si>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</si>
  <si>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</si>
  <si>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</si>
  <si>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</si>
  <si>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</si>
  <si>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</si>
  <si>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</si>
  <si>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</si>
  <si>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</si>
  <si>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</si>
  <si>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</si>
  <si>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</si>
  <si>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</si>
  <si>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</si>
  <si>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</si>
  <si>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</si>
  <si>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</si>
  <si>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</si>
  <si>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</si>
  <si>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</si>
  <si>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</si>
  <si>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</si>
  <si>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</si>
  <si>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</si>
  <si>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</si>
  <si>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</si>
  <si>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</si>
  <si>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</si>
  <si>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</si>
  <si>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</si>
  <si>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</si>
  <si>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</si>
  <si>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</si>
  <si>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</si>
  <si>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</si>
  <si>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</si>
  <si>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</si>
  <si>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</si>
  <si>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</si>
  <si>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</si>
  <si>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</si>
  <si>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</si>
  <si>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</si>
  <si>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</si>
  <si>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</si>
  <si>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</si>
  <si>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</si>
  <si>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</si>
  <si>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</si>
  <si>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</si>
  <si>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</si>
  <si>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</si>
  <si>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</si>
  <si>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</si>
  <si>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</si>
  <si>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</si>
  <si>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</si>
  <si>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</si>
  <si>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</si>
  <si>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</si>
  <si>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</si>
  <si>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</si>
  <si>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</si>
  <si>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</si>
  <si>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</si>
  <si>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</si>
  <si>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</si>
  <si>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</si>
  <si>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</si>
  <si>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</si>
  <si>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</si>
  <si>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</si>
  <si>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</si>
  <si>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</si>
  <si>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</si>
  <si>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</si>
  <si>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</si>
  <si>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</si>
  <si>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</si>
  <si>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</si>
  <si>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</si>
  <si>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</si>
  <si>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</si>
  <si>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</si>
  <si>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</si>
  <si>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</si>
  <si>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</si>
  <si>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</si>
  <si>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</si>
  <si>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</si>
  <si>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</si>
  <si>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</si>
  <si>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</si>
  <si>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</si>
  <si>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</si>
  <si>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</si>
  <si>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</si>
  <si>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</si>
  <si>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</si>
  <si>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</si>
  <si>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</si>
  <si>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</si>
  <si>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</si>
  <si>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</si>
  <si>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</si>
  <si>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</si>
  <si>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</si>
  <si>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</si>
  <si>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</si>
  <si>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</si>
  <si>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</si>
  <si>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</si>
  <si>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</si>
  <si>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</si>
  <si>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</si>
  <si>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</si>
  <si>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</si>
  <si>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</si>
  <si>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</si>
  <si>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</si>
  <si>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</si>
  <si>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</si>
  <si>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</si>
  <si>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</si>
  <si>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</si>
  <si>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</si>
  <si>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</si>
  <si>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</si>
  <si>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</si>
  <si>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</si>
  <si>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</si>
  <si>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</si>
  <si>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</si>
  <si>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</si>
  <si>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</si>
  <si>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</si>
  <si>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</si>
  <si>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</si>
  <si>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</si>
  <si>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</si>
  <si>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</si>
  <si>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</si>
  <si>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</si>
  <si>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</si>
  <si>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</si>
  <si>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</si>
  <si>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</si>
  <si>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</si>
  <si>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</si>
  <si>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</si>
  <si>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</si>
  <si>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</si>
  <si>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</si>
  <si>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</si>
  <si>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</si>
  <si>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</si>
  <si>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</si>
  <si>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</si>
  <si>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</si>
  <si>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</si>
  <si>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</si>
  <si>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</si>
  <si>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</si>
  <si>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</si>
  <si>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</si>
  <si>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</si>
  <si>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</si>
  <si>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</si>
  <si>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</si>
  <si>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</si>
  <si>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</si>
  <si>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</si>
  <si>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</si>
  <si>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</si>
  <si>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</si>
  <si>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</si>
  <si>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</si>
  <si>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</si>
  <si>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</si>
  <si>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</si>
  <si>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</si>
  <si>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</si>
  <si>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</si>
  <si>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</si>
  <si>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</si>
  <si>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</si>
  <si>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</si>
  <si>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</si>
  <si>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</si>
  <si>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</si>
  <si>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</si>
  <si>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</si>
  <si>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</si>
  <si>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</si>
  <si>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</si>
  <si>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</si>
  <si>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</si>
  <si>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</si>
  <si>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</si>
  <si>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</si>
  <si>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</si>
  <si>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</si>
  <si>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</si>
  <si>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</si>
  <si>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</si>
  <si>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</si>
  <si>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</si>
  <si>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</si>
  <si>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</si>
  <si>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</si>
  <si>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</si>
  <si>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</si>
  <si>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</si>
  <si>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</si>
  <si>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</si>
  <si>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</si>
  <si>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</si>
  <si>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</si>
  <si>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</si>
  <si>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</si>
  <si>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</si>
  <si>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</si>
  <si>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</si>
  <si>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</si>
  <si>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</si>
  <si>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</si>
  <si>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</si>
  <si>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</si>
  <si>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</si>
  <si>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</si>
  <si>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</si>
  <si>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</si>
  <si>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</si>
  <si>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</si>
  <si>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</si>
  <si>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</si>
  <si>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</si>
  <si>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</si>
  <si>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</si>
  <si>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</si>
  <si>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</si>
  <si>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</si>
  <si>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</si>
  <si>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</si>
  <si>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</si>
  <si>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</si>
  <si>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</si>
  <si>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</si>
  <si>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</si>
  <si>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</si>
  <si>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</si>
  <si>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</si>
  <si>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</si>
  <si>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</si>
  <si>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</si>
  <si>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</si>
  <si>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</si>
  <si>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</si>
  <si>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</si>
  <si>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</si>
  <si>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</si>
  <si>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</si>
  <si>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</si>
  <si>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</si>
  <si>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</si>
  <si>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</si>
  <si>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</si>
  <si>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</si>
  <si>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</si>
  <si>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</si>
  <si>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</si>
  <si>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</si>
  <si>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</si>
  <si>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</si>
  <si>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</si>
  <si>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</si>
  <si>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</si>
  <si>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</si>
  <si>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</si>
  <si>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</si>
  <si>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</si>
  <si>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</si>
  <si>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</si>
  <si>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</si>
  <si>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</si>
  <si>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</si>
  <si>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</si>
  <si>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</si>
  <si>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</si>
  <si>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</si>
  <si>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</si>
  <si>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</si>
  <si>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</si>
  <si>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</si>
  <si>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</si>
  <si>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</si>
  <si>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</si>
  <si>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</si>
  <si>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</si>
  <si>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</si>
  <si>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</si>
  <si>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</si>
  <si>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</si>
  <si>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</si>
  <si>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</si>
  <si>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</si>
  <si>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</si>
  <si>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</si>
  <si>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</si>
  <si>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</si>
  <si>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</si>
  <si>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</si>
  <si>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</si>
  <si>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</si>
  <si>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</si>
  <si>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</si>
  <si>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</si>
  <si>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</si>
  <si>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</si>
  <si>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</si>
  <si>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</si>
  <si>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</si>
  <si>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</si>
  <si>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</si>
  <si>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</si>
  <si>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</si>
  <si>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</si>
  <si>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</si>
  <si>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</si>
  <si>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</si>
  <si>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</si>
  <si>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</si>
  <si>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</si>
  <si>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</si>
  <si>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</si>
  <si>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</si>
  <si>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</si>
  <si>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</si>
  <si>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</si>
  <si>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</si>
  <si>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</si>
  <si>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</si>
  <si>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</si>
  <si>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</si>
  <si>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</si>
  <si>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</si>
  <si>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</si>
  <si>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</si>
  <si>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</si>
  <si>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</si>
  <si>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</si>
  <si>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</si>
  <si>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</si>
  <si>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</si>
  <si>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</si>
  <si>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</si>
  <si>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</si>
  <si>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</si>
  <si>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</si>
  <si>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</si>
  <si>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</si>
  <si>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</si>
  <si>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</si>
  <si>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</si>
  <si>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</si>
  <si>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</si>
  <si>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</si>
  <si>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</si>
  <si>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</si>
  <si>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</si>
  <si>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</si>
  <si>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</si>
  <si>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</si>
  <si>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</si>
  <si>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</si>
  <si>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</si>
  <si>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</si>
  <si>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</si>
  <si>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</si>
  <si>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</si>
  <si>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</si>
  <si>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</si>
  <si>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</si>
  <si>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</si>
  <si>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</si>
  <si>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</si>
  <si>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</si>
  <si>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</si>
  <si>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</si>
  <si>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</si>
  <si>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</si>
  <si>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</si>
  <si>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</si>
  <si>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</si>
  <si>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</si>
  <si>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</si>
  <si>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</si>
  <si>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</si>
  <si>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</si>
  <si>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</si>
  <si>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</si>
  <si>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</si>
  <si>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</si>
  <si>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</si>
  <si>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</si>
  <si>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</si>
  <si>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</si>
  <si>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</si>
  <si>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</si>
  <si>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</si>
  <si>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</si>
  <si>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</si>
  <si>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</si>
  <si>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</si>
  <si>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</si>
  <si>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</si>
  <si>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</si>
  <si>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</si>
  <si>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</si>
  <si>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</si>
  <si>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</si>
  <si>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</si>
  <si>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</si>
  <si>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</si>
  <si>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</si>
  <si>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</si>
  <si>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</si>
  <si>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</si>
  <si>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</si>
  <si>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</si>
  <si>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</si>
  <si>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</si>
  <si>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</si>
  <si>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</si>
  <si>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</si>
  <si>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</si>
  <si>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</si>
  <si>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</si>
  <si>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</si>
  <si>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</si>
  <si>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</si>
  <si>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</si>
  <si>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</si>
  <si>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</si>
  <si>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</si>
  <si>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</si>
  <si>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</si>
  <si>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</si>
  <si>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</si>
  <si>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</si>
  <si>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</si>
  <si>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</si>
  <si>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</si>
  <si>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</si>
  <si>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</si>
  <si>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</si>
  <si>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</si>
  <si>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</si>
  <si>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</si>
  <si>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</si>
  <si>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</si>
  <si>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</si>
  <si>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</si>
  <si>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</si>
  <si>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</si>
  <si>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</si>
  <si>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</si>
  <si>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</si>
  <si>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</si>
  <si>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</si>
  <si>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</si>
  <si>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</si>
  <si>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</si>
  <si>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</si>
  <si>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</si>
  <si>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</si>
  <si>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</si>
  <si>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</si>
  <si>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</si>
  <si>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</si>
  <si>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</si>
  <si>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</si>
  <si>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</si>
  <si>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</si>
  <si>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</si>
  <si>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</si>
  <si>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</si>
  <si>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</si>
  <si>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</si>
  <si>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</si>
  <si>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</si>
  <si>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</si>
  <si>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</si>
  <si>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</si>
  <si>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</si>
  <si>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</si>
  <si>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</si>
  <si>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</si>
  <si>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</si>
  <si>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</si>
  <si>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</si>
  <si>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</si>
  <si>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</si>
  <si>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</si>
  <si>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</si>
  <si>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</si>
  <si>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</si>
  <si>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</si>
  <si>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</si>
  <si>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</si>
  <si>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</si>
  <si>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</si>
  <si>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</si>
  <si>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</si>
  <si>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</si>
  <si>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</si>
  <si>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</si>
  <si>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</si>
  <si>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</si>
  <si>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</si>
  <si>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</si>
  <si>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</si>
  <si>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</si>
  <si>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</si>
  <si>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</si>
  <si>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</si>
  <si>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</si>
  <si>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</si>
  <si>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</si>
  <si>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</si>
  <si>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</si>
  <si>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</si>
  <si>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</si>
  <si>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</si>
  <si>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</si>
  <si>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</si>
  <si>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</si>
  <si>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</si>
  <si>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</si>
  <si>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</si>
  <si>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</si>
  <si>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</si>
  <si>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</si>
  <si>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</si>
  <si>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</si>
  <si>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</si>
  <si>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</si>
  <si>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</si>
  <si>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</si>
  <si>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</si>
  <si>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</si>
  <si>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</si>
  <si>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</si>
  <si>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</si>
  <si>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</si>
  <si>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</si>
  <si>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</si>
  <si>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</si>
  <si>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</si>
  <si>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</si>
  <si>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</si>
  <si>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</si>
  <si>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</si>
  <si>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</si>
  <si>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</si>
  <si>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</si>
  <si>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</si>
  <si>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</si>
  <si>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</si>
  <si>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</si>
  <si>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</si>
  <si>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</si>
  <si>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</si>
  <si>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</si>
  <si>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</si>
  <si>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</si>
  <si>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</si>
  <si>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</si>
  <si>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</si>
  <si>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</si>
  <si>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</si>
  <si>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</si>
  <si>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</si>
  <si>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</si>
  <si>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</si>
  <si>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</si>
  <si>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</si>
  <si>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</si>
  <si>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</si>
  <si>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</si>
  <si>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</si>
  <si>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</si>
  <si>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</si>
  <si>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</si>
  <si>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</si>
  <si>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</si>
  <si>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</si>
  <si>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</si>
  <si>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</si>
  <si>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</si>
  <si>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</si>
  <si>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</si>
  <si>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</si>
  <si>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</si>
  <si>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</si>
  <si>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</si>
  <si>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</si>
  <si>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</si>
  <si>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</si>
  <si>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</si>
  <si>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</si>
  <si>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</si>
  <si>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</si>
  <si>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</si>
  <si>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</si>
  <si>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</si>
  <si>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</si>
  <si>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</si>
  <si>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</si>
  <si>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</si>
  <si>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</si>
  <si>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</si>
  <si>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</si>
  <si>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</si>
  <si>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</si>
  <si>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</si>
  <si>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</si>
  <si>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</si>
  <si>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</si>
  <si>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</si>
  <si>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</si>
  <si>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</si>
  <si>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</si>
  <si>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</si>
  <si>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</si>
  <si>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</si>
  <si>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</si>
  <si>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</si>
  <si>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</si>
  <si>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</si>
  <si>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</si>
  <si>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</si>
  <si>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</si>
  <si>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</si>
  <si>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</si>
  <si>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</si>
  <si>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</si>
  <si>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</si>
  <si>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</si>
  <si>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</si>
  <si>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</si>
  <si>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</si>
  <si>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</si>
  <si>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</si>
  <si>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</si>
  <si>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</si>
  <si>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</si>
  <si>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</si>
  <si>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</si>
  <si>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</si>
  <si>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</si>
  <si>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</si>
  <si>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</si>
  <si>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</si>
  <si>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</si>
  <si>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</si>
  <si>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</si>
  <si>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</si>
  <si>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</si>
  <si>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</si>
  <si>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</si>
  <si>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</si>
  <si>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</si>
  <si>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</si>
  <si>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</si>
  <si>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</si>
  <si>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</si>
  <si>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</si>
  <si>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</si>
  <si>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</si>
  <si>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</si>
  <si>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</si>
  <si>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</si>
  <si>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</si>
  <si>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</si>
  <si>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</si>
  <si>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</si>
  <si>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</si>
  <si>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</si>
  <si>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</si>
  <si>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</si>
  <si>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</si>
  <si>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</si>
  <si>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</si>
  <si>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</si>
  <si>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</si>
  <si>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</si>
  <si>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</si>
  <si>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</si>
  <si>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</si>
  <si>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</si>
  <si>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</si>
  <si>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</si>
  <si>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</si>
  <si>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</si>
  <si>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</si>
  <si>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</si>
  <si>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</si>
  <si>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</si>
  <si>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</si>
  <si>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</si>
  <si>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</si>
  <si>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</si>
  <si>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</si>
  <si>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</si>
  <si>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</si>
  <si>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</si>
  <si>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</si>
  <si>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</si>
  <si>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</si>
  <si>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</si>
  <si>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</si>
  <si>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</si>
  <si>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</si>
  <si>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</si>
  <si>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</si>
  <si>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</si>
  <si>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</si>
  <si>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</si>
  <si>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</si>
  <si>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</si>
  <si>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</si>
  <si>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</si>
  <si>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</si>
  <si>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</si>
  <si>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</si>
  <si>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</si>
  <si>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</si>
  <si>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</si>
  <si>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</si>
  <si>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</si>
  <si>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</si>
  <si>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</si>
  <si>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</si>
  <si>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</si>
  <si>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</si>
  <si>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</si>
  <si>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</si>
  <si>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</si>
  <si>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</si>
  <si>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</si>
  <si>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</si>
  <si>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</si>
  <si>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</si>
  <si>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</si>
  <si>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</si>
  <si>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</si>
  <si>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</si>
  <si>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</si>
  <si>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</si>
  <si>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</si>
  <si>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</si>
  <si>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</si>
  <si>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</si>
  <si>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</si>
  <si>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</si>
  <si>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</si>
  <si>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</si>
  <si>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</si>
  <si>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</si>
  <si>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</si>
  <si>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</si>
  <si>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</si>
  <si>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</si>
  <si>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</si>
  <si>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</si>
  <si>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</si>
  <si>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</si>
  <si>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</si>
  <si>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</si>
  <si>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</si>
  <si>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</si>
  <si>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</si>
  <si>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</si>
  <si>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</si>
  <si>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</si>
  <si>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</si>
  <si>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</si>
  <si>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</si>
  <si>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</si>
  <si>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</si>
  <si>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</si>
  <si>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</si>
  <si>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</si>
  <si>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</si>
  <si>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</si>
  <si>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</si>
  <si>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</si>
  <si>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</si>
  <si>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</si>
  <si>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</si>
  <si>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</si>
  <si>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</si>
  <si>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</si>
  <si>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</si>
  <si>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</si>
  <si>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</si>
  <si>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</si>
  <si>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</si>
  <si>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</si>
  <si>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</si>
  <si>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</si>
  <si>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</si>
  <si>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</si>
  <si>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</si>
  <si>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</si>
  <si>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</si>
  <si>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</si>
  <si>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</si>
  <si>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</si>
  <si>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</si>
  <si>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</si>
  <si>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</si>
  <si>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</si>
  <si>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</si>
  <si>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</si>
  <si>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</si>
  <si>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</si>
  <si>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</si>
  <si>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</si>
  <si>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</si>
  <si>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</si>
  <si>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</si>
  <si>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</si>
  <si>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</si>
  <si>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</si>
  <si>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</si>
  <si>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</si>
  <si>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</si>
  <si>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</si>
  <si>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</si>
  <si>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</si>
  <si>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</si>
  <si>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</si>
  <si>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</si>
  <si>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</si>
  <si>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</si>
  <si>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</si>
  <si>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</si>
  <si>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</si>
  <si>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</si>
  <si>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</si>
  <si>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</si>
  <si>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</si>
  <si>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</si>
  <si>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</si>
  <si>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</si>
  <si>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</si>
  <si>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</si>
  <si>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</si>
  <si>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</si>
  <si>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</si>
  <si>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</si>
  <si>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</si>
  <si>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</si>
  <si>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</si>
  <si>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</si>
  <si>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</si>
  <si>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</si>
  <si>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</si>
  <si>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</si>
  <si>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</si>
  <si>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</si>
  <si>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</si>
  <si>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</si>
  <si>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</si>
  <si>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</si>
  <si>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</si>
  <si>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</si>
  <si>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</si>
  <si>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</si>
  <si>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</si>
  <si>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</si>
  <si>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</si>
  <si>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</si>
  <si>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</si>
  <si>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</si>
  <si>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</si>
  <si>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</si>
  <si>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</si>
  <si>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</si>
  <si>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</si>
  <si>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</si>
  <si>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</si>
  <si>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</si>
  <si>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</si>
  <si>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</si>
  <si>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</si>
  <si>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</si>
  <si>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</si>
  <si>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</si>
  <si>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</si>
  <si>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</si>
  <si>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</si>
  <si>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</si>
  <si>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</si>
  <si>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</si>
  <si>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</si>
  <si>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</si>
  <si>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</si>
  <si>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</si>
  <si>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</si>
  <si>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</si>
  <si>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</si>
  <si>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</si>
  <si>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</si>
  <si>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</si>
  <si>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</si>
  <si>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</si>
  <si>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</si>
  <si>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</si>
  <si>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</si>
  <si>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</si>
  <si>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</si>
  <si>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</si>
  <si>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</si>
  <si>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</si>
  <si>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</si>
  <si>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</si>
  <si>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</si>
  <si>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</si>
  <si>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</si>
  <si>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</si>
  <si>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</si>
  <si>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</si>
  <si>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</si>
  <si>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</si>
  <si>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</si>
  <si>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</si>
  <si>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</si>
  <si>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</si>
  <si>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</si>
  <si>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</si>
  <si>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</si>
  <si>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</si>
  <si>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</si>
  <si>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</si>
  <si>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</si>
  <si>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</si>
  <si>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</si>
  <si>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</si>
  <si>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</si>
  <si>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</si>
  <si>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</si>
  <si>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</si>
  <si>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</si>
  <si>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</si>
  <si>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</si>
  <si>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</si>
  <si>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</si>
  <si>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</si>
  <si>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</si>
  <si>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</si>
  <si>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</si>
  <si>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</si>
  <si>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</si>
  <si>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</si>
  <si>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</si>
  <si>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</si>
  <si>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</si>
  <si>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</si>
  <si>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</si>
  <si>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</si>
  <si>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</si>
  <si>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</si>
  <si>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</si>
  <si>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</si>
  <si>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</si>
  <si>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</si>
  <si>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</si>
  <si>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</si>
  <si>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</si>
  <si>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</si>
  <si>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</si>
  <si>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</si>
  <si>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</si>
  <si>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</si>
  <si>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</si>
  <si>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</si>
  <si>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</si>
  <si>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</si>
  <si>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</si>
  <si>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</si>
  <si>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</si>
  <si>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</si>
  <si>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</si>
  <si>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</si>
  <si>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</si>
  <si>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</si>
  <si>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</si>
  <si>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</si>
  <si>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</si>
  <si>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</si>
  <si>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</si>
  <si>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</si>
  <si>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</si>
  <si>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</si>
  <si>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</si>
  <si>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</si>
  <si>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</si>
  <si>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</si>
  <si>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</si>
  <si>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</si>
  <si>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</si>
  <si>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</si>
  <si>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</si>
  <si>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</si>
  <si>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</si>
  <si>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</si>
  <si>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</si>
  <si>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</si>
  <si>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</si>
  <si>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</si>
  <si>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</si>
  <si>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</si>
  <si>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</si>
  <si>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</si>
  <si>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</si>
  <si>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</si>
  <si>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</si>
  <si>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</si>
  <si>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</si>
  <si>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</si>
  <si>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</si>
  <si>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</si>
  <si>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</si>
  <si>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</si>
  <si>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</si>
  <si>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</si>
  <si>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</si>
  <si>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</si>
  <si>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</si>
  <si>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</si>
  <si>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</si>
  <si>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</si>
  <si>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</si>
  <si>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</si>
  <si>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</si>
  <si>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</si>
  <si>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</si>
  <si>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</si>
  <si>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</si>
  <si>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</si>
  <si>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</si>
  <si>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</si>
  <si>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</si>
  <si>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</si>
  <si>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</si>
  <si>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</si>
  <si>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</si>
  <si>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</si>
  <si>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</si>
  <si>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</si>
  <si>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</si>
  <si>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</si>
  <si>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</si>
  <si>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</si>
  <si>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</si>
  <si>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</si>
  <si>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</si>
  <si>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</si>
  <si>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</si>
  <si>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</si>
  <si>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</si>
  <si>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</si>
  <si>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</si>
  <si>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</si>
  <si>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</si>
  <si>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</si>
  <si>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</si>
  <si>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</si>
  <si>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</si>
  <si>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</si>
  <si>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</si>
  <si>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</si>
  <si>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</si>
  <si>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</si>
  <si>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</si>
  <si>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</si>
  <si>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</si>
  <si>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</si>
  <si>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</si>
  <si>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</si>
  <si>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</si>
  <si>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</si>
  <si>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</si>
  <si>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</si>
  <si>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</si>
  <si>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</si>
  <si>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</si>
  <si>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</si>
  <si>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</si>
  <si>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</si>
  <si>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</si>
  <si>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</si>
  <si>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</si>
  <si>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</si>
  <si>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</si>
  <si>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</si>
  <si>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</si>
  <si>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</si>
  <si>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</si>
  <si>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</si>
  <si>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</si>
  <si>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</si>
  <si>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</si>
  <si>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</si>
  <si>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</si>
  <si>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</si>
  <si>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</si>
  <si>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</si>
  <si>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</si>
  <si>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</si>
  <si>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</si>
  <si>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</si>
  <si>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</si>
  <si>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</si>
  <si>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</si>
  <si>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</si>
  <si>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</si>
  <si>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</si>
  <si>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</si>
  <si>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</si>
  <si>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</si>
  <si>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</si>
  <si>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</si>
  <si>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</si>
  <si>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</si>
  <si>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</si>
  <si>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</si>
  <si>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</si>
  <si>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</si>
  <si>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</si>
  <si>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</si>
  <si>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</si>
  <si>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</si>
  <si>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</si>
  <si>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</si>
  <si>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</si>
  <si>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</si>
  <si>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</si>
  <si>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</si>
  <si>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</si>
  <si>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</si>
  <si>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</si>
  <si>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</si>
  <si>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</si>
  <si>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</si>
  <si>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</si>
  <si>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</si>
  <si>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</si>
  <si>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</si>
  <si>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</si>
  <si>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</si>
  <si>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</si>
  <si>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</si>
  <si>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</si>
  <si>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</si>
  <si>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</si>
  <si>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</si>
  <si>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</si>
  <si>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</si>
  <si>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</si>
  <si>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</si>
  <si>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</si>
  <si>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</si>
  <si>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</si>
  <si>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</si>
  <si>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</si>
  <si>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</si>
  <si>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</si>
  <si>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</si>
  <si>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</si>
  <si>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</si>
  <si>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</si>
  <si>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</si>
  <si>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</si>
  <si>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</si>
  <si>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</si>
  <si>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</si>
  <si>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</si>
  <si>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</si>
  <si>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</si>
  <si>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</si>
  <si>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</si>
  <si>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</si>
  <si>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</si>
  <si>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</si>
  <si>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</si>
  <si>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</si>
  <si>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</si>
  <si>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</si>
  <si>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</si>
  <si>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</si>
  <si>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</si>
  <si>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</si>
  <si>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</si>
  <si>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</si>
  <si>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</si>
  <si>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</si>
  <si>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</si>
  <si>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</si>
  <si>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</si>
  <si>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</si>
  <si>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</si>
  <si>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</si>
  <si>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</si>
  <si>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</si>
  <si>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</si>
  <si>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</si>
  <si>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</si>
  <si>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</si>
  <si>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</si>
  <si>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</si>
  <si>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</si>
  <si>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</si>
  <si>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</si>
  <si>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</si>
  <si>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</si>
  <si>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</si>
  <si>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</si>
  <si>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</si>
  <si>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</si>
  <si>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</si>
  <si>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</si>
  <si>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</si>
  <si>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</si>
  <si>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</si>
  <si>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</si>
  <si>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</si>
  <si>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</si>
  <si>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</si>
  <si>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</si>
  <si>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</si>
  <si>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</si>
  <si>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</si>
  <si>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</si>
  <si>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</si>
  <si>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</si>
  <si>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</si>
  <si>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</si>
  <si>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</si>
  <si>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</si>
  <si>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</si>
  <si>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</si>
  <si>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</si>
  <si>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</si>
  <si>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</si>
  <si>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</si>
  <si>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</si>
  <si>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</si>
  <si>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</si>
  <si>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</si>
  <si>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</si>
  <si>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</si>
  <si>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</si>
  <si>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</si>
  <si>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</si>
  <si>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</si>
  <si>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</si>
  <si>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</si>
  <si>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</si>
  <si>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</si>
  <si>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</si>
  <si>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</si>
  <si>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</si>
  <si>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</si>
  <si>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</si>
  <si>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</si>
  <si>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</si>
  <si>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</si>
  <si>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</si>
  <si>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</si>
  <si>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</si>
  <si>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</si>
  <si>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</si>
  <si>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</si>
  <si>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</si>
  <si>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</si>
  <si>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</si>
  <si>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</si>
  <si>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</si>
  <si>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</si>
  <si>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</si>
  <si>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</si>
  <si>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</si>
  <si>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</si>
  <si>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</si>
  <si>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</si>
  <si>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</si>
  <si>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</si>
  <si>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</si>
  <si>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</si>
  <si>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</si>
  <si>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</si>
  <si>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</si>
  <si>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</si>
  <si>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</si>
  <si>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</si>
  <si>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</si>
  <si>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</si>
  <si>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</si>
  <si>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</si>
  <si>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</si>
  <si>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</si>
  <si>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</si>
  <si>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</si>
  <si>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</si>
  <si>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</si>
  <si>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</si>
  <si>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</si>
  <si>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</si>
  <si>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</si>
  <si>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</si>
  <si>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</si>
  <si>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</si>
  <si>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</si>
  <si>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</si>
  <si>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</si>
  <si>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</si>
  <si>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</si>
  <si>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</si>
  <si>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</si>
  <si>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</si>
  <si>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</si>
  <si>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</si>
  <si>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</si>
  <si>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</si>
  <si>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</si>
  <si>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</si>
  <si>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</si>
  <si>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</si>
  <si>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</si>
  <si>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</si>
  <si>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</si>
  <si>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</si>
  <si>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</si>
  <si>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</si>
  <si>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</si>
  <si>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</si>
  <si>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</si>
  <si>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</si>
  <si>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</si>
  <si>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</si>
  <si>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</si>
  <si>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</si>
  <si>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</si>
  <si>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</si>
  <si>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</si>
  <si>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</si>
  <si>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</si>
  <si>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</si>
  <si>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</si>
  <si>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</si>
  <si>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</si>
  <si>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</si>
  <si>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</si>
  <si>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</si>
  <si>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</si>
  <si>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</si>
  <si>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</si>
  <si>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</si>
  <si>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</si>
  <si>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</si>
  <si>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</si>
  <si>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</si>
  <si>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</si>
  <si>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</si>
  <si>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</si>
  <si>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</si>
  <si>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</si>
  <si>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</si>
  <si>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</si>
  <si>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</si>
  <si>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</si>
  <si>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</si>
  <si>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</si>
  <si>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</si>
  <si>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</si>
  <si>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</si>
  <si>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</si>
  <si>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</si>
  <si>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</si>
  <si>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</si>
  <si>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</si>
  <si>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</si>
  <si>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</si>
  <si>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</si>
  <si>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</si>
  <si>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</si>
  <si>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</si>
  <si>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</si>
  <si>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</si>
  <si>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</si>
  <si>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</si>
  <si>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</si>
  <si>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</si>
  <si>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</si>
  <si>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</si>
  <si>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</si>
  <si>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</si>
  <si>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</si>
  <si>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</si>
  <si>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</si>
  <si>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</si>
  <si>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</si>
  <si>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</si>
  <si>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</si>
  <si>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</si>
  <si>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</si>
  <si>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</si>
  <si>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</si>
  <si>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</si>
  <si>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</si>
  <si>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</si>
  <si>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</si>
  <si>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</si>
  <si>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</si>
  <si>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</si>
  <si>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</si>
  <si>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</si>
  <si>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</si>
  <si>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</si>
  <si>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</si>
  <si>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</si>
  <si>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</si>
  <si>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</si>
  <si>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</si>
  <si>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</si>
  <si>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</si>
  <si>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</si>
  <si>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</si>
  <si>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</si>
  <si>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</si>
  <si>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</si>
  <si>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</si>
  <si>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</si>
  <si>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</si>
  <si>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</si>
  <si>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</si>
  <si>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</si>
  <si>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</si>
  <si>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</si>
  <si>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</si>
  <si>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</si>
  <si>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</si>
  <si>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</si>
  <si>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</si>
  <si>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</si>
  <si>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</si>
  <si>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</si>
  <si>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</si>
  <si>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</si>
  <si>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</si>
  <si>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</si>
  <si>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</si>
  <si>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</si>
  <si>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</si>
  <si>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</si>
  <si>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</si>
  <si>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</si>
  <si>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</si>
  <si>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</si>
  <si>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</si>
  <si>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</si>
  <si>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</si>
  <si>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</si>
  <si>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</si>
  <si>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</si>
  <si>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</si>
  <si>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</si>
  <si>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</si>
  <si>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</si>
  <si>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</si>
  <si>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</si>
  <si>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</si>
  <si>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</si>
  <si>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</si>
  <si>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</si>
  <si>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</si>
  <si>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</si>
  <si>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</si>
  <si>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</si>
  <si>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</si>
  <si>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</si>
  <si>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</si>
  <si>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</si>
  <si>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</si>
  <si>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</si>
  <si>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</si>
  <si>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</si>
  <si>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</si>
  <si>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</si>
  <si>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</si>
  <si>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</si>
  <si>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</si>
  <si>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</si>
  <si>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</si>
  <si>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</si>
  <si>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</si>
  <si>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</si>
  <si>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</si>
  <si>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</si>
  <si>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</si>
  <si>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</si>
  <si>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</si>
  <si>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</si>
  <si>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</si>
  <si>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</si>
  <si>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</si>
  <si>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</si>
  <si>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</si>
  <si>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</si>
  <si>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</si>
  <si>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</si>
  <si>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</si>
  <si>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</si>
  <si>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</si>
  <si>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</si>
  <si>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</si>
  <si>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</si>
  <si>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</si>
  <si>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</si>
  <si>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</si>
  <si>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</si>
  <si>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</si>
  <si>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</si>
  <si>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</si>
  <si>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</si>
  <si>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</si>
  <si>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</si>
  <si>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</si>
  <si>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</si>
  <si>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</si>
  <si>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</si>
  <si>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</si>
  <si>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</si>
  <si>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</si>
  <si>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</si>
  <si>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</si>
  <si>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</si>
  <si>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</si>
  <si>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</si>
  <si>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</si>
  <si>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</si>
  <si>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</si>
  <si>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</si>
  <si>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</si>
  <si>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</si>
  <si>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</si>
  <si>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</si>
  <si>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</si>
  <si>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</si>
  <si>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</si>
  <si>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</si>
  <si>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</si>
  <si>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</si>
  <si>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</si>
  <si>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</si>
  <si>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</si>
  <si>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</si>
  <si>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</si>
  <si>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</si>
  <si>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</si>
  <si>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</si>
  <si>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</si>
  <si>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</si>
  <si>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</si>
  <si>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</si>
  <si>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</si>
  <si>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</si>
  <si>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</si>
  <si>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</si>
  <si>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</si>
  <si>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</si>
  <si>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</si>
  <si>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</si>
  <si>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</si>
  <si>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</si>
  <si>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</si>
  <si>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</si>
  <si>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</si>
  <si>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</si>
  <si>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</si>
  <si>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</si>
  <si>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</si>
  <si>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</si>
  <si>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</si>
  <si>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</si>
  <si>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</si>
  <si>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</si>
  <si>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</si>
  <si>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</si>
  <si>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</si>
  <si>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</si>
  <si>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</si>
  <si>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</si>
  <si>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</si>
  <si>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</si>
  <si>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</si>
  <si>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</si>
  <si>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</si>
  <si>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</si>
  <si>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</si>
  <si>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</si>
  <si>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</si>
  <si>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</si>
  <si>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</si>
  <si>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</si>
  <si>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</si>
  <si>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</si>
  <si>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</si>
  <si>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</si>
  <si>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</si>
  <si>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</si>
  <si>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</si>
  <si>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</si>
  <si>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</si>
  <si>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</si>
  <si>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</si>
  <si>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</si>
  <si>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</si>
  <si>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</si>
  <si>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</si>
  <si>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</si>
  <si>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</si>
  <si>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</si>
  <si>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</si>
  <si>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</si>
  <si>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</si>
  <si>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</si>
  <si>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</si>
  <si>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</si>
  <si>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</si>
  <si>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</si>
  <si>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</si>
  <si>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</si>
  <si>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</si>
  <si>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</si>
  <si>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</si>
  <si>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</si>
  <si>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</si>
  <si>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</si>
  <si>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</si>
  <si>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</si>
  <si>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</si>
  <si>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</si>
  <si>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</si>
  <si>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</si>
  <si>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</si>
  <si>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</si>
  <si>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</si>
  <si>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</si>
  <si>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</si>
  <si>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</si>
  <si>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</si>
  <si>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</si>
  <si>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</si>
  <si>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</si>
  <si>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</si>
  <si>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</si>
  <si>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</si>
  <si>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</si>
  <si>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</si>
  <si>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</si>
  <si>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</si>
  <si>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</si>
  <si>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</si>
  <si>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</si>
  <si>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</si>
  <si>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</si>
  <si>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</si>
  <si>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</si>
  <si>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</si>
  <si>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</si>
  <si>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</si>
  <si>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</si>
  <si>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</si>
  <si>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</si>
  <si>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</si>
  <si>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</si>
  <si>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</si>
  <si>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</si>
  <si>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</si>
  <si>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</si>
  <si>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</si>
  <si>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</si>
  <si>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</si>
  <si>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</si>
  <si>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</si>
  <si>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</si>
  <si>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</si>
  <si>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</si>
  <si>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</si>
  <si>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</si>
  <si>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</si>
  <si>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</si>
  <si>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</si>
  <si>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</si>
  <si>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</si>
  <si>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</si>
  <si>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</si>
  <si>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</si>
  <si>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</si>
  <si>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</si>
  <si>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</si>
  <si>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</si>
  <si>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</si>
  <si>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</si>
  <si>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</si>
  <si>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</si>
  <si>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</si>
  <si>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</si>
  <si>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</si>
  <si>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</si>
  <si>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</si>
  <si>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</si>
  <si>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</si>
  <si>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</si>
  <si>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</si>
  <si>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</si>
  <si>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</si>
  <si>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</si>
  <si>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</si>
  <si>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</si>
  <si>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</si>
  <si>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</si>
  <si>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</si>
  <si>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</si>
  <si>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</si>
  <si>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</si>
  <si>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</si>
  <si>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</si>
  <si>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</si>
  <si>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</si>
  <si>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</si>
  <si>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</si>
  <si>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</si>
  <si>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</si>
  <si>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</si>
  <si>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</si>
  <si>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</si>
  <si>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</si>
  <si>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</si>
  <si>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</si>
  <si>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</si>
  <si>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</si>
  <si>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</si>
  <si>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</si>
  <si>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</si>
  <si>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</si>
  <si>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</si>
  <si>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</si>
  <si>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</si>
  <si>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</si>
  <si>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</si>
  <si>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</si>
  <si>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</si>
  <si>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</si>
  <si>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</si>
  <si>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</si>
  <si>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</si>
  <si>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</si>
  <si>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</si>
  <si>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</si>
  <si>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</si>
  <si>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</si>
  <si>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</si>
  <si>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</si>
  <si>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</si>
  <si>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</si>
  <si>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</si>
  <si>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</si>
  <si>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</si>
  <si>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</si>
  <si>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</si>
  <si>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</si>
  <si>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</si>
  <si>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</si>
  <si>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</si>
  <si>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</si>
  <si>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</si>
  <si>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</si>
  <si>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</si>
  <si>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</si>
  <si>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</si>
  <si>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</si>
  <si>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</si>
  <si>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</si>
  <si>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</si>
  <si>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</si>
  <si>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</si>
  <si>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</si>
  <si>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</si>
  <si>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</si>
  <si>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</si>
  <si>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</si>
  <si>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</si>
  <si>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</si>
  <si>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</si>
  <si>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</si>
  <si>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</si>
  <si>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</si>
  <si>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</si>
  <si>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</si>
  <si>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</si>
  <si>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</si>
  <si>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</si>
  <si>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</si>
  <si>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</si>
  <si>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</si>
  <si>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</si>
  <si>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</si>
  <si>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</si>
  <si>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</si>
  <si>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</si>
  <si>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</si>
  <si>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</si>
  <si>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</si>
  <si>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</si>
  <si>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</si>
  <si>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</si>
  <si>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</si>
  <si>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</si>
  <si>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</si>
  <si>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</si>
  <si>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</si>
  <si>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</si>
  <si>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</si>
  <si>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</si>
  <si>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</si>
  <si>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</si>
  <si>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</si>
  <si>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</si>
  <si>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</si>
  <si>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</si>
  <si>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</si>
  <si>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</si>
  <si>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</si>
  <si>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</si>
  <si>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</si>
  <si>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</si>
  <si>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</si>
  <si>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</si>
  <si>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</si>
  <si>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</si>
  <si>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</si>
  <si>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</si>
  <si>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</si>
  <si>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</si>
  <si>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</si>
  <si>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</si>
  <si>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</si>
  <si>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</si>
  <si>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</si>
  <si>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</si>
  <si>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</si>
  <si>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</si>
  <si>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</si>
  <si>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</si>
  <si>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</si>
  <si>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</si>
  <si>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</si>
  <si>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</si>
  <si>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</si>
  <si>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</si>
  <si>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</si>
  <si>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</si>
  <si>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</si>
  <si>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</si>
  <si>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</si>
  <si>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</si>
  <si>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</si>
  <si>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</si>
  <si>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</si>
  <si>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</si>
  <si>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</si>
  <si>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</si>
  <si>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</si>
  <si>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</si>
  <si>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</si>
  <si>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</si>
  <si>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</si>
  <si>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</si>
  <si>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</si>
  <si>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</si>
  <si>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</si>
  <si>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</si>
  <si>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</si>
  <si>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</si>
  <si>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</si>
  <si>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</si>
  <si>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</si>
  <si>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</si>
  <si>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</si>
  <si>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</si>
  <si>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</si>
  <si>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</si>
  <si>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</si>
  <si>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</si>
  <si>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</si>
  <si>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</si>
  <si>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</si>
  <si>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</si>
  <si>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</si>
  <si>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</si>
  <si>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</si>
  <si>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</si>
  <si>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</si>
  <si>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</si>
  <si>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</si>
  <si>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</si>
  <si>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</si>
  <si>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</si>
  <si>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</si>
  <si>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</si>
  <si>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</si>
  <si>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</si>
  <si>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</si>
  <si>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</si>
  <si>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</si>
  <si>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</si>
  <si>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</si>
  <si>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</si>
  <si>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</si>
  <si>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</si>
  <si>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</si>
  <si>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</si>
  <si>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</si>
  <si>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</si>
  <si>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</si>
  <si>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</si>
  <si>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</si>
  <si>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</si>
  <si>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</si>
  <si>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</si>
  <si>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</si>
  <si>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</si>
  <si>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</si>
  <si>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</si>
  <si>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</si>
  <si>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</si>
  <si>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</si>
  <si>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</si>
  <si>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</si>
  <si>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</si>
  <si>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</si>
  <si>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</si>
  <si>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</si>
  <si>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</si>
  <si>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</si>
  <si>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</si>
  <si>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</si>
  <si>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</si>
  <si>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</si>
  <si>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</si>
  <si>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</si>
  <si>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</si>
  <si>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</si>
  <si>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</si>
  <si>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</si>
  <si>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</si>
  <si>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</si>
  <si>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</si>
  <si>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</si>
  <si>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</si>
  <si>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</si>
  <si>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</si>
  <si>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</si>
  <si>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</si>
  <si>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</si>
  <si>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</si>
  <si>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</si>
  <si>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</si>
  <si>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</si>
  <si>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</si>
  <si>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</si>
  <si>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</si>
  <si>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</si>
  <si>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</si>
  <si>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</si>
  <si>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</si>
  <si>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</si>
  <si>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</si>
  <si>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</si>
  <si>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</si>
  <si>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</si>
  <si>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</si>
  <si>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</si>
  <si>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</si>
  <si>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</si>
  <si>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</si>
  <si>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</si>
  <si>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</si>
  <si>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</si>
  <si>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</si>
  <si>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</si>
  <si>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</si>
  <si>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</si>
  <si>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</si>
  <si>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</si>
  <si>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</si>
  <si>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</si>
  <si>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</si>
  <si>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</si>
  <si>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</si>
  <si>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</si>
  <si>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</si>
  <si>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</si>
  <si>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</si>
  <si>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</si>
  <si>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</si>
  <si>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</si>
  <si>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</si>
  <si>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</si>
  <si>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</si>
  <si>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</si>
  <si>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</si>
  <si>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</si>
  <si>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</si>
  <si>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</si>
  <si>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</si>
  <si>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</si>
  <si>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</si>
  <si>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</si>
  <si>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</si>
  <si>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</si>
  <si>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</si>
  <si>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</si>
  <si>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</si>
  <si>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</si>
  <si>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</si>
  <si>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</si>
  <si>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</si>
  <si>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</si>
  <si>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</si>
  <si>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</si>
  <si>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</si>
  <si>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</si>
  <si>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</si>
  <si>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</si>
  <si>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</si>
  <si>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</si>
  <si>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</si>
  <si>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</si>
  <si>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</si>
  <si>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</si>
  <si>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</si>
  <si>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</si>
  <si>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</si>
  <si>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</si>
  <si>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</si>
  <si>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</si>
  <si>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</si>
  <si>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</si>
  <si>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</si>
  <si>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</si>
  <si>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</si>
  <si>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</si>
  <si>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</si>
  <si>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</si>
  <si>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</si>
  <si>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</si>
  <si>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</si>
  <si>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</si>
  <si>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</si>
  <si>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</si>
  <si>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</si>
  <si>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</si>
  <si>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</si>
  <si>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</si>
  <si>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</si>
  <si>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</si>
  <si>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</si>
  <si>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</si>
  <si>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</si>
  <si>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</si>
  <si>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</si>
  <si>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</si>
  <si>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</si>
  <si>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</si>
  <si>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</si>
  <si>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</si>
  <si>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</si>
  <si>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</si>
  <si>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</si>
  <si>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</si>
  <si>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</si>
  <si>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</si>
  <si>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</si>
  <si>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</si>
  <si>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</si>
  <si>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</si>
  <si>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</si>
  <si>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</si>
  <si>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</si>
  <si>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</si>
  <si>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</si>
  <si>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</si>
  <si>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</si>
  <si>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</si>
  <si>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</si>
  <si>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</si>
  <si>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</si>
  <si>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</si>
  <si>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</si>
  <si>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</si>
  <si>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</si>
  <si>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</si>
  <si>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</si>
  <si>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</si>
  <si>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</si>
  <si>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</si>
  <si>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</si>
  <si>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</si>
  <si>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</si>
  <si>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</si>
  <si>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</si>
  <si>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</si>
  <si>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</si>
  <si>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</si>
  <si>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</si>
  <si>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</si>
  <si>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</si>
  <si>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</si>
  <si>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</si>
  <si>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</si>
  <si>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</si>
  <si>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</si>
  <si>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</si>
  <si>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</si>
  <si>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</si>
  <si>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</si>
  <si>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</si>
  <si>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</si>
  <si>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</si>
  <si>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</si>
  <si>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</si>
  <si>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</si>
  <si>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</si>
  <si>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</si>
  <si>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</si>
  <si>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</si>
  <si>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</si>
  <si>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</si>
  <si>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</si>
  <si>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</si>
  <si>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</si>
  <si>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</si>
  <si>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</si>
  <si>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</si>
  <si>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</si>
  <si>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</si>
  <si>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</si>
  <si>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</si>
  <si>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</si>
  <si>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</si>
  <si>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</si>
  <si>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</si>
  <si>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</si>
  <si>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</si>
  <si>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</si>
  <si>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</si>
  <si>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</si>
  <si>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</si>
  <si>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</si>
  <si>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</si>
  <si>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</si>
  <si>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</si>
  <si>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</si>
  <si>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</si>
  <si>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</si>
  <si>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</si>
  <si>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</si>
  <si>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</si>
  <si>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</si>
  <si>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</si>
  <si>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</si>
  <si>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</si>
  <si>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</si>
  <si>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</si>
  <si>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</si>
  <si>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</si>
  <si>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</si>
  <si>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</si>
  <si>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</si>
  <si>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</si>
  <si>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</si>
  <si>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</si>
  <si>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</si>
  <si>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</si>
  <si>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</si>
  <si>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</si>
  <si>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</si>
  <si>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</si>
  <si>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</si>
  <si>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</si>
  <si>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</si>
  <si>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</si>
  <si>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</si>
  <si>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</si>
  <si>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</si>
  <si>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</si>
  <si>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</si>
  <si>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</si>
  <si>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</si>
  <si>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</si>
  <si>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</si>
  <si>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</si>
  <si>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</si>
  <si>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</si>
  <si>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</si>
  <si>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</si>
  <si>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</si>
  <si>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</si>
  <si>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</si>
  <si>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</si>
  <si>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</si>
  <si>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</si>
  <si>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</si>
  <si>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</si>
  <si>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</si>
  <si>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</si>
  <si>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</si>
  <si>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</si>
  <si>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</si>
  <si>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</si>
  <si>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</si>
  <si>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</si>
  <si>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</si>
  <si>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</si>
  <si>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</si>
  <si>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</si>
  <si>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</si>
  <si>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</si>
  <si>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</si>
  <si>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</si>
  <si>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</si>
  <si>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</si>
  <si>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</si>
  <si>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</si>
  <si>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</si>
  <si>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</si>
  <si>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</si>
  <si>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</si>
  <si>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</si>
  <si>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</si>
  <si>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</si>
  <si>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</si>
  <si>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</si>
  <si>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</si>
  <si>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</si>
  <si>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</si>
  <si>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</si>
  <si>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</si>
  <si>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</si>
  <si>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</si>
  <si>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</si>
  <si>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</si>
  <si>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</si>
  <si>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</si>
  <si>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</si>
  <si>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</si>
  <si>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</si>
  <si>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</si>
  <si>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</si>
  <si>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</si>
  <si>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</si>
  <si>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</si>
  <si>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</si>
  <si>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</si>
  <si>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</si>
  <si>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</si>
  <si>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</si>
  <si>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</si>
  <si>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</si>
  <si>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</si>
  <si>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</si>
  <si>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</si>
  <si>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</si>
  <si>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</si>
  <si>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</si>
  <si>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</si>
  <si>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</si>
  <si>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</si>
  <si>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</si>
  <si>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</si>
  <si>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</si>
  <si>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</si>
  <si>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</si>
  <si>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</si>
  <si>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</si>
  <si>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</si>
  <si>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</si>
  <si>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</si>
  <si>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</si>
  <si>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</si>
  <si>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</si>
  <si>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</si>
  <si>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</si>
  <si>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</si>
  <si>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</si>
  <si>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</si>
  <si>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</si>
  <si>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</si>
  <si>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</si>
  <si>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</si>
  <si>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</si>
  <si>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</si>
  <si>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</si>
  <si>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</si>
  <si>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</si>
  <si>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</si>
  <si>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</si>
  <si>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</si>
  <si>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</si>
  <si>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</si>
  <si>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</si>
  <si>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</si>
  <si>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</si>
  <si>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</si>
  <si>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</si>
  <si>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</si>
  <si>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</si>
  <si>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</si>
  <si>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</si>
  <si>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</si>
  <si>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</si>
  <si>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</si>
  <si>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</si>
  <si>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</si>
  <si>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</si>
  <si>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</si>
  <si>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</si>
  <si>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</si>
  <si>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</si>
  <si>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</si>
  <si>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</si>
  <si>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</si>
  <si>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</si>
  <si>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</si>
  <si>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</si>
  <si>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</si>
  <si>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</si>
  <si>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</si>
  <si>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</si>
  <si>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</si>
  <si>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</si>
  <si>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</si>
  <si>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</si>
  <si>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</si>
  <si>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</si>
  <si>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</si>
  <si>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</si>
  <si>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</si>
  <si>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</si>
  <si>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</si>
  <si>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</si>
  <si>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</si>
  <si>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</si>
  <si>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</si>
  <si>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</si>
  <si>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</si>
  <si>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</si>
  <si>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</si>
  <si>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</si>
  <si>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</si>
  <si>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</si>
  <si>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</si>
  <si>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</si>
  <si>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</si>
  <si>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</si>
  <si>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</si>
  <si>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</si>
  <si>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</si>
  <si>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</si>
  <si>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</si>
  <si>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</si>
  <si>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</si>
  <si>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</si>
  <si>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</si>
  <si>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</si>
  <si>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</si>
  <si>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</si>
  <si>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</si>
  <si>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</si>
  <si>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</si>
  <si>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</si>
  <si>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</si>
  <si>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</si>
  <si>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</si>
  <si>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</si>
  <si>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</si>
  <si>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</si>
  <si>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</si>
  <si>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</si>
  <si>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</si>
  <si>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</si>
  <si>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</si>
  <si>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</si>
  <si>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</si>
  <si>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</si>
  <si>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</si>
  <si>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</si>
  <si>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</si>
  <si>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</si>
  <si>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</si>
  <si>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</si>
  <si>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</si>
  <si>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</si>
  <si>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</si>
  <si>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</si>
  <si>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</si>
  <si>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</si>
  <si>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</si>
  <si>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</si>
  <si>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</si>
  <si>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</si>
  <si>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</si>
  <si>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</si>
  <si>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</si>
  <si>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</si>
  <si>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</si>
  <si>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</si>
  <si>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</si>
  <si>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</si>
  <si>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</si>
  <si>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</si>
  <si>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</si>
  <si>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</si>
  <si>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</si>
  <si>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</si>
  <si>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</si>
  <si>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</si>
  <si>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</si>
  <si>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</si>
  <si>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</si>
  <si>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</si>
  <si>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</si>
  <si>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</si>
  <si>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</si>
  <si>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</si>
  <si>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</si>
  <si>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</si>
  <si>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</si>
  <si>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</si>
  <si>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</si>
  <si>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</si>
  <si>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</si>
  <si>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</si>
  <si>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</si>
  <si>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</si>
  <si>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</si>
  <si>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</si>
  <si>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</si>
  <si>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</si>
  <si>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</si>
  <si>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</si>
  <si>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</si>
  <si>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</si>
  <si>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</si>
  <si>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</si>
  <si>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</si>
  <si>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</si>
  <si>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</si>
  <si>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</si>
  <si>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</si>
  <si>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</si>
  <si>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</si>
  <si>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</si>
  <si>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</si>
  <si>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</si>
  <si>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</si>
  <si>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</si>
  <si>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</si>
  <si>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</si>
  <si>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</si>
  <si>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</si>
  <si>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</si>
  <si>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</si>
  <si>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</si>
  <si>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</si>
  <si>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</si>
  <si>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</si>
  <si>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</si>
  <si>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</si>
  <si>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</si>
  <si>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</si>
  <si>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</si>
  <si>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</si>
  <si>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</si>
  <si>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</si>
  <si>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</si>
  <si>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</si>
  <si>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</si>
  <si>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</si>
  <si>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</si>
  <si>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</si>
  <si>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</si>
  <si>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</si>
  <si>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</si>
  <si>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</si>
  <si>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</si>
  <si>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</si>
  <si>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</si>
  <si>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</si>
  <si>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</si>
  <si>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</si>
  <si>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</si>
  <si>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</si>
  <si>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</si>
  <si>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</si>
  <si>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</si>
  <si>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</si>
  <si>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</si>
  <si>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</si>
  <si>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</si>
  <si>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</si>
  <si>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</si>
  <si>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</si>
  <si>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</si>
  <si>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</si>
  <si>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</si>
  <si>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</si>
  <si>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</si>
  <si>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</si>
  <si>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</si>
  <si>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</si>
  <si>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</si>
  <si>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</si>
  <si>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</si>
  <si>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</si>
  <si>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</si>
  <si>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</si>
  <si>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</si>
  <si>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</si>
  <si>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</si>
  <si>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</si>
  <si>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</si>
  <si>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</si>
  <si>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</si>
  <si>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</si>
  <si>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</si>
  <si>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</si>
  <si>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</si>
  <si>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</si>
  <si>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</si>
  <si>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</si>
  <si>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</si>
  <si>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</si>
  <si>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</si>
  <si>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</si>
  <si>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</si>
  <si>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</si>
  <si>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</si>
  <si>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</si>
  <si>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</si>
  <si>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</si>
  <si>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</si>
  <si>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</si>
  <si>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</si>
  <si>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</si>
  <si>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</si>
  <si>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</si>
  <si>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</si>
  <si>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</si>
  <si>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</si>
  <si>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</si>
  <si>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</si>
  <si>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</si>
  <si>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</si>
  <si>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</si>
  <si>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</si>
  <si>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</si>
  <si>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</si>
  <si>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</si>
  <si>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</si>
  <si>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</si>
  <si>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</si>
  <si>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</si>
  <si>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</si>
  <si>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</si>
  <si>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</si>
  <si>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</si>
  <si>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</si>
  <si>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</si>
  <si>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</si>
  <si>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</si>
  <si>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</si>
  <si>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</si>
  <si>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</si>
  <si>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</si>
  <si>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</si>
  <si>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</si>
  <si>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</si>
  <si>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</si>
  <si>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</si>
  <si>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</si>
  <si>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</si>
  <si>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</si>
  <si>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</si>
  <si>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</si>
  <si>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</si>
  <si>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</si>
  <si>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</si>
  <si>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</si>
  <si>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</si>
  <si>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</si>
  <si>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</si>
  <si>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</si>
  <si>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</si>
  <si>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</si>
  <si>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</si>
  <si>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</si>
  <si>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</si>
  <si>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</si>
  <si>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</si>
  <si>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</si>
  <si>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</si>
  <si>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</si>
  <si>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</si>
  <si>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</si>
  <si>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</si>
  <si>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</si>
  <si>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</si>
  <si>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</si>
  <si>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</si>
  <si>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</si>
  <si>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</si>
  <si>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</si>
  <si>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</si>
  <si>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</si>
  <si>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</si>
  <si>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</si>
  <si>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</si>
  <si>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</si>
  <si>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</si>
  <si>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</si>
  <si>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</si>
  <si>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</si>
  <si>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</si>
  <si>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</si>
  <si>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</si>
  <si>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</si>
  <si>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</si>
  <si>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</si>
  <si>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</si>
  <si>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</si>
  <si>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</si>
  <si>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</si>
  <si>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</si>
  <si>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</si>
  <si>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</si>
  <si>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</si>
  <si>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</si>
  <si>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</si>
  <si>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</si>
  <si>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</si>
  <si>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</si>
  <si>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</si>
  <si>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</si>
  <si>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</si>
  <si>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</si>
  <si>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</si>
  <si>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</si>
  <si>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</si>
  <si>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</si>
  <si>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</si>
  <si>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</si>
  <si>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</si>
  <si>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</si>
  <si>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</si>
  <si>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</si>
  <si>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</si>
  <si>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</si>
  <si>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</si>
  <si>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</si>
  <si>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</si>
  <si>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</si>
  <si>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</si>
  <si>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</si>
  <si>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</si>
  <si>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</si>
  <si>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</si>
  <si>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</si>
  <si>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</si>
  <si>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</si>
  <si>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</si>
  <si>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</si>
  <si>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</si>
  <si>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</si>
  <si>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</si>
  <si>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</si>
  <si>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</si>
  <si>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</si>
  <si>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</si>
  <si>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</si>
  <si>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</si>
  <si>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</si>
  <si>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</si>
  <si>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</si>
  <si>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</si>
  <si>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</si>
  <si>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</si>
  <si>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</si>
  <si>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</si>
  <si>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</si>
  <si>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</si>
  <si>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</si>
  <si>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</si>
  <si>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</si>
  <si>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</si>
  <si>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</si>
  <si>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</si>
  <si>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</si>
  <si>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</si>
  <si>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</si>
  <si>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</si>
  <si>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</si>
  <si>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</si>
  <si>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</si>
  <si>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</si>
  <si>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</si>
  <si>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</si>
  <si>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</si>
  <si>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</si>
  <si>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</si>
  <si>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</si>
  <si>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</si>
  <si>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</si>
  <si>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</si>
  <si>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</si>
  <si>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</si>
  <si>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</si>
  <si>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</si>
  <si>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</si>
  <si>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</si>
  <si>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</si>
  <si>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</si>
  <si>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</si>
  <si>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</si>
  <si>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</si>
  <si>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</si>
  <si>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</si>
  <si>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</si>
  <si>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</si>
  <si>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</si>
  <si>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</si>
  <si>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</si>
  <si>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</si>
  <si>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</si>
  <si>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</si>
  <si>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</si>
  <si>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</si>
  <si>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</si>
  <si>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</si>
  <si>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</si>
  <si>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</si>
  <si>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</si>
  <si>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</si>
  <si>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</si>
  <si>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</si>
  <si>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</si>
  <si>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</si>
  <si>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</si>
  <si>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</si>
  <si>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</si>
  <si>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</si>
  <si>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</si>
  <si>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</si>
  <si>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</si>
  <si>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</si>
  <si>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</si>
  <si>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</si>
  <si>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</si>
  <si>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</si>
  <si>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</si>
  <si>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</si>
  <si>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</si>
  <si>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</si>
  <si>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</si>
  <si>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</si>
  <si>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</si>
  <si>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</si>
  <si>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</si>
  <si>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</si>
  <si>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</si>
  <si>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</si>
  <si>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</si>
  <si>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</si>
  <si>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</si>
  <si>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</si>
  <si>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</si>
  <si>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</si>
  <si>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</si>
  <si>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</si>
  <si>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</si>
  <si>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</si>
  <si>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</si>
  <si>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</si>
  <si>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</si>
  <si>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</si>
  <si>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</si>
  <si>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</si>
  <si>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</si>
  <si>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</si>
  <si>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</si>
  <si>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</si>
  <si>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</si>
  <si>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</si>
  <si>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</si>
  <si>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</si>
  <si>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</si>
  <si>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</si>
  <si>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</si>
  <si>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</si>
  <si>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</si>
  <si>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</si>
  <si>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</si>
  <si>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</si>
  <si>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</si>
  <si>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</si>
  <si>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</si>
  <si>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</si>
  <si>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</si>
  <si>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</si>
  <si>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</si>
  <si>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</si>
  <si>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</si>
  <si>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</si>
  <si>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</si>
  <si>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</si>
  <si>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</si>
  <si>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</si>
  <si>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</si>
  <si>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</si>
  <si>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</si>
  <si>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</si>
  <si>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</si>
  <si>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</si>
  <si>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</si>
  <si>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</si>
  <si>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</si>
  <si>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</si>
  <si>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</si>
  <si>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</si>
  <si>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</si>
  <si>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</si>
  <si>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</si>
  <si>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</si>
  <si>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</si>
  <si>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</si>
  <si>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</si>
  <si>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</si>
  <si>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</si>
  <si>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</si>
  <si>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</si>
  <si>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</si>
  <si>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</si>
  <si>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</si>
  <si>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</si>
  <si>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</si>
  <si>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</si>
  <si>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</si>
  <si>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</si>
  <si>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</si>
  <si>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</si>
  <si>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</si>
  <si>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</si>
  <si>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</si>
  <si>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</si>
  <si>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</si>
  <si>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</si>
  <si>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</si>
  <si>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</si>
  <si>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</si>
  <si>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</si>
  <si>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</si>
  <si>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</si>
  <si>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</si>
  <si>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</si>
  <si>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</si>
  <si>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</si>
  <si>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</si>
  <si>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</si>
  <si>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</si>
  <si>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</si>
  <si>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</si>
  <si>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</si>
  <si>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</si>
  <si>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</si>
  <si>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</si>
  <si>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</si>
  <si>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</si>
  <si>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</si>
  <si>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</si>
  <si>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</si>
  <si>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</si>
  <si>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</si>
  <si>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</si>
  <si>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</si>
  <si>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</si>
  <si>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</si>
  <si>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</si>
  <si>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</si>
  <si>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</si>
  <si>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</si>
  <si>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</si>
  <si>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</si>
  <si>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</si>
  <si>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</si>
  <si>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</si>
  <si>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</si>
  <si>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</si>
  <si>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</si>
  <si>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</si>
  <si>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</si>
  <si>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</si>
  <si>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</si>
  <si>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</si>
  <si>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</si>
  <si>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</si>
  <si>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</si>
  <si>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</si>
  <si>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</si>
  <si>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</si>
  <si>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</si>
  <si>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</si>
  <si>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</si>
  <si>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</si>
  <si>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</si>
  <si>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</si>
  <si>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</si>
  <si>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</si>
  <si>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</si>
  <si>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</si>
  <si>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</si>
  <si>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</si>
  <si>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</si>
  <si>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</si>
  <si>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</si>
  <si>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</si>
  <si>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</si>
  <si>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</si>
  <si>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</si>
  <si>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</si>
  <si>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</si>
  <si>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</si>
  <si>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</si>
  <si>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</si>
  <si>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</si>
  <si>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</si>
  <si>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</si>
  <si>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</si>
  <si>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</si>
  <si>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</si>
  <si>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</si>
  <si>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</si>
  <si>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</si>
  <si>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</si>
  <si>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</si>
  <si>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</si>
  <si>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</si>
  <si>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</si>
  <si>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</si>
  <si>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</si>
  <si>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</si>
  <si>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</si>
  <si>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</si>
  <si>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</si>
  <si>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</si>
  <si>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</si>
  <si>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</si>
  <si>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</si>
  <si>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</si>
  <si>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</si>
  <si>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</si>
  <si>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</si>
  <si>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</si>
  <si>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</si>
  <si>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</si>
  <si>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</si>
  <si>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</si>
  <si>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</si>
  <si>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</si>
  <si>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</si>
  <si>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</si>
  <si>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</si>
  <si>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</si>
  <si>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</si>
  <si>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</si>
  <si>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</si>
  <si>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</si>
  <si>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</si>
  <si>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</si>
  <si>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</si>
  <si>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</si>
  <si>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</si>
  <si>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</si>
  <si>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</si>
  <si>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</si>
  <si>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</si>
  <si>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</si>
  <si>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</si>
  <si>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</si>
  <si>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</si>
  <si>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</si>
  <si>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</si>
  <si>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</si>
  <si>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</si>
  <si>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</si>
  <si>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</si>
  <si>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</si>
  <si>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</si>
  <si>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</si>
  <si>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</si>
  <si>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</si>
  <si>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</si>
  <si>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</si>
  <si>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</si>
  <si>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</si>
  <si>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</si>
  <si>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</si>
  <si>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</si>
  <si>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</si>
  <si>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</si>
  <si>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</si>
  <si>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</si>
  <si>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</si>
  <si>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</si>
  <si>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</si>
  <si>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</si>
  <si>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</si>
  <si>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</si>
  <si>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</si>
  <si>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</si>
  <si>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</si>
  <si>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</si>
  <si>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</si>
  <si>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</si>
  <si>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</si>
  <si>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</si>
  <si>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</si>
  <si>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</si>
  <si>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</si>
  <si>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</si>
  <si>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</si>
  <si>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</si>
  <si>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</si>
  <si>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</si>
  <si>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</si>
  <si>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</si>
  <si>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</si>
  <si>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</si>
  <si>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</si>
  <si>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</si>
  <si>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</si>
  <si>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</si>
  <si>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</si>
  <si>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</si>
  <si>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</si>
  <si>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</si>
  <si>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</si>
  <si>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</si>
  <si>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</si>
  <si>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</si>
  <si>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</si>
  <si>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</si>
  <si>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</si>
  <si>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</si>
  <si>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</si>
  <si>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</si>
  <si>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</si>
  <si>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</si>
  <si>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</si>
  <si>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</si>
  <si>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</si>
  <si>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</si>
  <si>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</si>
  <si>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</si>
  <si>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</si>
  <si>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</si>
  <si>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</si>
  <si>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</si>
  <si>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</si>
  <si>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</si>
  <si>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</si>
  <si>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</si>
  <si>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</si>
  <si>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</si>
  <si>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</si>
  <si>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</si>
  <si>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</si>
  <si>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</si>
  <si>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</si>
  <si>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</si>
  <si>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</si>
  <si>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</si>
  <si>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</si>
  <si>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</si>
  <si>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</si>
  <si>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</si>
  <si>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</si>
  <si>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</si>
  <si>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</si>
  <si>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</si>
  <si>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</si>
  <si>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</si>
  <si>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</si>
  <si>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</si>
  <si>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</si>
  <si>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</si>
  <si>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</si>
  <si>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</si>
  <si>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</si>
  <si>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</si>
  <si>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</si>
  <si>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</si>
  <si>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</si>
  <si>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</si>
  <si>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</si>
  <si>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</si>
  <si>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</si>
  <si>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</si>
  <si>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</si>
  <si>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</si>
  <si>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</si>
  <si>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</si>
  <si>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</si>
  <si>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</si>
  <si>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</si>
  <si>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</si>
  <si>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</si>
  <si>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</si>
  <si>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</si>
  <si>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</si>
  <si>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</si>
  <si>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</si>
  <si>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</si>
  <si>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</si>
  <si>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</si>
  <si>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</si>
  <si>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</si>
  <si>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</si>
  <si>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</si>
  <si>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</si>
  <si>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</si>
  <si>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</si>
  <si>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</si>
  <si>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</si>
  <si>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</si>
  <si>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</si>
  <si>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</si>
  <si>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</si>
  <si>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</si>
  <si>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</si>
  <si>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</si>
  <si>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</si>
  <si>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</si>
  <si>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</si>
  <si>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</si>
  <si>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</si>
  <si>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</si>
  <si>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</si>
  <si>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</si>
  <si>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</si>
  <si>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</si>
  <si>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</si>
  <si>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</si>
  <si>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</si>
  <si>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</si>
  <si>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</si>
  <si>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</si>
  <si>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</si>
  <si>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</si>
  <si>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</si>
  <si>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</si>
  <si>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</si>
  <si>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</si>
  <si>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</si>
  <si>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</si>
  <si>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</si>
  <si>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</si>
  <si>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</si>
  <si>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</si>
  <si>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</si>
  <si>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</si>
  <si>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</si>
  <si>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</si>
  <si>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</si>
  <si>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</si>
  <si>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</si>
  <si>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</si>
  <si>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</si>
  <si>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</si>
  <si>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</si>
  <si>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</si>
  <si>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</si>
  <si>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</si>
  <si>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</si>
  <si>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</si>
  <si>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</si>
  <si>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</si>
  <si>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</si>
  <si>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</si>
  <si>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</si>
  <si>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</si>
  <si>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</si>
  <si>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</si>
  <si>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</si>
  <si>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</si>
  <si>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</si>
  <si>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</si>
  <si>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</si>
  <si>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</si>
  <si>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</si>
  <si>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</si>
  <si>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</si>
  <si>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</si>
  <si>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</si>
  <si>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</si>
  <si>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</si>
  <si>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</si>
  <si>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</si>
  <si>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</si>
  <si>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</si>
  <si>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</si>
  <si>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</si>
  <si>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</si>
  <si>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</si>
  <si>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</si>
  <si>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</si>
  <si>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</si>
  <si>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</si>
  <si>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</si>
  <si>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</si>
  <si>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</si>
  <si>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</si>
  <si>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</si>
  <si>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</si>
  <si>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</si>
  <si>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</si>
  <si>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</si>
  <si>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</si>
  <si>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</si>
  <si>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</si>
  <si>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</si>
  <si>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</si>
  <si>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</si>
  <si>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</si>
  <si>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</si>
  <si>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</si>
  <si>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</si>
  <si>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</si>
  <si>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</si>
  <si>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</si>
  <si>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</si>
  <si>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</si>
  <si>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</si>
  <si>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</si>
  <si>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</si>
  <si>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</si>
  <si>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</si>
  <si>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</si>
  <si>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</si>
  <si>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</si>
  <si>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</si>
  <si>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</si>
  <si>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</si>
  <si>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</si>
  <si>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</si>
  <si>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</si>
  <si>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</si>
  <si>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</si>
  <si>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</si>
  <si>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</si>
  <si>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</si>
  <si>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</si>
  <si>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</si>
  <si>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</si>
  <si>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</si>
  <si>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</si>
  <si>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</si>
  <si>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</si>
  <si>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</si>
  <si>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</si>
  <si>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</si>
  <si>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</si>
  <si>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</si>
  <si>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</si>
  <si>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</si>
  <si>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</si>
  <si>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</si>
  <si>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</si>
  <si>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</si>
  <si>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</si>
  <si>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</si>
  <si>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</si>
  <si>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</si>
  <si>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</si>
  <si>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</si>
  <si>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</si>
  <si>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</si>
  <si>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</si>
  <si>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</si>
  <si>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</si>
  <si>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</si>
  <si>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</si>
  <si>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</si>
  <si>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</si>
  <si>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</si>
  <si>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</si>
  <si>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</si>
  <si>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</si>
  <si>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</si>
  <si>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</si>
  <si>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</si>
  <si>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</si>
  <si>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</si>
  <si>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</si>
  <si>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</si>
  <si>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</si>
  <si>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</si>
  <si>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</si>
  <si>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</si>
  <si>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</si>
  <si>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</si>
  <si>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</si>
  <si>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</si>
  <si>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</si>
  <si>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</si>
  <si>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</si>
  <si>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</si>
  <si>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</si>
  <si>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</si>
  <si>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</si>
  <si>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</si>
  <si>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</si>
  <si>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</si>
  <si>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</si>
  <si>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</si>
  <si>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</si>
  <si>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</si>
  <si>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</si>
  <si>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</si>
  <si>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</si>
  <si>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</si>
  <si>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</si>
  <si>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</si>
  <si>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</si>
  <si>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</si>
  <si>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</si>
  <si>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</si>
  <si>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</si>
  <si>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</si>
  <si>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</si>
  <si>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</si>
  <si>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</si>
  <si>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</si>
  <si>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</si>
  <si>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</si>
  <si>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</si>
  <si>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</si>
  <si>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</si>
  <si>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</si>
  <si>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</si>
  <si>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</si>
  <si>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</si>
  <si>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</si>
  <si>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</si>
  <si>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</si>
  <si>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</si>
  <si>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</si>
  <si>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</si>
  <si>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</si>
  <si>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</si>
  <si>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</si>
  <si>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</si>
  <si>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</si>
  <si>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</si>
  <si>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</si>
  <si>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</si>
  <si>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</si>
  <si>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</si>
  <si>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</si>
  <si>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</si>
  <si>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</si>
  <si>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</si>
  <si>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</si>
  <si>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</si>
  <si>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</si>
  <si>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</si>
  <si>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</si>
  <si>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</si>
  <si>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</si>
  <si>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</si>
  <si>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</si>
  <si>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</si>
  <si>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</si>
  <si>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</si>
  <si>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</si>
  <si>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</si>
  <si>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</si>
  <si>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</si>
  <si>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</si>
  <si>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</si>
  <si>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</si>
  <si>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</si>
  <si>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</si>
  <si>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</si>
  <si>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</si>
  <si>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</si>
  <si>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</si>
  <si>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</si>
  <si>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</si>
  <si>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</si>
  <si>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</si>
  <si>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</si>
  <si>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</si>
  <si>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</si>
  <si>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</si>
  <si>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</si>
  <si>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</si>
  <si>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</si>
  <si>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</si>
  <si>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</si>
  <si>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</si>
  <si>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</si>
  <si>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</si>
  <si>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</si>
  <si>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</si>
  <si>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</si>
  <si>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</si>
  <si>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</si>
  <si>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</si>
  <si>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</si>
  <si>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</si>
  <si>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</si>
  <si>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</si>
  <si>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</si>
  <si>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</si>
  <si>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</si>
  <si>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</si>
  <si>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</si>
  <si>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</si>
  <si>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</si>
  <si>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</si>
  <si>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</si>
  <si>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</si>
  <si>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</si>
  <si>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</si>
  <si>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</si>
  <si>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</si>
  <si>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</si>
  <si>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</si>
  <si>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</si>
  <si>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</si>
  <si>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</si>
  <si>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</si>
  <si>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</si>
  <si>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</si>
  <si>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</si>
  <si>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</si>
  <si>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</si>
  <si>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</si>
  <si>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</si>
  <si>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</si>
  <si>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</si>
  <si>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</si>
  <si>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</si>
  <si>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</si>
  <si>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</si>
  <si>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</si>
  <si>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</si>
  <si>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</si>
  <si>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</si>
  <si>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</si>
  <si>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</si>
  <si>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</si>
  <si>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</si>
  <si>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</si>
  <si>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</si>
  <si>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</si>
  <si>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</si>
  <si>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</si>
  <si>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</si>
  <si>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</si>
  <si>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</si>
  <si>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</si>
  <si>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</si>
  <si>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</si>
  <si>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</si>
  <si>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</si>
  <si>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</si>
  <si>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</si>
  <si>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</si>
  <si>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</si>
  <si>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</si>
  <si>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</si>
  <si>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</si>
  <si>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</si>
  <si>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</si>
  <si>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</si>
  <si>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</si>
  <si>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</si>
  <si>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</si>
  <si>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</si>
  <si>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</si>
  <si>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</si>
  <si>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</si>
  <si>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</si>
  <si>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</si>
  <si>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</si>
  <si>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</si>
  <si>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</si>
  <si>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</si>
  <si>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</si>
  <si>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</si>
  <si>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</si>
  <si>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</si>
  <si>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</si>
  <si>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</si>
  <si>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</si>
  <si>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</si>
  <si>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</si>
  <si>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</si>
  <si>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</si>
  <si>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</si>
  <si>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</si>
  <si>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</si>
  <si>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</si>
  <si>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</si>
  <si>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</si>
  <si>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</si>
  <si>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</si>
  <si>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</si>
  <si>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</si>
  <si>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</si>
  <si>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</si>
  <si>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</si>
  <si>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</si>
  <si>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</si>
  <si>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</si>
  <si>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</si>
  <si>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</si>
  <si>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</si>
  <si>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</si>
  <si>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</si>
  <si>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</si>
  <si>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</si>
  <si>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</si>
  <si>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</si>
  <si>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</si>
  <si>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</si>
  <si>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</si>
  <si>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</si>
  <si>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</si>
  <si>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</si>
  <si>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</si>
  <si>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</si>
  <si>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</si>
  <si>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</si>
  <si>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</si>
  <si>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</si>
  <si>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</si>
  <si>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</si>
  <si>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</si>
  <si>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</si>
  <si>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</si>
  <si>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</si>
  <si>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</si>
  <si>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</si>
  <si>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</si>
  <si>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</si>
  <si>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</si>
  <si>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</si>
  <si>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</si>
  <si>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</si>
  <si>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</si>
  <si>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</si>
  <si>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</si>
  <si>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</si>
  <si>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</si>
  <si>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</si>
  <si>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</si>
  <si>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</si>
  <si>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</si>
  <si>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</si>
  <si>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</si>
  <si>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</si>
  <si>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</si>
  <si>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</si>
  <si>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</si>
  <si>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</si>
  <si>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</si>
  <si>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</si>
  <si>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</si>
  <si>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</si>
  <si>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</si>
  <si>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</si>
  <si>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</si>
  <si>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</si>
  <si>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</si>
  <si>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</si>
  <si>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</si>
  <si>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</si>
  <si>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</si>
  <si>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</si>
  <si>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</si>
  <si>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</si>
  <si>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</si>
  <si>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</si>
  <si>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</si>
  <si>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</si>
  <si>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</si>
  <si>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</si>
  <si>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</si>
  <si>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</si>
  <si>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</si>
  <si>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</si>
  <si>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</si>
  <si>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</si>
  <si>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</si>
  <si>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</si>
  <si>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</si>
  <si>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</si>
  <si>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</si>
  <si>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</si>
  <si>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</si>
  <si>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</si>
  <si>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</si>
  <si>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</si>
  <si>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</si>
  <si>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</si>
  <si>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</si>
  <si>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</si>
  <si>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</si>
  <si>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</si>
  <si>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</si>
  <si>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</si>
  <si>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</si>
  <si>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</si>
  <si>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</si>
  <si>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</si>
  <si>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</si>
  <si>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</si>
  <si>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</si>
  <si>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</si>
  <si>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</si>
  <si>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</si>
  <si>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</si>
  <si>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</si>
  <si>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</si>
  <si>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</si>
  <si>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</si>
  <si>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</si>
  <si>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</si>
  <si>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</si>
  <si>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</si>
  <si>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</si>
  <si>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</si>
  <si>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</si>
  <si>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</si>
  <si>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</si>
  <si>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</si>
  <si>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</si>
  <si>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</si>
  <si>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</si>
  <si>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</si>
  <si>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</si>
  <si>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</si>
  <si>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</si>
  <si>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</si>
  <si>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</si>
  <si>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</si>
  <si>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</si>
  <si>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</si>
  <si>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</si>
  <si>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</si>
  <si>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</si>
  <si>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</si>
  <si>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</si>
  <si>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</si>
  <si>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</si>
  <si>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</si>
  <si>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</si>
  <si>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</si>
  <si>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</si>
  <si>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</si>
  <si>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</si>
  <si>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</si>
  <si>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</si>
  <si>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</si>
  <si>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</si>
  <si>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</si>
  <si>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</si>
  <si>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</si>
  <si>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</si>
  <si>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</si>
  <si>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</si>
  <si>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</si>
  <si>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</si>
  <si>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</si>
  <si>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</si>
  <si>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</si>
  <si>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</si>
  <si>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</si>
  <si>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</si>
  <si>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</si>
  <si>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</si>
  <si>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</si>
  <si>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</si>
  <si>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</si>
  <si>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</si>
  <si>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</si>
  <si>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</si>
  <si>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</si>
  <si>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</si>
  <si>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</si>
  <si>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</si>
  <si>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</si>
  <si>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</si>
  <si>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</si>
  <si>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</si>
  <si>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</si>
  <si>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</si>
  <si>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</si>
  <si>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</si>
  <si>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</si>
  <si>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</si>
  <si>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</si>
  <si>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</si>
  <si>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</si>
  <si>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</si>
  <si>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</si>
  <si>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</si>
  <si>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</si>
  <si>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</si>
  <si>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</si>
  <si>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</si>
  <si>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</si>
  <si>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</si>
  <si>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</si>
  <si>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</si>
  <si>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</si>
  <si>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</si>
  <si>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</si>
  <si>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</si>
  <si>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</si>
  <si>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</si>
  <si>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</si>
  <si>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</si>
  <si>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</si>
  <si>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</si>
  <si>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</si>
  <si>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</si>
  <si>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</si>
  <si>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</si>
  <si>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</si>
  <si>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</si>
  <si>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</si>
  <si>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</si>
  <si>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</si>
  <si>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</si>
  <si>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</si>
  <si>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</si>
  <si>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</si>
  <si>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</si>
  <si>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</si>
  <si>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</si>
  <si>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</si>
  <si>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</si>
  <si>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</si>
  <si>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</si>
  <si>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</si>
  <si>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</si>
  <si>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</si>
  <si>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</si>
  <si>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</si>
  <si>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</si>
  <si>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</si>
  <si>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</si>
  <si>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</si>
  <si>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</si>
  <si>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</si>
  <si>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</si>
  <si>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</si>
  <si>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</si>
  <si>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</si>
  <si>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</si>
  <si>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</si>
  <si>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</si>
  <si>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</si>
  <si>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</si>
  <si>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</si>
  <si>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</si>
  <si>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</si>
  <si>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</si>
  <si>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</si>
  <si>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</si>
  <si>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</si>
  <si>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</si>
  <si>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</si>
  <si>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</si>
  <si>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</si>
  <si>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</si>
  <si>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</si>
  <si>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</si>
  <si>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</si>
  <si>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</si>
  <si>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</si>
  <si>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</si>
  <si>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</si>
  <si>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</si>
  <si>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</si>
  <si>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</si>
  <si>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</si>
  <si>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</si>
  <si>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</si>
  <si>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</si>
  <si>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</si>
  <si>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</si>
  <si>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</si>
  <si>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</si>
  <si>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</si>
  <si>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</si>
  <si>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</si>
  <si>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</si>
  <si>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</si>
  <si>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</si>
  <si>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</si>
  <si>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</si>
  <si>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</si>
  <si>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</si>
  <si>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</si>
  <si>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</si>
  <si>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</si>
  <si>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</si>
  <si>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</si>
  <si>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</si>
  <si>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</si>
  <si>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</si>
  <si>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</si>
  <si>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</si>
  <si>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</si>
  <si>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</si>
  <si>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</si>
  <si>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</si>
  <si>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</si>
  <si>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</si>
  <si>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</si>
  <si>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</si>
  <si>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</si>
  <si>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</si>
  <si>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</si>
  <si>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</si>
  <si>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</si>
  <si>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</si>
  <si>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</si>
  <si>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</si>
  <si>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</si>
  <si>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</si>
  <si>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</si>
  <si>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</si>
  <si>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</si>
  <si>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</si>
  <si>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</si>
  <si>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</si>
  <si>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</si>
  <si>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</si>
  <si>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</si>
  <si>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</si>
  <si>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</si>
  <si>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</si>
  <si>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</si>
  <si>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</si>
  <si>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</si>
  <si>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</si>
  <si>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</si>
  <si>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</si>
  <si>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</si>
  <si>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</si>
  <si>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</si>
  <si>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</si>
  <si>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</si>
  <si>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</si>
  <si>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</si>
  <si>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</si>
  <si>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</si>
  <si>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</si>
  <si>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</si>
  <si>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</si>
  <si>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</si>
  <si>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</si>
  <si>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</si>
  <si>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</si>
  <si>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</si>
  <si>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</si>
  <si>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</si>
  <si>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</si>
  <si>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</si>
  <si>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</si>
  <si>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</si>
  <si>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</si>
  <si>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</si>
  <si>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</si>
  <si>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</si>
  <si>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</si>
  <si>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</si>
  <si>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</si>
  <si>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</si>
  <si>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</si>
  <si>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</si>
  <si>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</si>
  <si>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</si>
  <si>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</si>
  <si>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</si>
  <si>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</si>
  <si>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</si>
  <si>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</si>
  <si>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</si>
  <si>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</si>
  <si>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</si>
  <si>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</si>
  <si>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</si>
  <si>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</si>
  <si>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</si>
  <si>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</si>
  <si>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</si>
  <si>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</si>
  <si>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</si>
  <si>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</si>
  <si>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</si>
  <si>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</si>
  <si>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</si>
  <si>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</si>
  <si>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</si>
  <si>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</si>
  <si>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</si>
  <si>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</si>
  <si>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</si>
  <si>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</si>
  <si>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</si>
  <si>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</si>
  <si>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</si>
  <si>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</si>
  <si>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</si>
  <si>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</si>
  <si>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</si>
  <si>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</si>
  <si>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</si>
  <si>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</si>
  <si>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</si>
  <si>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</si>
  <si>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</si>
  <si>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</si>
  <si>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</si>
  <si>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</si>
  <si>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</si>
  <si>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</si>
  <si>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</si>
  <si>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</si>
  <si>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</si>
  <si>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</si>
  <si>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</si>
  <si>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</si>
  <si>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</si>
  <si>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</si>
  <si>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</si>
  <si>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</si>
  <si>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</si>
  <si>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</si>
  <si>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</si>
  <si>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</si>
  <si>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</si>
  <si>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</si>
  <si>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</si>
  <si>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</si>
  <si>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</si>
  <si>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</si>
  <si>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</si>
  <si>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</si>
  <si>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</si>
  <si>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</si>
  <si>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</si>
  <si>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</si>
  <si>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</si>
  <si>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</si>
  <si>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</si>
  <si>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</si>
  <si>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</si>
  <si>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</si>
  <si>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</si>
  <si>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</si>
  <si>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</si>
  <si>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</si>
  <si>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</si>
  <si>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</si>
  <si>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</si>
  <si>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</si>
  <si>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</si>
  <si>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</si>
  <si>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</si>
  <si>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</si>
  <si>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</si>
  <si>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</si>
  <si>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</si>
  <si>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</si>
  <si>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</si>
  <si>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</si>
  <si>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</si>
  <si>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</si>
  <si>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</si>
  <si>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</si>
  <si>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</si>
  <si>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</si>
  <si>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</si>
  <si>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</si>
  <si>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</si>
  <si>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</si>
  <si>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</si>
  <si>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</si>
  <si>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</si>
  <si>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</si>
  <si>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</si>
  <si>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</si>
  <si>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</si>
  <si>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</si>
  <si>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</si>
  <si>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</si>
  <si>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</si>
  <si>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</si>
  <si>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</si>
  <si>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</si>
  <si>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</si>
  <si>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</si>
  <si>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</si>
  <si>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</si>
  <si>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</si>
  <si>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</si>
  <si>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</si>
  <si>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</si>
  <si>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</si>
  <si>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</si>
  <si>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</si>
  <si>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</si>
  <si>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</si>
  <si>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</si>
  <si>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</si>
  <si>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</si>
  <si>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</si>
  <si>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</si>
  <si>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</si>
  <si>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</si>
  <si>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</si>
  <si>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</si>
  <si>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</si>
  <si>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</si>
  <si>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</si>
  <si>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</si>
  <si>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</si>
  <si>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</si>
  <si>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</si>
  <si>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</si>
  <si>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</si>
  <si>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</si>
  <si>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</si>
  <si>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</si>
  <si>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</si>
  <si>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</si>
  <si>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</si>
  <si>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</si>
  <si>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</si>
  <si>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</si>
  <si>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</si>
  <si>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</si>
  <si>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</si>
  <si>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</si>
  <si>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</si>
  <si>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</si>
  <si>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</si>
  <si>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</si>
  <si>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</si>
  <si>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</si>
  <si>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</si>
  <si>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</si>
  <si>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</si>
  <si>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</si>
  <si>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</si>
  <si>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</si>
  <si>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</si>
  <si>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</si>
  <si>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</si>
  <si>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</si>
  <si>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</si>
  <si>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</si>
  <si>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</si>
  <si>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</si>
  <si>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</si>
  <si>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</si>
  <si>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</si>
  <si>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</si>
  <si>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</si>
  <si>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</si>
  <si>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</si>
  <si>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</si>
  <si>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</si>
  <si>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</si>
  <si>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</si>
  <si>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</si>
  <si>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</si>
  <si>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</si>
  <si>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</si>
  <si>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</si>
  <si>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</si>
  <si>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</si>
  <si>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</si>
  <si>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</si>
  <si>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</si>
  <si>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</si>
  <si>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</si>
  <si>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</si>
  <si>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</si>
  <si>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</si>
  <si>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</si>
  <si>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</si>
  <si>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</si>
  <si>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</si>
  <si>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</si>
  <si>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</si>
  <si>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</si>
  <si>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</si>
  <si>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</si>
  <si>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</si>
  <si>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</si>
  <si>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</si>
  <si>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</si>
  <si>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</si>
  <si>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</si>
  <si>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</si>
  <si>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</si>
  <si>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</si>
  <si>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</si>
  <si>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</si>
  <si>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</si>
  <si>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</si>
  <si>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</si>
  <si>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</si>
  <si>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</si>
  <si>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</si>
  <si>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</si>
  <si>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</si>
  <si>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</si>
  <si>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</si>
  <si>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</si>
  <si>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</si>
  <si>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</si>
  <si>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</si>
  <si>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</si>
  <si>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</si>
  <si>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</si>
  <si>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</si>
  <si>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</si>
  <si>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</si>
  <si>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</si>
  <si>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</si>
  <si>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</si>
  <si>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</si>
  <si>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</si>
  <si>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</si>
  <si>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</si>
  <si>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</si>
  <si>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</si>
  <si>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</si>
  <si>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</si>
  <si>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</si>
  <si>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</si>
  <si>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</si>
  <si>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</si>
  <si>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</si>
  <si>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</si>
  <si>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</si>
  <si>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</si>
  <si>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</si>
  <si>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</si>
  <si>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</si>
  <si>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</si>
  <si>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</si>
  <si>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</si>
  <si>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</si>
  <si>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</si>
  <si>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</si>
  <si>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</si>
  <si>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</si>
  <si>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</si>
  <si>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</si>
  <si>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</si>
  <si>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</si>
  <si>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</si>
  <si>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</si>
  <si>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</si>
  <si>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</si>
  <si>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</si>
  <si>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</si>
  <si>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</si>
  <si>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</si>
  <si>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</si>
  <si>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</si>
  <si>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</si>
  <si>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</si>
  <si>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</si>
  <si>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</si>
  <si>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</si>
  <si>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</si>
  <si>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</si>
  <si>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</si>
  <si>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</si>
  <si>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</si>
  <si>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</si>
  <si>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</si>
  <si>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</si>
  <si>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</si>
  <si>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</si>
  <si>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</si>
  <si>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</si>
  <si>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</si>
  <si>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</si>
  <si>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</si>
  <si>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</si>
  <si>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</si>
  <si>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</si>
  <si>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</si>
  <si>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</si>
  <si>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</si>
  <si>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</si>
  <si>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</si>
  <si>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</si>
  <si>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</si>
  <si>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</si>
  <si>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</si>
  <si>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</si>
  <si>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</si>
  <si>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</si>
  <si>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</si>
  <si>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</si>
  <si>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</si>
  <si>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</si>
  <si>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</si>
  <si>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</si>
  <si>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</si>
  <si>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</si>
  <si>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</si>
  <si>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</si>
  <si>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</si>
  <si>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</si>
  <si>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</si>
  <si>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</si>
  <si>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</si>
  <si>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</si>
  <si>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</si>
  <si>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</si>
  <si>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</si>
  <si>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</si>
  <si>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</si>
  <si>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</si>
  <si>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</si>
  <si>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</si>
  <si>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</si>
  <si>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</si>
  <si>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</si>
  <si>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</si>
  <si>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</si>
  <si>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</si>
  <si>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</si>
  <si>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</si>
  <si>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</si>
  <si>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</si>
  <si>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</si>
  <si>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</si>
  <si>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</si>
  <si>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</si>
  <si>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</si>
  <si>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</si>
  <si>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</si>
  <si>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</si>
  <si>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</si>
  <si>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</si>
  <si>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</si>
  <si>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</si>
  <si>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</si>
  <si>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</si>
  <si>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</si>
  <si>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</si>
  <si>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</si>
  <si>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</si>
  <si>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</si>
  <si>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</si>
  <si>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</si>
  <si>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</si>
  <si>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</si>
  <si>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</si>
  <si>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</si>
  <si>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</si>
  <si>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</si>
  <si>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</si>
  <si>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</si>
  <si>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</si>
  <si>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</si>
  <si>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</si>
  <si>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</si>
  <si>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</si>
  <si>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</si>
  <si>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</si>
  <si>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</si>
  <si>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</si>
  <si>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</si>
  <si>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</si>
  <si>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</si>
  <si>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</si>
  <si>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</si>
  <si>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</si>
  <si>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</si>
  <si>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</si>
  <si>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</si>
  <si>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</si>
  <si>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</si>
  <si>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</si>
  <si>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</si>
  <si>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</si>
  <si>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</si>
  <si>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</si>
  <si>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</si>
  <si>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</si>
  <si>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</si>
  <si>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</si>
  <si>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</si>
  <si>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</si>
  <si>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</si>
  <si>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</si>
  <si>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</si>
  <si>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</si>
  <si>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</si>
  <si>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</si>
  <si>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</si>
  <si>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</si>
  <si>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</si>
  <si>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</si>
  <si>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</si>
  <si>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</si>
  <si>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</si>
  <si>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</si>
  <si>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</si>
  <si>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</si>
  <si>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</si>
  <si>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</si>
  <si>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</si>
  <si>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</si>
  <si>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</si>
  <si>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</si>
  <si>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</si>
  <si>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</si>
  <si>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</si>
  <si>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</si>
  <si>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</si>
  <si>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</si>
  <si>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</si>
  <si>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</si>
  <si>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</si>
  <si>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</si>
  <si>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</si>
  <si>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</si>
  <si>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</si>
  <si>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</si>
  <si>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</si>
  <si>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</si>
  <si>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</si>
  <si>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</si>
  <si>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</si>
  <si>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</si>
  <si>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</si>
  <si>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</si>
  <si>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</si>
  <si>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</si>
  <si>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</si>
  <si>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</si>
  <si>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</si>
  <si>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</si>
  <si>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</si>
  <si>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</si>
  <si>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</si>
  <si>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</si>
  <si>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</si>
  <si>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</si>
  <si>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</si>
  <si>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</si>
  <si>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</si>
  <si>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</si>
  <si>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</si>
  <si>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</si>
  <si>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</si>
  <si>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</si>
  <si>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</si>
  <si>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</si>
  <si>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</si>
  <si>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</si>
  <si>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</si>
  <si>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</si>
  <si>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</si>
  <si>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</si>
  <si>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</si>
  <si>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</si>
  <si>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</si>
  <si>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</si>
  <si>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</si>
  <si>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</si>
  <si>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</si>
  <si>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</si>
  <si>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</si>
  <si>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</si>
  <si>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</si>
  <si>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</si>
  <si>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</si>
  <si>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</si>
  <si>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</si>
  <si>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</si>
  <si>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</si>
  <si>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</si>
  <si>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</si>
  <si>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</si>
  <si>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</si>
  <si>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</si>
  <si>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</si>
  <si>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</si>
  <si>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</si>
  <si>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</si>
  <si>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</si>
  <si>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</si>
  <si>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</si>
  <si>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</si>
  <si>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</si>
  <si>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</si>
  <si>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</si>
  <si>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</si>
  <si>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</si>
  <si>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</si>
  <si>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</si>
  <si>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</si>
  <si>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</si>
  <si>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</si>
  <si>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</si>
  <si>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</si>
  <si>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</si>
  <si>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</si>
  <si>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</si>
  <si>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</si>
  <si>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</si>
  <si>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</si>
  <si>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</si>
  <si>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</si>
  <si>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</si>
  <si>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</si>
  <si>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</si>
  <si>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</si>
  <si>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</si>
  <si>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</si>
  <si>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</si>
  <si>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</si>
  <si>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</si>
  <si>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</si>
  <si>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</si>
  <si>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</si>
  <si>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</si>
  <si>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</si>
  <si>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</si>
  <si>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</si>
  <si>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</si>
  <si>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</si>
  <si>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</si>
  <si>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</si>
  <si>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</si>
  <si>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</si>
  <si>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</si>
  <si>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</si>
  <si>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</si>
  <si>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</si>
  <si>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</si>
  <si>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</si>
  <si>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</si>
  <si>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</si>
  <si>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</si>
  <si>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</si>
  <si>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</si>
  <si>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</si>
  <si>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</si>
  <si>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</si>
  <si>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</si>
  <si>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</si>
  <si>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</si>
  <si>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</si>
  <si>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</si>
  <si>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</si>
  <si>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</si>
  <si>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</si>
  <si>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</si>
  <si>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</si>
  <si>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</si>
  <si>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</si>
  <si>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</si>
  <si>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</si>
  <si>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</si>
  <si>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</si>
  <si>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</si>
  <si>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</si>
  <si>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</si>
  <si>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</si>
  <si>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</si>
  <si>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</si>
  <si>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</si>
  <si>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</si>
  <si>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</si>
  <si>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</si>
  <si>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</si>
  <si>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</si>
  <si>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</si>
  <si>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</si>
  <si>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</si>
  <si>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</si>
  <si>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</si>
  <si>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</si>
  <si>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</si>
  <si>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</si>
  <si>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</si>
  <si>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</si>
  <si>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</si>
  <si>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</si>
  <si>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</si>
  <si>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</si>
  <si>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</si>
  <si>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</si>
  <si>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</si>
  <si>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</si>
  <si>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</si>
  <si>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</si>
  <si>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</si>
  <si>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</si>
  <si>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</si>
  <si>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</si>
  <si>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</si>
  <si>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</si>
  <si>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</si>
  <si>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</si>
  <si>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</si>
  <si>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</si>
  <si>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</si>
  <si>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</si>
  <si>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</si>
  <si>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</si>
  <si>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</si>
  <si>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</si>
  <si>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</si>
  <si>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</si>
  <si>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</si>
  <si>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</si>
  <si>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</si>
  <si>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</si>
  <si>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</si>
  <si>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</si>
  <si>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</si>
  <si>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</si>
  <si>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</si>
  <si>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</si>
  <si>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</si>
  <si>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</si>
  <si>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</si>
  <si>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</si>
  <si>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</si>
  <si>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</si>
  <si>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</si>
  <si>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</si>
  <si>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</si>
  <si>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</si>
  <si>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</si>
  <si>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</si>
  <si>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</si>
  <si>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</si>
  <si>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</si>
  <si>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</si>
  <si>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</si>
  <si>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</si>
  <si>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</si>
  <si>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</si>
  <si>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</si>
  <si>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</si>
  <si>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</si>
  <si>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</si>
  <si>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</si>
  <si>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</si>
  <si>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</si>
  <si>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</si>
  <si>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</si>
  <si>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</si>
  <si>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</si>
  <si>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</si>
  <si>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</si>
  <si>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</si>
  <si>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</si>
  <si>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</si>
  <si>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</si>
  <si>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</si>
  <si>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</si>
  <si>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</si>
  <si>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</si>
  <si>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</si>
  <si>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</si>
  <si>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</si>
  <si>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</si>
  <si>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</si>
  <si>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</si>
  <si>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</si>
  <si>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</si>
  <si>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</si>
  <si>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</si>
  <si>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</si>
  <si>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</si>
  <si>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</si>
  <si>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</si>
  <si>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</si>
  <si>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</si>
  <si>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</si>
  <si>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</si>
  <si>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</si>
  <si>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</si>
  <si>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</si>
  <si>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</si>
  <si>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</si>
  <si>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</si>
  <si>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</si>
  <si>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</si>
  <si>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</si>
  <si>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</si>
  <si>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</si>
  <si>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</si>
  <si>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</si>
  <si>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</si>
  <si>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</si>
  <si>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</si>
  <si>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</si>
  <si>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</si>
  <si>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</si>
  <si>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</si>
  <si>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</si>
  <si>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</si>
  <si>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</si>
  <si>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</si>
  <si>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</si>
  <si>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</si>
  <si>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</si>
  <si>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</si>
  <si>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</si>
  <si>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</si>
  <si>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</si>
  <si>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</si>
  <si>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</si>
  <si>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</si>
  <si>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</si>
  <si>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</si>
  <si>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</si>
  <si>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</si>
  <si>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</si>
  <si>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</si>
  <si>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</si>
  <si>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</si>
  <si>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</si>
  <si>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</si>
  <si>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</si>
  <si>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</si>
  <si>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</si>
  <si>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</si>
  <si>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</si>
  <si>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</si>
  <si>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</si>
  <si>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</si>
  <si>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</si>
  <si>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</si>
  <si>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</si>
  <si>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</si>
  <si>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</si>
  <si>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</si>
  <si>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</si>
  <si>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</si>
  <si>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</si>
  <si>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</si>
  <si>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</si>
  <si>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</si>
  <si>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</si>
  <si>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</si>
  <si>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</si>
  <si>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</si>
  <si>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</si>
  <si>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</si>
  <si>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</si>
  <si>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</si>
  <si>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</si>
  <si>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</si>
  <si>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</si>
  <si>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</si>
  <si>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</si>
  <si>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</si>
  <si>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</si>
  <si>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</si>
  <si>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</si>
  <si>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</si>
  <si>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</si>
  <si>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</si>
  <si>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</si>
  <si>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</si>
  <si>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</si>
  <si>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</si>
  <si>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</si>
  <si>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</si>
  <si>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</si>
  <si>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</si>
  <si>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</si>
  <si>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</si>
  <si>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</si>
  <si>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</si>
  <si>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</si>
  <si>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</si>
  <si>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</si>
  <si>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</si>
  <si>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</si>
  <si>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</si>
  <si>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</si>
  <si>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</si>
  <si>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</si>
  <si>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</si>
  <si>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</si>
  <si>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</si>
  <si>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</si>
  <si>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</si>
  <si>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</si>
  <si>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</si>
  <si>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</si>
  <si>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</si>
  <si>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</si>
  <si>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</si>
  <si>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</si>
  <si>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</si>
  <si>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</si>
  <si>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</si>
  <si>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</si>
  <si>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</si>
  <si>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</si>
  <si>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</si>
  <si>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</si>
  <si>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</si>
  <si>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</si>
  <si>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</si>
  <si>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</si>
  <si>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</si>
  <si>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</si>
  <si>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</si>
  <si>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</si>
  <si>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</si>
  <si>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</si>
  <si>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</si>
  <si>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</si>
  <si>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</si>
  <si>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</si>
  <si>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</si>
  <si>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</si>
  <si>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</si>
  <si>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</si>
  <si>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</si>
  <si>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</si>
  <si>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</si>
  <si>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</si>
  <si>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</si>
  <si>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</si>
  <si>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</si>
  <si>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</si>
  <si>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</si>
  <si>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</si>
  <si>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</si>
  <si>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</si>
  <si>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</si>
  <si>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</si>
  <si>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</si>
  <si>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</si>
  <si>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</si>
  <si>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</si>
  <si>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</si>
  <si>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</si>
  <si>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</si>
  <si>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</si>
  <si>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</si>
  <si>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</si>
  <si>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</si>
  <si>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</si>
  <si>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</si>
  <si>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</si>
  <si>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</si>
  <si>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</si>
  <si>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</si>
  <si>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</si>
  <si>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</si>
  <si>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</si>
  <si>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</si>
  <si>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</si>
  <si>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</si>
  <si>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</si>
  <si>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</si>
  <si>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</si>
  <si>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</si>
  <si>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</si>
  <si>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</si>
  <si>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</si>
  <si>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</si>
  <si>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</si>
  <si>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</si>
  <si>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</si>
  <si>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</si>
  <si>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</si>
  <si>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</si>
  <si>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</si>
  <si>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</si>
  <si>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</si>
  <si>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</si>
  <si>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</si>
  <si>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</si>
  <si>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</si>
  <si>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</si>
  <si>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</si>
  <si>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</si>
  <si>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</si>
  <si>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</si>
  <si>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</si>
  <si>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</si>
  <si>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</si>
  <si>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</si>
  <si>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</si>
  <si>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</si>
  <si>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</si>
  <si>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</si>
  <si>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</si>
  <si>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</si>
  <si>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</si>
  <si>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</si>
  <si>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</si>
  <si>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</si>
  <si>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</si>
  <si>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</si>
  <si>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</si>
  <si>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</si>
  <si>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</si>
  <si>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</si>
  <si>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</si>
  <si>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</si>
  <si>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</si>
  <si>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</si>
  <si>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</si>
  <si>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</si>
  <si>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</si>
  <si>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</si>
  <si>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</si>
  <si>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</si>
  <si>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</si>
  <si>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</si>
  <si>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</si>
  <si>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</si>
  <si>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</si>
  <si>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</si>
  <si>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</si>
  <si>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</si>
  <si>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</si>
  <si>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</si>
  <si>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</si>
  <si>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</si>
  <si>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</si>
  <si>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</si>
  <si>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</si>
  <si>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</si>
  <si>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</si>
  <si>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</si>
  <si>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</si>
  <si>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</si>
  <si>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</si>
  <si>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</si>
  <si>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</si>
  <si>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</si>
  <si>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</si>
  <si>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</si>
  <si>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</si>
  <si>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</si>
  <si>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</si>
  <si>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</si>
  <si>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</si>
  <si>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</si>
  <si>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</si>
  <si>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</si>
  <si>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</si>
  <si>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</si>
  <si>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</si>
  <si>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</si>
  <si>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</si>
  <si>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</si>
  <si>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</si>
  <si>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</si>
  <si>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</si>
  <si>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</si>
  <si>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</si>
  <si>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</si>
  <si>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</si>
  <si>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</si>
  <si>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</si>
  <si>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</si>
  <si>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</si>
  <si>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</si>
  <si>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</si>
  <si>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</si>
  <si>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</si>
  <si>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</si>
  <si>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</si>
  <si>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</si>
  <si>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</si>
  <si>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</si>
  <si>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</si>
  <si>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</si>
  <si>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</si>
  <si>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</si>
  <si>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</si>
  <si>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</si>
  <si>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</si>
  <si>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</si>
  <si>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</si>
  <si>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</si>
  <si>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</si>
  <si>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</si>
  <si>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</si>
  <si>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</si>
  <si>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</si>
  <si>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</si>
  <si>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</si>
  <si>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</si>
  <si>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</si>
  <si>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</si>
  <si>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</si>
  <si>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</si>
  <si>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</si>
  <si>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</si>
  <si>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</si>
  <si>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</si>
  <si>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</si>
  <si>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</si>
  <si>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</si>
  <si>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</si>
  <si>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</si>
  <si>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</si>
  <si>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</si>
  <si>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</si>
  <si>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</si>
  <si>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</si>
  <si>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</si>
  <si>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</si>
  <si>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</si>
  <si>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</si>
  <si>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</si>
  <si>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</si>
  <si>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</si>
  <si>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</si>
  <si>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</si>
  <si>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</si>
  <si>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</si>
  <si>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</si>
  <si>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</si>
  <si>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</si>
  <si>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</si>
  <si>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</si>
  <si>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</si>
  <si>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</si>
  <si>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</si>
  <si>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</si>
  <si>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</si>
  <si>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</si>
  <si>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</si>
  <si>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</si>
  <si>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</si>
  <si>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</si>
  <si>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</si>
  <si>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</si>
  <si>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</si>
  <si>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</si>
  <si>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</si>
  <si>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</si>
  <si>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</si>
  <si>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</si>
  <si>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</si>
  <si>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</si>
  <si>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</si>
  <si>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</si>
  <si>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</si>
  <si>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</si>
  <si>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</si>
  <si>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</si>
  <si>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</si>
  <si>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</si>
  <si>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</si>
  <si>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</si>
  <si>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</si>
  <si>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</si>
  <si>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</si>
  <si>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</si>
  <si>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</si>
  <si>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</si>
  <si>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</si>
  <si>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</si>
  <si>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</si>
  <si>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</si>
  <si>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</si>
  <si>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</si>
  <si>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</si>
  <si>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</si>
  <si>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</si>
  <si>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</si>
  <si>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</si>
  <si>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</si>
  <si>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</si>
  <si>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</si>
  <si>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</si>
  <si>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</si>
  <si>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</si>
  <si>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</si>
  <si>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</si>
  <si>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</si>
  <si>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</si>
  <si>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</si>
  <si>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</si>
  <si>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</si>
  <si>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</si>
  <si>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</si>
  <si>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</si>
  <si>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</si>
  <si>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</si>
  <si>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</si>
  <si>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</si>
  <si>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</si>
  <si>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</si>
  <si>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</si>
  <si>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</si>
  <si>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</si>
  <si>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</si>
  <si>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</si>
  <si>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</si>
  <si>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</si>
  <si>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</si>
  <si>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</si>
  <si>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</si>
  <si>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</si>
  <si>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</si>
  <si>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</si>
  <si>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</si>
  <si>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</si>
  <si>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</si>
  <si>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</si>
  <si>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</si>
  <si>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</si>
  <si>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</si>
  <si>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</si>
  <si>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</si>
  <si>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</si>
  <si>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</si>
  <si>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</si>
  <si>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</si>
  <si>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</si>
  <si>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</si>
  <si>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</si>
  <si>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</si>
  <si>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</si>
  <si>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</si>
  <si>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</si>
  <si>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</si>
  <si>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</si>
  <si>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</si>
  <si>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</si>
  <si>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</si>
  <si>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</si>
  <si>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</si>
  <si>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</si>
  <si>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</si>
  <si>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</si>
  <si>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</si>
  <si>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</si>
  <si>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</si>
  <si>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</si>
  <si>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</si>
  <si>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</si>
  <si>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</si>
  <si>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</si>
  <si>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</si>
  <si>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</si>
  <si>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</si>
  <si>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</si>
  <si>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</si>
  <si>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</si>
  <si>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</si>
  <si>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</si>
  <si>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</si>
  <si>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</si>
  <si>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</si>
  <si>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</si>
  <si>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</si>
  <si>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</si>
  <si>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</si>
  <si>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</si>
  <si>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</si>
  <si>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</si>
  <si>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</si>
  <si>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</si>
  <si>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</si>
  <si>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</si>
  <si>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</si>
  <si>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</si>
  <si>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</si>
  <si>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</si>
  <si>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</si>
  <si>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</si>
  <si>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</si>
  <si>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</si>
  <si>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</si>
  <si>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</si>
  <si>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</si>
  <si>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</si>
  <si>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</si>
  <si>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</si>
  <si>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</si>
  <si>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</si>
  <si>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</si>
  <si>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</si>
  <si>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</si>
  <si>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</si>
  <si>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</si>
  <si>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</si>
  <si>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</si>
  <si>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</si>
  <si>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</si>
  <si>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</si>
  <si>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</si>
  <si>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</si>
  <si>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</si>
  <si>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</si>
  <si>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</si>
  <si>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</si>
  <si>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</si>
  <si>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</si>
  <si>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</si>
  <si>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</si>
  <si>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</si>
  <si>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</si>
  <si>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</si>
  <si>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</si>
  <si>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</si>
  <si>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</si>
  <si>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</si>
  <si>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</si>
  <si>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</si>
  <si>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</si>
  <si>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</si>
  <si>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</si>
  <si>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</si>
  <si>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</si>
  <si>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</si>
  <si>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</si>
  <si>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</si>
  <si>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</si>
  <si>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</si>
  <si>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</si>
  <si>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</si>
  <si>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</si>
  <si>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</si>
  <si>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</si>
  <si>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</si>
  <si>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</si>
  <si>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</si>
  <si>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</si>
  <si>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</si>
  <si>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</si>
  <si>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</si>
  <si>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</si>
  <si>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</si>
  <si>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</si>
  <si>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</si>
  <si>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</si>
  <si>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</si>
  <si>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</si>
  <si>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</si>
  <si>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</si>
  <si>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</si>
  <si>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</si>
  <si>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</si>
  <si>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</si>
  <si>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</si>
  <si>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</si>
  <si>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</si>
  <si>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</si>
  <si>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</si>
  <si>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</si>
  <si>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</si>
  <si>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</si>
  <si>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</si>
  <si>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</si>
  <si>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</si>
  <si>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</si>
  <si>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</si>
  <si>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</si>
  <si>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</si>
  <si>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</si>
  <si>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</si>
  <si>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</si>
  <si>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</si>
  <si>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</si>
  <si>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</si>
  <si>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</si>
  <si>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</si>
  <si>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</si>
  <si>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</si>
  <si>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</si>
  <si>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</si>
  <si>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</si>
  <si>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</si>
  <si>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</si>
  <si>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</si>
  <si>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</si>
  <si>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</si>
  <si>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</si>
  <si>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</si>
  <si>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</si>
  <si>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</si>
  <si>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</si>
  <si>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</si>
  <si>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</si>
  <si>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</si>
  <si>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</si>
  <si>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</si>
  <si>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</si>
  <si>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</si>
  <si>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</si>
  <si>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</si>
  <si>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</si>
  <si>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</si>
  <si>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</si>
  <si>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</si>
  <si>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</si>
  <si>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</si>
  <si>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</si>
  <si>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</si>
  <si>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</si>
  <si>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</si>
  <si>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</si>
  <si>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</si>
  <si>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</si>
  <si>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</si>
  <si>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</si>
  <si>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</si>
  <si>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</si>
  <si>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</si>
  <si>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</si>
  <si>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</si>
  <si>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</si>
  <si>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</si>
  <si>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</si>
  <si>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</si>
  <si>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</si>
  <si>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</si>
  <si>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</si>
  <si>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</si>
  <si>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</si>
  <si>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</si>
  <si>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</si>
  <si>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</si>
  <si>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</si>
  <si>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</si>
  <si>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</si>
  <si>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</si>
  <si>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</si>
  <si>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</si>
  <si>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</si>
  <si>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</si>
  <si>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</si>
  <si>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</si>
  <si>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</si>
  <si>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</si>
  <si>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</si>
  <si>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</si>
  <si>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</si>
  <si>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</si>
  <si>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</si>
  <si>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</si>
  <si>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</si>
  <si>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</si>
  <si>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</si>
  <si>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</si>
  <si>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</si>
  <si>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</si>
  <si>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</si>
  <si>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</si>
  <si>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</si>
  <si>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</si>
  <si>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</si>
  <si>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</si>
  <si>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</si>
  <si>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</si>
  <si>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</si>
  <si>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</si>
  <si>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</si>
  <si>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</si>
  <si>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</si>
  <si>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</si>
  <si>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</si>
  <si>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</si>
  <si>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</si>
  <si>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</si>
  <si>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</si>
  <si>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</si>
  <si>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</si>
  <si>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</si>
  <si>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</si>
  <si>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</si>
  <si>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</si>
  <si>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</si>
  <si>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</si>
  <si>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</si>
  <si>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</si>
  <si>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</si>
  <si>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</si>
  <si>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</si>
  <si>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</si>
  <si>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</si>
  <si>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</si>
  <si>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</si>
  <si>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</si>
  <si>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</si>
  <si>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</si>
  <si>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</si>
  <si>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</si>
  <si>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</si>
  <si>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</si>
  <si>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</si>
  <si>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</si>
  <si>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</si>
  <si>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</si>
  <si>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</si>
  <si>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</si>
  <si>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</si>
  <si>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</si>
  <si>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</si>
  <si>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</si>
  <si>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</si>
  <si>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</si>
  <si>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</si>
  <si>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</si>
  <si>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</si>
  <si>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</si>
  <si>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</si>
  <si>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</si>
  <si>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</si>
  <si>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</si>
  <si>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</si>
  <si>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</si>
  <si>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</si>
  <si>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</si>
  <si>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</si>
  <si>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</si>
  <si>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</si>
  <si>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</si>
  <si>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</si>
  <si>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</si>
  <si>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</si>
  <si>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</si>
  <si>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</si>
  <si>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</si>
  <si>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</si>
  <si>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</si>
  <si>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</si>
  <si>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</si>
  <si>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</si>
  <si>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</si>
  <si>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</si>
  <si>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</si>
  <si>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</si>
  <si>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</si>
  <si>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</si>
  <si>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</si>
  <si>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</si>
  <si>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</si>
  <si>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</si>
  <si>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</si>
  <si>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</si>
  <si>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</si>
  <si>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</si>
  <si>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</si>
  <si>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</si>
  <si>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</si>
  <si>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</si>
  <si>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</si>
  <si>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</si>
  <si>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</si>
  <si>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</si>
  <si>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</si>
  <si>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</si>
  <si>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</si>
  <si>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</si>
  <si>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</si>
  <si>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</si>
  <si>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</si>
  <si>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</si>
  <si>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</si>
  <si>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</si>
  <si>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</si>
  <si>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</si>
  <si>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</si>
  <si>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</si>
  <si>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</si>
  <si>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</si>
  <si>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</si>
  <si>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</si>
  <si>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</si>
  <si>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</si>
  <si>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</si>
  <si>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</si>
  <si>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</si>
  <si>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</si>
  <si>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</si>
  <si>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</si>
  <si>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</si>
  <si>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</si>
  <si>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</si>
  <si>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</si>
  <si>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</si>
  <si>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</si>
  <si>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</si>
  <si>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</si>
  <si>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</si>
  <si>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</si>
  <si>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</si>
  <si>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</si>
  <si>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</si>
  <si>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</si>
  <si>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</si>
  <si>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</si>
  <si>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</si>
  <si>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</si>
  <si>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</si>
  <si>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</si>
  <si>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</si>
  <si>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</si>
  <si>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</si>
  <si>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</si>
  <si>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</si>
  <si>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</si>
  <si>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</si>
  <si>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</si>
  <si>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</si>
  <si>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</si>
  <si>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</si>
  <si>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</si>
  <si>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</si>
  <si>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</si>
  <si>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</si>
  <si>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</si>
  <si>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</si>
  <si>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</si>
  <si>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</si>
  <si>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</si>
  <si>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</si>
  <si>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</si>
  <si>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</si>
  <si>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</si>
  <si>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</si>
  <si>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</si>
  <si>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</si>
  <si>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</si>
  <si>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</si>
  <si>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</si>
  <si>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</si>
  <si>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</si>
  <si>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</si>
  <si>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</si>
  <si>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</si>
  <si>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</si>
  <si>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</si>
  <si>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</si>
  <si>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</si>
  <si>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</si>
  <si>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</si>
  <si>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</si>
  <si>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</si>
  <si>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</si>
  <si>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</si>
  <si>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</si>
  <si>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</si>
  <si>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</si>
  <si>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</si>
  <si>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</si>
  <si>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</si>
  <si>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</si>
  <si>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</si>
  <si>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</si>
  <si>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</si>
  <si>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</si>
  <si>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</si>
  <si>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</si>
  <si>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</si>
  <si>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</si>
  <si>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</si>
  <si>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</si>
  <si>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</si>
  <si>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</si>
  <si>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</si>
  <si>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</si>
  <si>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</si>
  <si>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</si>
  <si>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</si>
  <si>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</si>
  <si>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</si>
  <si>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</si>
  <si>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</si>
  <si>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</si>
  <si>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</si>
  <si>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</si>
  <si>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</si>
  <si>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</si>
  <si>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</si>
  <si>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</si>
  <si>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</si>
  <si>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</si>
  <si>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</si>
  <si>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</si>
  <si>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</si>
  <si>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</si>
  <si>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</si>
  <si>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</si>
  <si>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</si>
  <si>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</si>
  <si>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</si>
  <si>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</si>
  <si>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</si>
  <si>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</si>
  <si>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</si>
  <si>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</si>
  <si>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</si>
  <si>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</si>
  <si>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</si>
  <si>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</si>
  <si>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</si>
  <si>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</si>
  <si>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</si>
  <si>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</si>
  <si>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</si>
  <si>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</si>
  <si>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</si>
  <si>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</si>
  <si>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</si>
  <si>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</si>
  <si>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</si>
  <si>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</si>
  <si>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</si>
  <si>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</si>
  <si>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</si>
  <si>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</si>
  <si>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</si>
  <si>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</si>
  <si>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</si>
  <si>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</si>
  <si>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</si>
  <si>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</si>
  <si>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</si>
  <si>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</si>
  <si>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</si>
  <si>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</si>
  <si>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</si>
  <si>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</si>
  <si>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</si>
  <si>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</si>
  <si>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</si>
  <si>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</si>
  <si>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</si>
  <si>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</si>
  <si>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</si>
  <si>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</si>
  <si>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</si>
  <si>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</si>
  <si>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</si>
  <si>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</si>
  <si>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</si>
  <si>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</si>
  <si>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</si>
  <si>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</si>
  <si>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</si>
  <si>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</si>
  <si>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</si>
  <si>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</si>
  <si>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</si>
  <si>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</si>
  <si>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</si>
  <si>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</si>
  <si>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</si>
  <si>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</si>
  <si>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</si>
  <si>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</si>
  <si>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</si>
  <si>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</si>
  <si>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</si>
  <si>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</si>
  <si>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</si>
  <si>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</si>
  <si>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</si>
  <si>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</si>
  <si>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</si>
  <si>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</si>
  <si>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</si>
  <si>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</si>
  <si>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</si>
  <si>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</si>
  <si>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</si>
  <si>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</si>
  <si>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</si>
  <si>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</si>
  <si>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</si>
  <si>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</si>
  <si>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</si>
  <si>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</si>
  <si>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</si>
  <si>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</si>
  <si>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</si>
  <si>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</si>
  <si>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</si>
  <si>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</si>
  <si>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</si>
  <si>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</si>
  <si>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</si>
  <si>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</si>
  <si>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</si>
  <si>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</si>
  <si>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</si>
  <si>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</si>
  <si>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</si>
  <si>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</si>
  <si>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</si>
  <si>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</si>
  <si>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</si>
  <si>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</si>
  <si>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</si>
  <si>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</si>
  <si>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</si>
  <si>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</si>
  <si>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</si>
  <si>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</si>
  <si>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</si>
  <si>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</si>
  <si>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</si>
  <si>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</si>
  <si>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</si>
  <si>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</si>
  <si>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</si>
  <si>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</si>
  <si>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</si>
  <si>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</si>
  <si>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</si>
  <si>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</si>
  <si>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</si>
  <si>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</si>
  <si>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</si>
  <si>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</si>
  <si>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</si>
  <si>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</si>
  <si>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</si>
  <si>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</si>
  <si>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</si>
  <si>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</si>
  <si>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</si>
  <si>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</si>
  <si>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</si>
  <si>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</si>
  <si>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</si>
  <si>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</si>
  <si>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</si>
  <si>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</si>
  <si>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</si>
  <si>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</si>
  <si>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</si>
  <si>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</si>
  <si>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</si>
  <si>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</si>
  <si>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</si>
  <si>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</si>
  <si>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</si>
  <si>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</si>
  <si>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</si>
  <si>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</si>
  <si>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</si>
  <si>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</si>
  <si>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</si>
  <si>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</si>
  <si>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</si>
  <si>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</si>
  <si>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</si>
  <si>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</si>
  <si>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</si>
  <si>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</si>
  <si>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</si>
  <si>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</si>
  <si>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</si>
  <si>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</si>
  <si>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</si>
  <si>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</si>
  <si>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</si>
  <si>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</si>
  <si>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</si>
  <si>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</si>
  <si>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</si>
  <si>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</si>
  <si>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</si>
  <si>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</si>
  <si>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</si>
  <si>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</si>
  <si>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</si>
  <si>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</si>
  <si>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</si>
  <si>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</si>
  <si>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</si>
  <si>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</si>
  <si>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</si>
  <si>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</si>
  <si>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</si>
  <si>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</si>
  <si>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</si>
  <si>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</si>
  <si>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</si>
  <si>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</si>
  <si>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</si>
  <si>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</si>
  <si>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</si>
  <si>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</si>
  <si>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</si>
  <si>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</si>
  <si>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</si>
  <si>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</si>
  <si>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</si>
  <si>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</si>
  <si>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</si>
  <si>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</si>
  <si>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</si>
  <si>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</si>
  <si>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</si>
  <si>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</si>
  <si>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</si>
  <si>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</si>
  <si>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</si>
  <si>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</si>
  <si>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</si>
  <si>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</si>
  <si>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</si>
  <si>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</si>
  <si>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</si>
  <si>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</si>
  <si>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</si>
  <si>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</si>
  <si>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</si>
  <si>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</si>
  <si>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</si>
  <si>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</si>
  <si>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</si>
  <si>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</si>
  <si>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</si>
  <si>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</si>
  <si>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</si>
  <si>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</si>
  <si>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</si>
  <si>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</si>
  <si>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</si>
  <si>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</si>
  <si>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</si>
  <si>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</si>
  <si>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</si>
  <si>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</si>
  <si>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</si>
  <si>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</si>
  <si>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</si>
  <si>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</si>
  <si>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</si>
  <si>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</si>
  <si>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</si>
  <si>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</si>
  <si>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</si>
  <si>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</si>
  <si>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</si>
  <si>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</si>
  <si>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</si>
  <si>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</si>
  <si>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</si>
  <si>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</si>
  <si>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</si>
  <si>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</si>
  <si>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</si>
  <si>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</si>
  <si>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</si>
  <si>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</si>
  <si>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</si>
  <si>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</si>
  <si>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</si>
  <si>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</si>
  <si>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</si>
  <si>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</si>
  <si>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</si>
  <si>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</si>
  <si>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</si>
  <si>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</si>
  <si>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</si>
  <si>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</si>
  <si>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</si>
  <si>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</si>
  <si>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</si>
  <si>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</si>
  <si>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</si>
  <si>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</si>
  <si>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</si>
  <si>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</si>
  <si>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</si>
  <si>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</si>
  <si>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</si>
  <si>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</si>
  <si>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</si>
  <si>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</si>
  <si>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</si>
  <si>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</si>
  <si>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</si>
  <si>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</si>
  <si>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</si>
  <si>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</si>
  <si>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</si>
  <si>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</si>
  <si>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</si>
  <si>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</si>
  <si>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</si>
  <si>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</si>
  <si>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</si>
  <si>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</si>
  <si>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</si>
  <si>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</si>
  <si>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</si>
  <si>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</si>
  <si>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</si>
  <si>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</si>
  <si>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</si>
  <si>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</si>
  <si>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</si>
  <si>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</si>
  <si>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</si>
  <si>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</si>
  <si>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</si>
  <si>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</si>
  <si>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</si>
  <si>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</si>
  <si>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</si>
  <si>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</si>
  <si>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</si>
  <si>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</si>
  <si>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</si>
  <si>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</si>
  <si>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</si>
  <si>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</si>
  <si>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</si>
  <si>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</si>
  <si>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</si>
  <si>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</si>
  <si>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</si>
  <si>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</si>
  <si>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</si>
  <si>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</si>
  <si>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</si>
  <si>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</si>
  <si>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</si>
  <si>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</si>
  <si>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</si>
  <si>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</si>
  <si>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</si>
  <si>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</si>
  <si>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</si>
  <si>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</si>
  <si>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</si>
  <si>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</si>
  <si>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</si>
  <si>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</si>
  <si>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</si>
  <si>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</si>
  <si>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</si>
  <si>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</si>
  <si>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</si>
  <si>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</si>
  <si>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</si>
  <si>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</si>
  <si>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</si>
  <si>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</si>
  <si>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</si>
  <si>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</si>
  <si>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</si>
  <si>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</si>
  <si>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</si>
  <si>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</si>
  <si>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</si>
  <si>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</si>
  <si>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</si>
  <si>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</si>
  <si>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</si>
  <si>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</si>
  <si>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</si>
  <si>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</si>
  <si>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</si>
  <si>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</si>
  <si>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</si>
  <si>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</si>
  <si>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</si>
  <si>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</si>
  <si>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</si>
  <si>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</si>
  <si>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</si>
  <si>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</si>
  <si>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</si>
  <si>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</si>
  <si>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</si>
  <si>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</si>
  <si>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</si>
  <si>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</si>
  <si>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</si>
  <si>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</si>
  <si>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</si>
  <si>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</si>
  <si>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</si>
  <si>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</si>
  <si>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</si>
  <si>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</si>
  <si>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</si>
  <si>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</si>
  <si>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</si>
  <si>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</si>
  <si>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</si>
  <si>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</si>
  <si>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</si>
  <si>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</si>
  <si>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</si>
  <si>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</si>
  <si>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</si>
  <si>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</si>
  <si>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</si>
  <si>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</si>
  <si>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</si>
  <si>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</si>
  <si>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</si>
  <si>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</si>
  <si>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</si>
  <si>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</si>
  <si>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</si>
  <si>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</si>
  <si>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</si>
  <si>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</si>
  <si>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</si>
  <si>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</si>
  <si>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</si>
  <si>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</si>
  <si>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</si>
  <si>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</si>
  <si>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</si>
  <si>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</si>
  <si>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</si>
  <si>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</si>
  <si>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</si>
  <si>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</si>
  <si>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</si>
  <si>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</si>
  <si>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</si>
  <si>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</si>
  <si>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</si>
  <si>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</si>
  <si>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</si>
  <si>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</si>
  <si>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</si>
  <si>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</si>
  <si>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</si>
  <si>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</si>
  <si>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</si>
  <si>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</si>
  <si>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</si>
  <si>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</si>
  <si>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</si>
  <si>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</si>
  <si>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</si>
  <si>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</si>
  <si>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</si>
  <si>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</si>
  <si>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</si>
  <si>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</si>
  <si>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</si>
  <si>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</si>
  <si>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</si>
  <si>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</si>
  <si>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</si>
  <si>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</si>
  <si>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</si>
  <si>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</si>
  <si>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</si>
  <si>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</si>
  <si>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</si>
  <si>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</si>
  <si>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</si>
  <si>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</si>
  <si>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</si>
  <si>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</si>
  <si>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</si>
  <si>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</si>
  <si>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</si>
  <si>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</si>
  <si>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</si>
  <si>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</si>
  <si>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</si>
  <si>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</si>
  <si>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</si>
  <si>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</si>
  <si>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</si>
  <si>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</si>
  <si>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</si>
  <si>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</si>
  <si>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</si>
  <si>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</si>
  <si>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</si>
  <si>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</si>
  <si>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</si>
  <si>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</si>
  <si>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</si>
  <si>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</si>
  <si>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</si>
  <si>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</si>
  <si>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</si>
  <si>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</si>
  <si>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</si>
  <si>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</si>
  <si>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</si>
  <si>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</si>
  <si>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</si>
  <si>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</si>
  <si>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</si>
  <si>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</si>
  <si>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</si>
  <si>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</si>
  <si>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</si>
  <si>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</si>
  <si>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</si>
  <si>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</si>
  <si>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</si>
  <si>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</si>
  <si>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</si>
  <si>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</si>
  <si>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</si>
  <si>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</si>
  <si>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</si>
  <si>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</si>
  <si>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</si>
  <si>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</si>
  <si>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</si>
  <si>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</si>
  <si>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</si>
  <si>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</si>
  <si>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</si>
  <si>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</si>
  <si>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</si>
  <si>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</si>
  <si>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</si>
  <si>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</si>
  <si>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</si>
  <si>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</si>
  <si>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</si>
  <si>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</si>
  <si>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</si>
  <si>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</si>
  <si>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</si>
  <si>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</si>
  <si>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</si>
  <si>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</si>
  <si>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</si>
  <si>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</si>
  <si>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</si>
  <si>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</si>
  <si>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</si>
  <si>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</si>
  <si>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</si>
  <si>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</si>
  <si>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</si>
  <si>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</si>
  <si>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</si>
  <si>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</si>
  <si>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</si>
  <si>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</si>
  <si>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</si>
  <si>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</si>
  <si>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</si>
  <si>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</si>
  <si>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</si>
  <si>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</si>
  <si>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</si>
  <si>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</si>
  <si>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</si>
  <si>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</si>
  <si>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</si>
  <si>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</si>
  <si>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</si>
  <si>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</si>
  <si>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</si>
  <si>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</si>
  <si>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</si>
  <si>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</si>
  <si>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</si>
  <si>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</si>
  <si>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</si>
  <si>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</si>
  <si>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</si>
  <si>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</si>
  <si>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</si>
  <si>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</si>
  <si>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</si>
  <si>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</si>
  <si>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</si>
  <si>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</si>
  <si>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</si>
  <si>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</si>
  <si>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</si>
  <si>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</si>
  <si>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</si>
  <si>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</si>
  <si>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</si>
  <si>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</si>
  <si>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</si>
  <si>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</si>
  <si>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</si>
  <si>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</si>
  <si>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</si>
  <si>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</si>
  <si>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</si>
  <si>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</si>
  <si>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</si>
  <si>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</si>
  <si>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</si>
  <si>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</si>
  <si>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</si>
  <si>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</si>
  <si>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</si>
  <si>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</si>
  <si>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</si>
  <si>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</si>
  <si>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</si>
  <si>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</si>
  <si>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</si>
  <si>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</si>
  <si>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</si>
  <si>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</si>
  <si>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</si>
  <si>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</si>
  <si>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</si>
  <si>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</si>
  <si>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</si>
  <si>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</si>
  <si>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</si>
  <si>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</si>
  <si>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</si>
  <si>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</si>
  <si>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</si>
  <si>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</si>
  <si>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</si>
  <si>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</si>
  <si>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</si>
  <si>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</si>
  <si>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</si>
  <si>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</si>
  <si>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</si>
  <si>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</si>
  <si>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</si>
  <si>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</si>
  <si>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</si>
  <si>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</si>
  <si>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</si>
  <si>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</si>
  <si>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</si>
  <si>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</si>
  <si>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</si>
  <si>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</si>
  <si>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</si>
  <si>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</si>
  <si>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</si>
  <si>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</si>
  <si>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</si>
  <si>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</si>
  <si>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</si>
  <si>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</si>
  <si>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</si>
  <si>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</si>
  <si>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</si>
  <si>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</si>
  <si>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</si>
  <si>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</si>
  <si>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</si>
  <si>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</si>
  <si>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</si>
  <si>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</si>
  <si>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</si>
  <si>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</si>
  <si>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</si>
  <si>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</si>
  <si>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</si>
  <si>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</si>
  <si>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</si>
  <si>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</si>
  <si>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</si>
  <si>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</si>
  <si>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</si>
  <si>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</si>
  <si>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</si>
  <si>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</si>
  <si>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</si>
  <si>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</si>
  <si>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</si>
  <si>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</si>
  <si>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</si>
  <si>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</si>
  <si>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</si>
  <si>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</si>
  <si>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</si>
  <si>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</si>
  <si>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</si>
  <si>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</si>
  <si>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</si>
  <si>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</si>
  <si>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</si>
  <si>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</si>
  <si>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</si>
  <si>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</si>
  <si>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</si>
  <si>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</si>
  <si>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</si>
  <si>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</si>
  <si>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</si>
  <si>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</si>
  <si>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</si>
  <si>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</si>
  <si>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</si>
  <si>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</si>
  <si>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</si>
  <si>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</si>
  <si>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</si>
  <si>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</si>
  <si>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</si>
  <si>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</si>
  <si>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</si>
  <si>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</si>
  <si>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</si>
  <si>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</si>
  <si>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</si>
  <si>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</si>
  <si>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</si>
  <si>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</si>
  <si>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</si>
  <si>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</si>
  <si>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</si>
  <si>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</si>
  <si>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</si>
  <si>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</si>
  <si>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</si>
  <si>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</si>
  <si>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</si>
  <si>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</si>
  <si>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</si>
  <si>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</si>
  <si>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</si>
  <si>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</si>
  <si>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</si>
  <si>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</si>
  <si>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</si>
  <si>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</si>
  <si>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</si>
  <si>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</si>
  <si>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</si>
  <si>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</si>
  <si>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</si>
  <si>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</si>
  <si>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</si>
  <si>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</si>
  <si>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</si>
  <si>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</si>
  <si>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</si>
  <si>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</si>
  <si>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</si>
  <si>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</si>
  <si>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</si>
  <si>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</si>
  <si>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</si>
  <si>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</si>
  <si>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</si>
  <si>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</si>
  <si>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</si>
  <si>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</si>
  <si>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</si>
  <si>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</si>
  <si>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</si>
  <si>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</si>
  <si>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</si>
  <si>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</si>
  <si>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</si>
  <si>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</si>
  <si>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</si>
  <si>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</si>
  <si>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</si>
  <si>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</si>
  <si>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</si>
  <si>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</si>
  <si>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</si>
  <si>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</si>
  <si>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</si>
  <si>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</si>
  <si>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</si>
  <si>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</si>
  <si>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</si>
  <si>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</si>
  <si>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</si>
  <si>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</si>
  <si>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</si>
  <si>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</si>
  <si>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</si>
  <si>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</si>
  <si>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</si>
  <si>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</si>
  <si>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</si>
  <si>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</si>
  <si>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</si>
  <si>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</si>
  <si>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</si>
  <si>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</si>
  <si>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</si>
  <si>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</si>
  <si>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</si>
  <si>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</si>
  <si>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</si>
  <si>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</si>
  <si>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</si>
  <si>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</si>
  <si>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</si>
  <si>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</si>
  <si>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</si>
  <si>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</si>
  <si>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</si>
  <si>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</si>
  <si>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</si>
  <si>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</si>
  <si>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</si>
  <si>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</si>
  <si>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</si>
  <si>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</si>
  <si>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</si>
  <si>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</si>
  <si>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</si>
  <si>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</si>
  <si>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</si>
  <si>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</si>
  <si>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</si>
  <si>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</si>
  <si>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</si>
  <si>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</si>
  <si>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</si>
  <si>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</si>
  <si>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</si>
  <si>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</si>
  <si>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</si>
  <si>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</si>
  <si>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</si>
  <si>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</si>
  <si>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</si>
  <si>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</si>
  <si>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</si>
  <si>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</si>
  <si>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</si>
  <si>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</si>
  <si>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</si>
  <si>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</si>
  <si>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</si>
  <si>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</si>
  <si>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</si>
  <si>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</si>
  <si>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</si>
  <si>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</si>
  <si>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</si>
  <si>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</si>
  <si>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</si>
  <si>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</si>
  <si>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</si>
  <si>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</si>
  <si>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</si>
  <si>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</si>
  <si>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</si>
  <si>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</si>
  <si>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</si>
  <si>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</si>
  <si>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</si>
  <si>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</si>
  <si>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</si>
  <si>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</si>
  <si>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</si>
  <si>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</si>
  <si>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</si>
  <si>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</si>
  <si>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</si>
  <si>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</si>
  <si>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</si>
  <si>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</si>
  <si>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</si>
  <si>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</si>
  <si>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</si>
  <si>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</si>
  <si>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</si>
  <si>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</si>
  <si>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</si>
  <si>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</si>
  <si>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</si>
  <si>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</si>
  <si>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</si>
  <si>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</si>
  <si>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</si>
  <si>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</si>
  <si>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</si>
  <si>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</si>
  <si>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</si>
  <si>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</si>
  <si>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</si>
  <si>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</si>
  <si>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</si>
  <si>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</si>
  <si>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</si>
  <si>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</si>
  <si>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</si>
  <si>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</si>
  <si>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</si>
  <si>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</si>
  <si>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</si>
  <si>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</si>
  <si>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</si>
  <si>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</si>
  <si>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</si>
  <si>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</si>
  <si>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</si>
  <si>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</si>
  <si>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</si>
  <si>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</si>
  <si>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</si>
  <si>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</si>
  <si>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</si>
  <si>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</si>
  <si>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</si>
  <si>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</si>
  <si>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</si>
  <si>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</si>
  <si>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</si>
  <si>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</si>
  <si>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</si>
  <si>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</si>
  <si>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</si>
  <si>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</si>
  <si>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</si>
  <si>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</si>
  <si>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</si>
  <si>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</si>
  <si>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</si>
  <si>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</si>
  <si>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</si>
  <si>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</si>
  <si>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</si>
  <si>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</si>
  <si>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</si>
  <si>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</si>
  <si>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</si>
  <si>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</si>
  <si>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</si>
  <si>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</si>
  <si>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</si>
  <si>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</si>
  <si>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</si>
  <si>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</si>
  <si>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</si>
  <si>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</si>
  <si>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</si>
  <si>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</si>
  <si>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</si>
  <si>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</si>
  <si>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</si>
  <si>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</si>
  <si>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</si>
  <si>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</si>
  <si>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</si>
  <si>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</si>
  <si>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</si>
  <si>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</si>
  <si>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</si>
  <si>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</si>
  <si>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</si>
  <si>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</si>
  <si>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</si>
  <si>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</si>
  <si>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</si>
  <si>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</si>
  <si>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</si>
  <si>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</si>
  <si>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</si>
  <si>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</si>
  <si>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</si>
  <si>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</si>
  <si>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</si>
  <si>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</si>
  <si>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</si>
  <si>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</si>
  <si>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</si>
  <si>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</si>
  <si>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</si>
  <si>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</si>
  <si>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</si>
  <si>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</si>
  <si>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</si>
  <si>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</si>
  <si>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</si>
  <si>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</si>
  <si>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</si>
  <si>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</si>
  <si>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</si>
  <si>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</si>
  <si>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</si>
  <si>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</si>
  <si>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</si>
  <si>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</si>
  <si>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</si>
  <si>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</si>
  <si>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</si>
  <si>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</si>
  <si>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</si>
  <si>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</si>
  <si>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</si>
  <si>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</si>
  <si>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</si>
  <si>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</si>
  <si>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</si>
  <si>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</si>
  <si>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</si>
  <si>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</si>
  <si>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</si>
  <si>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</si>
  <si>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</si>
  <si>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</si>
  <si>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</si>
  <si>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</si>
  <si>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</si>
  <si>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</si>
  <si>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</si>
  <si>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</si>
  <si>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</si>
  <si>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</si>
  <si>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</si>
  <si>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</si>
  <si>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</si>
  <si>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</si>
  <si>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</si>
  <si>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</si>
  <si>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</si>
  <si>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</si>
  <si>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</si>
  <si>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</si>
  <si>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</si>
  <si>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</si>
  <si>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</si>
  <si>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</si>
  <si>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</si>
  <si>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</si>
  <si>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</si>
  <si>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</si>
  <si>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</si>
  <si>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</si>
  <si>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</si>
  <si>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</si>
  <si>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</si>
  <si>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</si>
  <si>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</si>
  <si>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</si>
  <si>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</si>
  <si>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</si>
  <si>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</si>
  <si>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</si>
  <si>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</si>
  <si>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</si>
  <si>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</si>
  <si>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</si>
  <si>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</si>
  <si>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</si>
  <si>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</si>
  <si>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</si>
  <si>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</si>
  <si>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</si>
  <si>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</si>
  <si>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</si>
  <si>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</si>
  <si>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</si>
  <si>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</si>
  <si>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</si>
  <si>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</si>
  <si>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</si>
  <si>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</si>
  <si>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</si>
  <si>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</si>
  <si>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</si>
  <si>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</si>
  <si>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</si>
  <si>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</si>
  <si>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</si>
  <si>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</si>
  <si>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</si>
  <si>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</si>
  <si>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</si>
  <si>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</si>
  <si>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</si>
  <si>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</si>
  <si>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</si>
  <si>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</si>
  <si>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</si>
  <si>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</si>
  <si>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</si>
  <si>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</si>
  <si>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</si>
  <si>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</si>
  <si>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</si>
  <si>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</si>
  <si>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</si>
  <si>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</si>
  <si>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</si>
  <si>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</si>
  <si>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</si>
  <si>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</si>
  <si>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</si>
  <si>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</si>
  <si>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</si>
  <si>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</si>
  <si>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</si>
  <si>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</si>
  <si>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</si>
  <si>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</si>
  <si>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</si>
  <si>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</si>
  <si>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</si>
  <si>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</si>
  <si>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</si>
  <si>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</si>
  <si>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</si>
  <si>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</si>
  <si>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</si>
  <si>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</si>
  <si>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</si>
  <si>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</si>
  <si>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</si>
  <si>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</si>
  <si>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</si>
  <si>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</si>
  <si>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</si>
  <si>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</si>
  <si>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</si>
  <si>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</si>
  <si>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</si>
  <si>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</si>
  <si>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</si>
  <si>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</si>
  <si>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</si>
  <si>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</si>
  <si>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</si>
  <si>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</si>
  <si>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</si>
  <si>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</si>
  <si>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</si>
  <si>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</si>
  <si>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</si>
  <si>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</si>
  <si>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</si>
  <si>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</si>
  <si>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</si>
  <si>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</si>
  <si>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</si>
  <si>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</si>
  <si>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</si>
  <si>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</si>
  <si>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</si>
  <si>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</si>
  <si>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</si>
  <si>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</si>
  <si>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</si>
  <si>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</si>
  <si>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</si>
  <si>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</si>
  <si>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</si>
  <si>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</si>
  <si>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</si>
  <si>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</si>
  <si>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</si>
  <si>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</si>
  <si>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</si>
  <si>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</si>
  <si>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</si>
  <si>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</si>
  <si>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</si>
  <si>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</si>
  <si>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</si>
  <si>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</si>
  <si>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</si>
  <si>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</si>
  <si>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</si>
  <si>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</si>
  <si>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</si>
  <si>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</si>
  <si>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</si>
  <si>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</si>
  <si>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</si>
  <si>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</si>
  <si>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</si>
  <si>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</si>
  <si>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</si>
  <si>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</si>
  <si>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</si>
  <si>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</si>
  <si>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</si>
  <si>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</si>
  <si>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</si>
  <si>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</si>
  <si>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</si>
  <si>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</si>
  <si>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</si>
  <si>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</si>
  <si>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</si>
  <si>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</si>
  <si>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</si>
  <si>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</si>
  <si>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</si>
  <si>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</si>
  <si>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</si>
  <si>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</si>
  <si>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</si>
  <si>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</si>
  <si>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</si>
  <si>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</si>
  <si>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</si>
  <si>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</si>
  <si>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</si>
  <si>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</si>
  <si>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</si>
  <si>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</si>
  <si>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</si>
  <si>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</si>
  <si>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</si>
  <si>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</si>
  <si>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</si>
  <si>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</si>
  <si>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</si>
  <si>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</si>
  <si>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</si>
  <si>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</si>
  <si>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</si>
  <si>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</si>
  <si>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</si>
  <si>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</si>
  <si>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</si>
  <si>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</si>
  <si>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</si>
  <si>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</si>
  <si>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</si>
  <si>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</si>
  <si>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</si>
  <si>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</si>
  <si>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</si>
  <si>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</si>
  <si>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</si>
  <si>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</si>
  <si>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</si>
  <si>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</si>
  <si>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</si>
  <si>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</si>
  <si>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</si>
  <si>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</si>
  <si>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</si>
  <si>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</si>
  <si>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</si>
  <si>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</si>
  <si>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</si>
  <si>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</si>
  <si>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</si>
  <si>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</si>
  <si>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</si>
  <si>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</si>
  <si>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</si>
  <si>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</si>
  <si>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</si>
  <si>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</si>
  <si>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</si>
  <si>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</si>
  <si>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</si>
  <si>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</si>
  <si>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</si>
  <si>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</si>
  <si>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</si>
  <si>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</si>
  <si>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</si>
  <si>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</si>
  <si>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</si>
  <si>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</si>
  <si>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</si>
  <si>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</si>
  <si>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</si>
  <si>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</si>
  <si>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</si>
  <si>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</si>
  <si>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</si>
  <si>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</si>
  <si>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</si>
  <si>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</si>
  <si>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</si>
  <si>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</si>
  <si>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</si>
  <si>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</si>
  <si>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</si>
  <si>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</si>
  <si>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</si>
  <si>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</si>
  <si>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</si>
  <si>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</si>
  <si>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</si>
  <si>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</si>
  <si>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</si>
  <si>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</si>
  <si>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</si>
  <si>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</si>
  <si>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</si>
  <si>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</si>
  <si>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</si>
  <si>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</si>
  <si>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</si>
  <si>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</si>
  <si>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</si>
  <si>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</si>
  <si>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</si>
  <si>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</si>
  <si>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</si>
  <si>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</si>
  <si>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</si>
  <si>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</si>
  <si>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</si>
  <si>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</si>
  <si>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</si>
  <si>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</si>
  <si>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</si>
  <si>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</si>
  <si>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</si>
  <si>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</si>
  <si>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</si>
  <si>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</si>
  <si>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</si>
  <si>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</si>
  <si>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</si>
  <si>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</si>
  <si>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</si>
  <si>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</si>
  <si>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</si>
  <si>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</si>
  <si>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</si>
  <si>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</si>
  <si>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</si>
  <si>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</si>
  <si>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</si>
  <si>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</si>
  <si>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</si>
  <si>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</si>
  <si>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</si>
  <si>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</si>
  <si>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</si>
  <si>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</si>
  <si>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</si>
  <si>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</si>
  <si>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</si>
  <si>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</si>
  <si>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</si>
  <si>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</si>
  <si>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</si>
  <si>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</si>
  <si>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</si>
  <si>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</si>
  <si>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</si>
  <si>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</si>
  <si>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</si>
  <si>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</si>
  <si>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</si>
  <si>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</si>
  <si>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</si>
  <si>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</si>
  <si>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</si>
  <si>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</si>
  <si>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</si>
  <si>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</si>
  <si>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</si>
  <si>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</si>
  <si>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</si>
  <si>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</si>
  <si>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</si>
  <si>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</si>
  <si>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</si>
  <si>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</si>
  <si>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</si>
  <si>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</si>
  <si>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</si>
  <si>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</si>
  <si>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</si>
  <si>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</si>
  <si>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</si>
  <si>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</si>
  <si>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</si>
  <si>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</si>
  <si>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</si>
  <si>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</si>
  <si>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</si>
  <si>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</si>
  <si>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</si>
  <si>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</si>
  <si>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</si>
  <si>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</si>
  <si>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</si>
  <si>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</si>
  <si>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</si>
  <si>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</si>
  <si>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</si>
  <si>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</si>
  <si>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</si>
  <si>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</si>
  <si>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</si>
  <si>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</si>
  <si>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</si>
  <si>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</si>
  <si>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</si>
  <si>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</si>
  <si>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</si>
  <si>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</si>
  <si>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</si>
  <si>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</si>
  <si>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</si>
  <si>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</si>
  <si>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</si>
  <si>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</si>
  <si>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</si>
  <si>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</si>
  <si>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</si>
  <si>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</si>
  <si>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</si>
  <si>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</si>
  <si>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</si>
  <si>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</si>
  <si>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</si>
  <si>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</si>
  <si>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</si>
  <si>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</si>
  <si>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</si>
  <si>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</si>
  <si>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</si>
  <si>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</si>
  <si>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</si>
  <si>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</si>
  <si>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</si>
  <si>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</si>
  <si>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</si>
  <si>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</si>
  <si>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</si>
  <si>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</si>
  <si>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</si>
  <si>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</si>
  <si>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</si>
  <si>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</si>
  <si>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</si>
  <si>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</si>
  <si>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</si>
  <si>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</si>
  <si>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</si>
  <si>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</si>
  <si>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</si>
  <si>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</si>
  <si>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</si>
  <si>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</si>
  <si>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</si>
  <si>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</si>
  <si>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</si>
  <si>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</si>
  <si>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</si>
  <si>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</si>
  <si>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</si>
  <si>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</si>
  <si>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</si>
  <si>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</si>
  <si>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</si>
  <si>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</si>
  <si>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</si>
  <si>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</si>
  <si>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</si>
  <si>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</si>
  <si>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</si>
  <si>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</si>
  <si>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</si>
  <si>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</si>
  <si>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</si>
  <si>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</si>
  <si>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</si>
  <si>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</si>
  <si>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</si>
  <si>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</si>
  <si>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</si>
  <si>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</si>
  <si>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</si>
  <si>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</si>
  <si>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</si>
  <si>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</si>
  <si>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</si>
  <si>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</si>
  <si>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</si>
  <si>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</si>
  <si>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</si>
  <si>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</si>
  <si>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</si>
  <si>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</si>
  <si>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</si>
  <si>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</si>
  <si>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</si>
  <si>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</si>
  <si>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</si>
  <si>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</si>
  <si>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</si>
  <si>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</si>
  <si>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</si>
  <si>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</si>
  <si>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</si>
  <si>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</si>
  <si>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</si>
  <si>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</si>
  <si>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</si>
  <si>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</si>
  <si>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</si>
  <si>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</si>
  <si>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</si>
  <si>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</si>
  <si>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</si>
  <si>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</si>
  <si>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</si>
  <si>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</si>
  <si>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</si>
  <si>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</si>
  <si>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</si>
  <si>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</si>
  <si>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</si>
  <si>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</si>
  <si>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</si>
  <si>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</si>
  <si>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</si>
  <si>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</si>
  <si>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</si>
  <si>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</si>
  <si>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</si>
  <si>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</si>
  <si>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</si>
  <si>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</si>
  <si>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</si>
  <si>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</si>
  <si>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</si>
  <si>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</si>
  <si>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</si>
  <si>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</si>
  <si>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</si>
  <si>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</si>
  <si>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</si>
  <si>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</si>
  <si>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</si>
  <si>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</si>
  <si>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</si>
  <si>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</si>
  <si>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</si>
  <si>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</si>
  <si>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</si>
  <si>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</si>
  <si>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</si>
  <si>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</si>
  <si>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</si>
  <si>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</si>
  <si>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</si>
  <si>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</si>
  <si>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</si>
  <si>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</si>
  <si>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</si>
  <si>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</si>
  <si>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</si>
  <si>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</si>
  <si>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</si>
  <si>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</si>
  <si>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</si>
  <si>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</si>
  <si>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</si>
  <si>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</si>
  <si>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</si>
  <si>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</si>
  <si>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</si>
  <si>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</si>
  <si>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</si>
  <si>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</si>
  <si>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</si>
  <si>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</si>
  <si>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</si>
  <si>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</si>
  <si>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</si>
  <si>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</si>
  <si>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</si>
  <si>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</si>
  <si>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</si>
  <si>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</si>
  <si>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</si>
  <si>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</si>
  <si>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</si>
  <si>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</si>
  <si>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</si>
  <si>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</si>
  <si>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</si>
  <si>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</si>
  <si>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</si>
  <si>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</si>
  <si>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</si>
  <si>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</si>
  <si>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</si>
  <si>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</si>
  <si>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</si>
  <si>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</si>
  <si>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</si>
  <si>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</si>
  <si>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</si>
  <si>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</si>
  <si>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</si>
  <si>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</si>
  <si>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</si>
  <si>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</si>
  <si>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</si>
  <si>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</si>
  <si>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</si>
  <si>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</si>
  <si>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</si>
  <si>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</si>
  <si>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</si>
  <si>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</si>
  <si>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</si>
  <si>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</si>
  <si>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</si>
  <si>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</si>
  <si>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</si>
  <si>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</si>
  <si>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</si>
  <si>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</si>
  <si>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</si>
  <si>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</si>
  <si>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</si>
  <si>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</si>
  <si>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</si>
  <si>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</si>
  <si>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</si>
  <si>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</si>
  <si>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</si>
  <si>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</si>
  <si>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</si>
  <si>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</si>
  <si>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</si>
  <si>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</si>
  <si>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</si>
  <si>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</si>
  <si>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</si>
  <si>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</si>
  <si>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</si>
  <si>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</si>
  <si>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</si>
  <si>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</si>
  <si>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</si>
  <si>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</si>
  <si>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</si>
  <si>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</si>
  <si>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</si>
  <si>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</si>
  <si>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</si>
  <si>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</si>
  <si>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</si>
  <si>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</si>
  <si>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</si>
  <si>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</si>
  <si>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</si>
  <si>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</si>
  <si>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</si>
  <si>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</si>
  <si>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</si>
  <si>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</si>
  <si>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</si>
  <si>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</si>
  <si>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</si>
  <si>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</si>
  <si>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</si>
  <si>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</si>
  <si>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</si>
  <si>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</si>
  <si>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</si>
  <si>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</si>
  <si>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</si>
  <si>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</si>
  <si>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</si>
  <si>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</si>
  <si>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</si>
  <si>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</si>
  <si>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</si>
  <si>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</si>
  <si>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</si>
  <si>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</si>
  <si>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</si>
  <si>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</si>
  <si>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</si>
  <si>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</si>
  <si>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</si>
  <si>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</si>
  <si>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</si>
  <si>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</si>
  <si>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</si>
  <si>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</si>
  <si>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</si>
  <si>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</si>
  <si>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</si>
  <si>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</si>
  <si>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</si>
  <si>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</si>
  <si>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</si>
  <si>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</si>
  <si>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</si>
  <si>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</si>
  <si>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</si>
  <si>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</si>
  <si>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</si>
  <si>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</si>
  <si>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</si>
  <si>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</si>
  <si>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</si>
  <si>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</si>
  <si>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</si>
  <si>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</si>
  <si>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</si>
  <si>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</si>
  <si>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</si>
  <si>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</si>
  <si>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</si>
  <si>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</si>
  <si>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</si>
  <si>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</si>
  <si>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</si>
  <si>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</si>
  <si>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</si>
  <si>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</si>
  <si>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</si>
  <si>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</si>
  <si>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</si>
  <si>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</si>
  <si>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</si>
  <si>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</si>
  <si>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</si>
  <si>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</si>
  <si>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</si>
  <si>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</si>
  <si>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</si>
  <si>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</si>
  <si>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</si>
  <si>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</si>
  <si>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</si>
  <si>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</si>
  <si>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</si>
  <si>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</si>
  <si>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</si>
  <si>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</si>
  <si>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</si>
  <si>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</si>
  <si>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</si>
  <si>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</si>
  <si>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</si>
  <si>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</si>
  <si>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</si>
  <si>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</si>
  <si>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</si>
  <si>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</si>
  <si>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</si>
  <si>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</si>
  <si>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</si>
  <si>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</si>
  <si>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</si>
  <si>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</si>
  <si>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</si>
  <si>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</si>
  <si>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</si>
  <si>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</si>
  <si>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</si>
  <si>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</si>
  <si>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</si>
  <si>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</si>
  <si>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</si>
  <si>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</si>
  <si>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</si>
  <si>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</si>
  <si>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</si>
  <si>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</si>
  <si>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</si>
  <si>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</si>
  <si>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</si>
  <si>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</si>
  <si>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</si>
  <si>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</si>
  <si>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</si>
  <si>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</si>
  <si>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</si>
  <si>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</si>
  <si>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</si>
  <si>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</si>
  <si>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</si>
  <si>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</si>
  <si>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</si>
  <si>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</si>
  <si>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</si>
  <si>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</si>
  <si>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</si>
  <si>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</si>
  <si>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</si>
  <si>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</si>
  <si>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</si>
  <si>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</si>
  <si>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</si>
  <si>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</si>
  <si>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</si>
  <si>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</si>
  <si>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</si>
  <si>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</si>
  <si>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</si>
  <si>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</si>
  <si>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</si>
  <si>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</si>
  <si>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</si>
  <si>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</si>
  <si>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</si>
  <si>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</si>
  <si>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</si>
  <si>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</si>
  <si>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</si>
  <si>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</si>
  <si>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</si>
  <si>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</si>
  <si>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</si>
  <si>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</si>
  <si>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</si>
  <si>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</si>
  <si>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</si>
  <si>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</si>
  <si>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</si>
  <si>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</si>
  <si>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</si>
  <si>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</si>
  <si>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</si>
  <si>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</si>
  <si>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</si>
  <si>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</si>
  <si>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</si>
  <si>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</si>
  <si>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</si>
  <si>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</si>
  <si>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</si>
  <si>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</si>
  <si>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</si>
  <si>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</si>
  <si>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</si>
  <si>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</si>
  <si>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</si>
  <si>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</si>
  <si>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</si>
  <si>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</si>
  <si>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</si>
  <si>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</si>
  <si>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</si>
  <si>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</si>
  <si>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</si>
  <si>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</si>
  <si>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</si>
  <si>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</si>
  <si>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</si>
  <si>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</si>
  <si>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</si>
  <si>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</si>
  <si>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</si>
  <si>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</si>
  <si>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</si>
  <si>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</si>
  <si>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</si>
  <si>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</si>
  <si>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</si>
  <si>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</si>
  <si>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</si>
  <si>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</si>
  <si>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</si>
  <si>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</si>
  <si>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</si>
  <si>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</si>
  <si>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</si>
  <si>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</si>
  <si>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</si>
  <si>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</si>
  <si>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</si>
  <si>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</si>
  <si>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</si>
  <si>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</si>
  <si>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</si>
  <si>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</si>
  <si>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</si>
  <si>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</si>
  <si>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</si>
  <si>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</si>
  <si>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</si>
  <si>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</si>
  <si>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</si>
  <si>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</si>
  <si>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</si>
  <si>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</si>
  <si>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</si>
  <si>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</si>
  <si>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</si>
  <si>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</si>
  <si>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</si>
  <si>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</si>
  <si>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</si>
  <si>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</si>
  <si>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</si>
  <si>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</si>
  <si>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</si>
  <si>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</si>
  <si>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</si>
  <si>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</si>
  <si>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</si>
  <si>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</si>
  <si>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</si>
  <si>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</si>
  <si>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</si>
  <si>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</si>
  <si>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</si>
  <si>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</si>
  <si>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</si>
  <si>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</si>
  <si>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</si>
  <si>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</si>
  <si>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</si>
  <si>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</si>
  <si>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</si>
  <si>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</si>
  <si>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</si>
  <si>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</si>
  <si>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</si>
  <si>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</si>
  <si>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</si>
  <si>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</si>
  <si>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</si>
  <si>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</si>
  <si>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</si>
  <si>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</si>
  <si>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</si>
  <si>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</si>
  <si>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</si>
  <si>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</si>
  <si>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</si>
  <si>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</si>
  <si>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</si>
  <si>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</si>
  <si>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</si>
  <si>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</si>
  <si>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</si>
  <si>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</si>
  <si>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</si>
  <si>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</si>
  <si>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</si>
  <si>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</si>
  <si>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</si>
  <si>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</si>
  <si>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</si>
  <si>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</si>
  <si>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</si>
  <si>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</si>
  <si>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</si>
  <si>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</si>
  <si>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</si>
  <si>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</si>
  <si>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</si>
  <si>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</si>
  <si>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</si>
  <si>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</si>
  <si>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</si>
  <si>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</si>
  <si>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</si>
  <si>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</si>
  <si>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</si>
  <si>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</si>
  <si>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</si>
  <si>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</si>
  <si>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</si>
  <si>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</si>
  <si>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</si>
  <si>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</si>
  <si>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</si>
  <si>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</si>
  <si>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</si>
  <si>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</si>
  <si>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</si>
  <si>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</si>
  <si>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</si>
  <si>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</si>
  <si>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</si>
  <si>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</si>
  <si>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</si>
  <si>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</si>
  <si>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</si>
  <si>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</si>
  <si>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</si>
  <si>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</si>
  <si>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</si>
  <si>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</si>
  <si>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</si>
  <si>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</si>
  <si>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</si>
  <si>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</si>
  <si>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</si>
  <si>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</si>
  <si>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</si>
  <si>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</si>
  <si>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</si>
  <si>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</si>
  <si>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</si>
  <si>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</si>
  <si>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</si>
  <si>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</si>
  <si>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</si>
  <si>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</si>
  <si>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</si>
  <si>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</si>
  <si>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</si>
  <si>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</si>
  <si>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</si>
  <si>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</si>
  <si>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</si>
  <si>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</si>
  <si>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</si>
  <si>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</si>
  <si>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</si>
  <si>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</si>
  <si>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</si>
  <si>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</si>
  <si>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</si>
  <si>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</si>
  <si>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</si>
  <si>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</si>
  <si>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</si>
  <si>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</si>
  <si>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</si>
  <si>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</si>
  <si>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</si>
  <si>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</si>
  <si>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</si>
  <si>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</si>
  <si>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</si>
  <si>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</si>
  <si>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</si>
  <si>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</si>
  <si>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</si>
  <si>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</si>
  <si>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</si>
  <si>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</si>
  <si>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</si>
  <si>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</si>
  <si>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</si>
  <si>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</si>
  <si>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</si>
  <si>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</si>
  <si>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</si>
  <si>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</si>
  <si>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</si>
  <si>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</si>
  <si>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</si>
  <si>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</si>
  <si>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</si>
  <si>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</si>
  <si>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</si>
  <si>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</si>
  <si>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</si>
  <si>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</si>
  <si>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</si>
  <si>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</si>
  <si>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</si>
  <si>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</si>
  <si>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</si>
  <si>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</si>
  <si>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</si>
  <si>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</si>
  <si>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</si>
  <si>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</si>
  <si>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</si>
  <si>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</si>
  <si>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</si>
  <si>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</si>
  <si>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</si>
  <si>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</si>
  <si>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</si>
  <si>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</si>
  <si>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</si>
  <si>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</si>
  <si>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</si>
  <si>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</si>
  <si>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</si>
  <si>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</si>
  <si>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</si>
  <si>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</si>
  <si>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</si>
  <si>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</si>
  <si>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</si>
  <si>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</si>
  <si>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</si>
  <si>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</si>
  <si>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</si>
  <si>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</si>
  <si>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</si>
  <si>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</si>
  <si>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</si>
  <si>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</si>
  <si>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</si>
  <si>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</si>
  <si>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</si>
  <si>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</si>
  <si>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</si>
  <si>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</si>
  <si>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</si>
  <si>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</si>
  <si>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</si>
  <si>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</si>
  <si>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</si>
  <si>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</si>
  <si>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</si>
  <si>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</si>
  <si>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</si>
  <si>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</si>
  <si>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</si>
  <si>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</si>
  <si>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</si>
  <si>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</si>
  <si>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</si>
  <si>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</si>
  <si>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</si>
  <si>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</si>
  <si>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</si>
  <si>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</si>
  <si>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</si>
  <si>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</si>
  <si>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</si>
  <si>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</si>
  <si>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</si>
  <si>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</si>
  <si>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</si>
  <si>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</si>
  <si>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</si>
  <si>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</si>
  <si>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</si>
  <si>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</si>
  <si>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</si>
  <si>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</si>
  <si>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</si>
  <si>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</si>
  <si>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</si>
  <si>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</si>
  <si>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</si>
  <si>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</si>
  <si>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</si>
  <si>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</si>
  <si>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</si>
  <si>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</si>
  <si>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</si>
  <si>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</si>
  <si>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</si>
  <si>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</si>
  <si>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</si>
  <si>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</si>
  <si>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</si>
  <si>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</si>
  <si>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</si>
  <si>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</si>
  <si>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</si>
  <si>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</si>
  <si>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</si>
  <si>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</si>
  <si>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</si>
  <si>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</si>
  <si>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</si>
  <si>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</si>
  <si>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</si>
  <si>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</si>
  <si>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</si>
  <si>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</si>
  <si>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</si>
  <si>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</si>
  <si>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</si>
  <si>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</si>
  <si>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</si>
  <si>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</si>
  <si>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</si>
  <si>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</si>
  <si>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</si>
  <si>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</si>
  <si>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</si>
  <si>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</si>
  <si>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</si>
  <si>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</si>
  <si>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</si>
  <si>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</si>
  <si>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</si>
  <si>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</si>
  <si>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</si>
  <si>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</si>
  <si>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</si>
  <si>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</si>
  <si>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</si>
  <si>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</si>
  <si>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</si>
  <si>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</si>
  <si>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</si>
  <si>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</si>
  <si>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</si>
  <si>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</si>
  <si>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</si>
  <si>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</si>
  <si>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</si>
  <si>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</si>
  <si>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</si>
  <si>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</si>
  <si>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</si>
  <si>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</si>
  <si>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</si>
  <si>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</si>
  <si>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</si>
  <si>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</si>
  <si>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</si>
  <si>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</si>
  <si>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</si>
  <si>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</si>
  <si>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</si>
  <si>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</si>
  <si>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</si>
  <si>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</si>
  <si>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</si>
  <si>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</si>
  <si>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</si>
  <si>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</si>
  <si>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</si>
  <si>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</si>
  <si>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</si>
  <si>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</si>
  <si>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</si>
  <si>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</si>
  <si>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</si>
  <si>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</si>
  <si>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</si>
  <si>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</si>
  <si>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</si>
  <si>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</si>
  <si>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</si>
  <si>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</si>
  <si>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</si>
  <si>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</si>
  <si>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</si>
  <si>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</si>
  <si>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</si>
  <si>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</si>
  <si>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</si>
  <si>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</si>
  <si>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</si>
  <si>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</si>
  <si>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</si>
  <si>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</si>
  <si>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</si>
  <si>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</si>
  <si>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</si>
  <si>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</si>
  <si>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</si>
  <si>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</si>
  <si>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</si>
  <si>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</si>
  <si>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</si>
  <si>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</si>
  <si>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</si>
  <si>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</si>
  <si>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</si>
  <si>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</si>
  <si>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</si>
  <si>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</si>
  <si>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</si>
  <si>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</si>
  <si>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</si>
  <si>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</si>
  <si>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</si>
  <si>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</si>
  <si>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</si>
  <si>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</si>
  <si>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</si>
  <si>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</si>
  <si>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</si>
  <si>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</si>
  <si>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</si>
  <si>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</si>
  <si>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</si>
  <si>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</si>
  <si>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</si>
  <si>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</si>
  <si>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</si>
  <si>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</si>
  <si>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</si>
  <si>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</si>
  <si>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</si>
  <si>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</si>
  <si>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</si>
  <si>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</si>
  <si>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</si>
  <si>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</si>
  <si>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</si>
  <si>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</si>
  <si>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</si>
  <si>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</si>
  <si>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</si>
  <si>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</si>
  <si>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</si>
  <si>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</si>
  <si>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</si>
  <si>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</si>
  <si>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</si>
  <si>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</si>
  <si>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</si>
  <si>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</si>
  <si>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</si>
  <si>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</si>
  <si>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</si>
  <si>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</si>
  <si>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</si>
  <si>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</si>
  <si>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</si>
  <si>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</si>
  <si>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</si>
  <si>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</si>
  <si>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</si>
  <si>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</si>
  <si>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</si>
  <si>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</si>
  <si>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</si>
  <si>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</si>
  <si>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</si>
  <si>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</si>
  <si>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</si>
  <si>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</si>
  <si>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</si>
  <si>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</si>
  <si>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</si>
  <si>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</si>
  <si>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</si>
  <si>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</si>
  <si>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</si>
  <si>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</si>
  <si>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</si>
  <si>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</si>
  <si>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</si>
  <si>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</si>
  <si>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</si>
  <si>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</si>
  <si>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</si>
  <si>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</si>
  <si>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</si>
  <si>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</si>
  <si>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</si>
  <si>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</si>
  <si>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</si>
  <si>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</si>
  <si>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</si>
  <si>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</si>
  <si>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</si>
  <si>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</si>
  <si>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</si>
  <si>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</si>
  <si>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</si>
  <si>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</si>
  <si>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</si>
  <si>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</si>
  <si>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</si>
  <si>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</si>
  <si>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</si>
  <si>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</si>
  <si>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</si>
  <si>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</si>
  <si>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</si>
  <si>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</si>
  <si>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</si>
  <si>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</si>
  <si>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</si>
  <si>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</si>
  <si>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</si>
  <si>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</si>
  <si>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</si>
  <si>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</si>
  <si>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</si>
  <si>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</si>
  <si>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</si>
  <si>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</si>
  <si>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</si>
  <si>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</si>
  <si>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</si>
  <si>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</si>
  <si>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</si>
  <si>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</si>
  <si>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</si>
  <si>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</si>
  <si>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</si>
  <si>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</si>
  <si>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</si>
  <si>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</si>
  <si>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</si>
  <si>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</si>
  <si>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</si>
  <si>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</si>
  <si>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</si>
  <si>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</si>
  <si>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</si>
  <si>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</si>
  <si>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</si>
  <si>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</si>
  <si>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</si>
  <si>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</si>
  <si>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</si>
  <si>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</si>
  <si>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</si>
  <si>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</si>
  <si>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</si>
  <si>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</si>
  <si>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</si>
  <si>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</si>
  <si>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</si>
  <si>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</si>
  <si>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</si>
  <si>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</si>
  <si>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</si>
  <si>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</si>
  <si>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</si>
  <si>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</si>
  <si>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</si>
  <si>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</si>
  <si>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</si>
  <si>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</si>
  <si>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</si>
  <si>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</si>
  <si>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</si>
  <si>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</si>
  <si>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</si>
  <si>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</si>
  <si>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</si>
  <si>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</si>
  <si>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</si>
  <si>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</si>
  <si>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</si>
  <si>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</si>
  <si>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</si>
  <si>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</si>
  <si>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</si>
  <si>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</si>
  <si>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</si>
  <si>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</si>
  <si>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</si>
  <si>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</si>
  <si>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</si>
  <si>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</si>
  <si>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</si>
  <si>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</si>
  <si>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</si>
  <si>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</si>
  <si>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</si>
  <si>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</si>
  <si>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</si>
  <si>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</si>
  <si>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</si>
  <si>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</si>
  <si>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</si>
  <si>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</si>
  <si>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</si>
  <si>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</si>
  <si>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</si>
  <si>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</si>
  <si>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</si>
  <si>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</si>
  <si>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</si>
  <si>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</si>
  <si>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</si>
  <si>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</si>
  <si>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</si>
  <si>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</si>
  <si>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</si>
  <si>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</si>
  <si>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</si>
  <si>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</si>
  <si>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</si>
  <si>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</si>
  <si>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</si>
  <si>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</si>
  <si>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</si>
  <si>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</si>
  <si>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</si>
  <si>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</si>
  <si>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</si>
  <si>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</si>
  <si>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</si>
  <si>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</si>
  <si>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</si>
  <si>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</si>
  <si>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</si>
  <si>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</si>
  <si>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</si>
  <si>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</si>
  <si>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</si>
  <si>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</si>
  <si>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</si>
  <si>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</si>
  <si>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</si>
  <si>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</si>
  <si>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</si>
  <si>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</si>
  <si>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</si>
  <si>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</si>
  <si>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</si>
  <si>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</si>
  <si>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</si>
  <si>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</si>
  <si>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</si>
  <si>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</si>
  <si>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</si>
  <si>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</si>
  <si>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</si>
  <si>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</si>
  <si>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</si>
  <si>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</si>
  <si>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</si>
  <si>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</si>
  <si>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</si>
  <si>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</si>
  <si>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</si>
  <si>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</si>
  <si>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</si>
  <si>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</si>
  <si>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</si>
  <si>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</si>
  <si>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</si>
  <si>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</si>
  <si>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</si>
  <si>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</si>
  <si>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</si>
  <si>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</si>
  <si>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</si>
  <si>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</si>
  <si>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</si>
  <si>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</si>
  <si>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</si>
  <si>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</si>
  <si>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</si>
  <si>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</si>
  <si>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</si>
  <si>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</si>
  <si>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</si>
  <si>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</si>
  <si>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</si>
  <si>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</si>
  <si>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</si>
  <si>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</si>
  <si>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</si>
  <si>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</si>
  <si>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</si>
  <si>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</si>
  <si>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</si>
  <si>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</si>
  <si>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</si>
  <si>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</si>
  <si>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</si>
  <si>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</si>
  <si>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</si>
  <si>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</si>
  <si>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</si>
  <si>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</si>
  <si>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</si>
  <si>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</si>
  <si>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</si>
  <si>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</si>
  <si>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</si>
  <si>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</si>
  <si>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</si>
  <si>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</si>
  <si>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</si>
  <si>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</si>
  <si>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</si>
  <si>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</si>
  <si>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</si>
  <si>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</si>
  <si>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</si>
  <si>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</si>
  <si>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</si>
  <si>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</si>
  <si>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</si>
  <si>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</si>
  <si>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</si>
  <si>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</si>
  <si>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</si>
  <si>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</si>
  <si>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</si>
  <si>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</si>
  <si>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</si>
  <si>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</si>
  <si>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</si>
  <si>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</si>
  <si>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</si>
  <si>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</si>
  <si>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</si>
  <si>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</si>
  <si>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</si>
  <si>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</si>
  <si>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</si>
  <si>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</si>
  <si>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</si>
  <si>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</si>
  <si>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</si>
  <si>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</si>
  <si>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</si>
  <si>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</si>
  <si>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</si>
  <si>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</si>
  <si>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</si>
  <si>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</si>
  <si>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</si>
  <si>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</si>
  <si>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</si>
  <si>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</si>
  <si>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</si>
  <si>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</si>
  <si>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</si>
  <si>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</si>
  <si>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</si>
  <si>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</si>
  <si>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</si>
  <si>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</si>
  <si>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</si>
  <si>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</si>
  <si>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</si>
  <si>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</si>
  <si>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</si>
  <si>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</si>
  <si>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</si>
  <si>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</si>
  <si>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</si>
  <si>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</si>
  <si>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</si>
  <si>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</si>
  <si>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</si>
  <si>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</si>
  <si>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</si>
  <si>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</si>
  <si>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</si>
  <si>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</si>
  <si>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</si>
  <si>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</si>
  <si>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</si>
  <si>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</si>
  <si>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</si>
  <si>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</si>
  <si>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</si>
  <si>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</si>
  <si>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</si>
  <si>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</si>
  <si>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</si>
  <si>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</si>
  <si>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</si>
  <si>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</si>
  <si>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</si>
  <si>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</si>
  <si>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</si>
  <si>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</si>
  <si>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</si>
  <si>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</si>
  <si>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</si>
  <si>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</si>
  <si>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</si>
  <si>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</si>
  <si>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</si>
  <si>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</si>
  <si>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</si>
  <si>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</si>
  <si>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</si>
  <si>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</si>
  <si>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</si>
  <si>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</si>
  <si>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</si>
  <si>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</si>
  <si>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</si>
  <si>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</si>
  <si>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</si>
  <si>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</si>
  <si>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</si>
  <si>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</si>
  <si>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</si>
  <si>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</si>
  <si>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</si>
  <si>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</si>
  <si>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</si>
  <si>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</si>
  <si>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</si>
  <si>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</si>
  <si>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</si>
  <si>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</si>
  <si>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</si>
  <si>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</si>
  <si>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</si>
  <si>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</si>
  <si>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</si>
  <si>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</si>
  <si>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</si>
  <si>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</si>
  <si>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</si>
  <si>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</si>
  <si>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</si>
  <si>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</si>
  <si>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</si>
  <si>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</si>
  <si>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</si>
  <si>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</si>
  <si>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</si>
  <si>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</si>
  <si>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</si>
  <si>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</si>
  <si>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</si>
  <si>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</si>
  <si>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</si>
  <si>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</si>
  <si>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</si>
  <si>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</si>
  <si>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</si>
  <si>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</si>
  <si>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</si>
  <si>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</si>
  <si>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</si>
  <si>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</si>
  <si>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</si>
  <si>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</si>
  <si>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</si>
  <si>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</si>
  <si>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</si>
  <si>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</si>
  <si>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</si>
  <si>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</si>
  <si>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 xml:space="preserve">sales </t>
  </si>
  <si>
    <t>Sum of Quantity</t>
  </si>
  <si>
    <t>Count of Order ID</t>
  </si>
  <si>
    <t>Sum of profit margin</t>
  </si>
  <si>
    <t>MAP WALE M DIKKAR H AND WATERFALL WALE M DIKKAT 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</si>
</sst>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Green]\▲0.00%;[Red]\ \▼0.00%"/>
    <numFmt numFmtId="165" formatCode="\$\ 0.00,\ &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rgb="FFFF0000"/>
      <name val="Calibri"/>
      <scheme val="minor"/>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7">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3" xfId="0" applyNumberFormat="1" applyFont="1" applyBorder="1" applyAlignment="1">
      <alignment horizontal="left"/>
    </xf>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3"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165" fontId="0" fillId="0" borderId="3"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 fillId="0" borderId="0" xfId="0" applyFont="1" applyAlignment="1"/>
    <xf numFmtId="0" fontId="1" fillId="0" borderId="0" xfId="0" applyFont="1" applyFill="1" applyBorder="1" applyAlignment="1"/>
    <xf numFmtId="0" fontId="0" fillId="0" borderId="10" xfId="0" applyFont="1" applyBorder="1" applyAlignment="1">
      <alignment horizontal="left"/>
    </xf>
    <xf numFmtId="0" fontId="0" fillId="0" borderId="6" xfId="0" applyNumberFormat="1" applyFont="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4" fontId="0" fillId="0" borderId="10" xfId="0" applyNumberFormat="1" applyFont="1" applyBorder="1" applyAlignment="1">
      <alignment horizontal="left"/>
    </xf>
    <xf numFmtId="0" fontId="5" fillId="0" borderId="1" xfId="0" pivotButton="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164" fontId="0" fillId="0" borderId="0" xfId="1" applyNumberFormat="1" applyFont="1" applyAlignment="1"/>
    <xf numFmtId="164" fontId="0" fillId="0" borderId="0" xfId="0" applyNumberFormat="1" applyFont="1" applyAlignment="1"/>
  </cellXfs>
  <cellStyles count="2">
    <cellStyle name="Normal" xfId="0" builtinId="0"/>
    <cellStyle name="Percent" xfId="1" builtinId="5"/>
  </cellStyles>
  <dxfs count="7">
    <dxf>
      <numFmt numFmtId="165" formatCode="\$\ 0.00,\ &quot;k&quot;"/>
    </dxf>
    <dxf>
      <font>
        <color rgb="FFFF0000"/>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tableStyleElement type="wholeTable" dxfId="6"/>
      <tableStyleElement type="headerRow" dxfId="5"/>
    </tableStyle>
    <tableStyle name="Data-style" pivot="0" count="3">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analysis.xlsx]sales vs profit !PivotTable1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'sales vs profit '!$C$3</c:f>
              <c:strCache>
                <c:ptCount val="1"/>
                <c:pt idx="0">
                  <c:v>Sum of Profit</c:v>
                </c:pt>
              </c:strCache>
            </c:strRef>
          </c:tx>
          <c:spPr>
            <a:solidFill>
              <a:schemeClr val="accent2"/>
            </a:solidFill>
            <a:ln>
              <a:noFill/>
            </a:ln>
            <a:effectLst/>
          </c:spPr>
          <c:cat>
            <c:strRef>
              <c:f>'sales vs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 '!$C$4:$C$15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853-469A-853B-A7BBC7EDD24A}"/>
            </c:ext>
          </c:extLst>
        </c:ser>
        <c:dLbls>
          <c:showLegendKey val="0"/>
          <c:showVal val="0"/>
          <c:showCatName val="0"/>
          <c:showSerName val="0"/>
          <c:showPercent val="0"/>
          <c:showBubbleSize val="0"/>
        </c:dLbls>
        <c:axId val="245193855"/>
        <c:axId val="245192191"/>
      </c:areaChart>
      <c:barChart>
        <c:barDir val="col"/>
        <c:grouping val="clustered"/>
        <c:varyColors val="0"/>
        <c:ser>
          <c:idx val="0"/>
          <c:order val="0"/>
          <c:tx>
            <c:strRef>
              <c:f>'sales vs profit '!$B$3</c:f>
              <c:strCache>
                <c:ptCount val="1"/>
                <c:pt idx="0">
                  <c:v>Sum of Sales</c:v>
                </c:pt>
              </c:strCache>
            </c:strRef>
          </c:tx>
          <c:spPr>
            <a:solidFill>
              <a:schemeClr val="accent1"/>
            </a:solidFill>
            <a:ln>
              <a:noFill/>
            </a:ln>
            <a:effectLst/>
          </c:spPr>
          <c:invertIfNegative val="0"/>
          <c:cat>
            <c:strRef>
              <c:f>'sales vs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 '!$B$4:$B$15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853-469A-853B-A7BBC7EDD24A}"/>
            </c:ext>
          </c:extLst>
        </c:ser>
        <c:dLbls>
          <c:showLegendKey val="0"/>
          <c:showVal val="0"/>
          <c:showCatName val="0"/>
          <c:showSerName val="0"/>
          <c:showPercent val="0"/>
          <c:showBubbleSize val="0"/>
        </c:dLbls>
        <c:gapWidth val="219"/>
        <c:overlap val="-27"/>
        <c:axId val="182437759"/>
        <c:axId val="182431103"/>
      </c:barChart>
      <c:catAx>
        <c:axId val="18243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31103"/>
        <c:crosses val="autoZero"/>
        <c:auto val="1"/>
        <c:lblAlgn val="ctr"/>
        <c:lblOffset val="100"/>
        <c:noMultiLvlLbl val="0"/>
      </c:catAx>
      <c:valAx>
        <c:axId val="18243110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37759"/>
        <c:crosses val="autoZero"/>
        <c:crossBetween val="between"/>
      </c:valAx>
      <c:valAx>
        <c:axId val="24519219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193855"/>
        <c:crosses val="max"/>
        <c:crossBetween val="between"/>
      </c:valAx>
      <c:catAx>
        <c:axId val="245193855"/>
        <c:scaling>
          <c:orientation val="minMax"/>
        </c:scaling>
        <c:delete val="1"/>
        <c:axPos val="b"/>
        <c:numFmt formatCode="General" sourceLinked="1"/>
        <c:majorTickMark val="out"/>
        <c:minorTickMark val="none"/>
        <c:tickLblPos val="nextTo"/>
        <c:crossAx val="245192191"/>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analysis.xlsx]category sales analysis !PivotTable3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'category sales analysis '!$B$3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4E-4CBC-9E32-2F192BE705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60-4286-96B9-06C0B36A6D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60-4286-96B9-06C0B36A6D12}"/>
              </c:ext>
            </c:extLst>
          </c:dPt>
          <c:dLbls>
            <c:dLbl>
              <c:idx val="0"/>
              <c:layout>
                <c:manualLayout>
                  <c:x val="2.5000000000000001E-2"/>
                  <c:y val="4.6296296296296294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C4E-4CBC-9E32-2F192BE705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 sales analysis '!$A$4:$A$7</c:f>
              <c:strCache>
                <c:ptCount val="3"/>
                <c:pt idx="0">
                  <c:v>Furniture</c:v>
                </c:pt>
                <c:pt idx="1">
                  <c:v>Office Supplies</c:v>
                </c:pt>
                <c:pt idx="2">
                  <c:v>Technology</c:v>
                </c:pt>
              </c:strCache>
            </c:strRef>
          </c:cat>
          <c:val>
            <c:numRef>
              <c:f>'category sales analysis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C4E-4CBC-9E32-2F192BE7050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'map chart '!$F$3</c:f>
              <c:strCache>
                <c:ptCount val="1"/>
                <c:pt idx="0">
                  <c:v>sales </c:v>
                </c:pt>
              </c:strCache>
            </c:strRef>
          </c:tx>
          <c:spPr>
            <a:solidFill>
              <a:schemeClr val="accent1"/>
            </a:solidFill>
            <a:ln>
              <a:noFill/>
            </a:ln>
            <a:effectLst/>
          </c:spPr>
          <c:cat>
            <c:strRef>
              <c:f>'map chart '!$E$4:$E$52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 '!$F$4:$F$52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3F28-4612-9B1B-59FAB6F83B58}"/>
            </c:ext>
          </c:extLst>
        </c:ser>
        <c:dLbls>
          <c:showLegendKey val="0"/>
          <c:showVal val="0"/>
          <c:showCatName val="0"/>
          <c:showSerName val="0"/>
          <c:showPercent val="0"/>
          <c:showBubbleSize val="0"/>
        </c:dLbls>
        <c:axId val="391767983"/>
        <c:axId val="391768399"/>
      </c:areaChart>
      <c:catAx>
        <c:axId val="391767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68399"/>
        <c:crosses val="autoZero"/>
        <c:auto val="1"/>
        <c:lblAlgn val="ctr"/>
        <c:lblOffset val="100"/>
        <c:noMultiLvlLbl val="0"/>
      </c:catAx>
      <c:valAx>
        <c:axId val="39176839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6798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analysis.xlsx]Top five category sales!PivotTable13</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'Top five category sales'!$B$3</c:f>
              <c:strCache>
                <c:ptCount val="1"/>
                <c:pt idx="0">
                  <c:v>Total</c:v>
                </c:pt>
              </c:strCache>
            </c:strRef>
          </c:tx>
          <c:spPr>
            <a:solidFill>
              <a:schemeClr val="accent1"/>
            </a:solidFill>
            <a:ln>
              <a:noFill/>
            </a:ln>
            <a:effectLst/>
          </c:spPr>
          <c:invertIfNegative val="0"/>
          <c:cat>
            <c:strRef>
              <c:f>'Top five category sales'!$A$4:$A$9</c:f>
              <c:strCache>
                <c:ptCount val="5"/>
                <c:pt idx="0">
                  <c:v>Binders</c:v>
                </c:pt>
                <c:pt idx="1">
                  <c:v>Tables</c:v>
                </c:pt>
                <c:pt idx="2">
                  <c:v>Storage</c:v>
                </c:pt>
                <c:pt idx="3">
                  <c:v>Chairs</c:v>
                </c:pt>
                <c:pt idx="4">
                  <c:v>Phones</c:v>
                </c:pt>
              </c:strCache>
            </c:strRef>
          </c:cat>
          <c:val>
            <c:numRef>
              <c:f>'Top five category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A7C-4FDB-9B47-6B64311747F7}"/>
            </c:ext>
          </c:extLst>
        </c:ser>
        <c:dLbls>
          <c:showLegendKey val="0"/>
          <c:showVal val="0"/>
          <c:showCatName val="0"/>
          <c:showSerName val="0"/>
          <c:showPercent val="0"/>
          <c:showBubbleSize val="0"/>
        </c:dLbls>
        <c:gapWidth val="182"/>
        <c:axId val="391782543"/>
        <c:axId val="391772143"/>
      </c:barChart>
      <c:catAx>
        <c:axId val="391782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72143"/>
        <c:crosses val="autoZero"/>
        <c:auto val="1"/>
        <c:lblAlgn val="ctr"/>
        <c:lblOffset val="100"/>
        <c:noMultiLvlLbl val="0"/>
      </c:catAx>
      <c:valAx>
        <c:axId val="39177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8254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analysis.xlsx]kpi!PivotTable14</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477-424B-A043-9F5800C97460}"/>
            </c:ext>
          </c:extLst>
        </c:ser>
        <c:dLbls>
          <c:showLegendKey val="0"/>
          <c:showVal val="0"/>
          <c:showCatName val="0"/>
          <c:showSerName val="0"/>
          <c:showPercent val="0"/>
          <c:showBubbleSize val="0"/>
        </c:dLbls>
        <c:smooth val="0"/>
        <c:axId val="461701535"/>
        <c:axId val="461688639"/>
      </c:lineChart>
      <c:catAx>
        <c:axId val="461701535"/>
        <c:scaling>
          <c:orientation val="minMax"/>
        </c:scaling>
        <c:delete val="1"/>
        <c:axPos val="b"/>
        <c:numFmt formatCode="General" sourceLinked="1"/>
        <c:majorTickMark val="none"/>
        <c:minorTickMark val="none"/>
        <c:tickLblPos val="nextTo"/>
        <c:crossAx val="461688639"/>
        <c:crosses val="autoZero"/>
        <c:auto val="1"/>
        <c:lblAlgn val="ctr"/>
        <c:lblOffset val="100"/>
        <c:noMultiLvlLbl val="0"/>
      </c:catAx>
      <c:valAx>
        <c:axId val="461688639"/>
        <c:scaling>
          <c:orientation val="minMax"/>
        </c:scaling>
        <c:delete val="1"/>
        <c:axPos val="l"/>
        <c:numFmt formatCode="General" sourceLinked="1"/>
        <c:majorTickMark val="none"/>
        <c:minorTickMark val="none"/>
        <c:tickLblPos val="nextTo"/>
        <c:crossAx val="46170153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analysis.xlsx]kpi!PivotTable15</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2956259426847659E-2"/>
          <c:y val="0.28169014084507044"/>
          <c:w val="0.83408748114630471"/>
          <c:h val="0.4835680751173708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F2-4334-AB7C-3DC235052F67}"/>
            </c:ext>
          </c:extLst>
        </c:ser>
        <c:dLbls>
          <c:showLegendKey val="0"/>
          <c:showVal val="0"/>
          <c:showCatName val="0"/>
          <c:showSerName val="0"/>
          <c:showPercent val="0"/>
          <c:showBubbleSize val="0"/>
        </c:dLbls>
        <c:smooth val="0"/>
        <c:axId val="389710943"/>
        <c:axId val="389702623"/>
      </c:lineChart>
      <c:catAx>
        <c:axId val="389710943"/>
        <c:scaling>
          <c:orientation val="minMax"/>
        </c:scaling>
        <c:delete val="1"/>
        <c:axPos val="b"/>
        <c:numFmt formatCode="General" sourceLinked="1"/>
        <c:majorTickMark val="none"/>
        <c:minorTickMark val="none"/>
        <c:tickLblPos val="nextTo"/>
        <c:crossAx val="389702623"/>
        <c:crosses val="autoZero"/>
        <c:auto val="1"/>
        <c:lblAlgn val="ctr"/>
        <c:lblOffset val="100"/>
        <c:noMultiLvlLbl val="0"/>
      </c:catAx>
      <c:valAx>
        <c:axId val="389702623"/>
        <c:scaling>
          <c:orientation val="minMax"/>
        </c:scaling>
        <c:delete val="1"/>
        <c:axPos val="l"/>
        <c:numFmt formatCode="General" sourceLinked="1"/>
        <c:majorTickMark val="none"/>
        <c:minorTickMark val="none"/>
        <c:tickLblPos val="nextTo"/>
        <c:crossAx val="389710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0906058617672791E-2"/>
          <c:y val="0.22589354639493595"/>
          <c:w val="0.82200647249190939"/>
          <c:h val="0.6219931271477663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469-4439-AACB-F5FA4667C219}"/>
            </c:ext>
          </c:extLst>
        </c:ser>
        <c:dLbls>
          <c:showLegendKey val="0"/>
          <c:showVal val="0"/>
          <c:showCatName val="0"/>
          <c:showSerName val="0"/>
          <c:showPercent val="0"/>
          <c:showBubbleSize val="0"/>
        </c:dLbls>
        <c:smooth val="0"/>
        <c:axId val="461709439"/>
        <c:axId val="461711103"/>
      </c:lineChart>
      <c:catAx>
        <c:axId val="461709439"/>
        <c:scaling>
          <c:orientation val="minMax"/>
        </c:scaling>
        <c:delete val="1"/>
        <c:axPos val="b"/>
        <c:numFmt formatCode="General" sourceLinked="1"/>
        <c:majorTickMark val="none"/>
        <c:minorTickMark val="none"/>
        <c:tickLblPos val="nextTo"/>
        <c:crossAx val="461711103"/>
        <c:crosses val="autoZero"/>
        <c:auto val="1"/>
        <c:lblAlgn val="ctr"/>
        <c:lblOffset val="100"/>
        <c:noMultiLvlLbl val="0"/>
      </c:catAx>
      <c:valAx>
        <c:axId val="461711103"/>
        <c:scaling>
          <c:orientation val="minMax"/>
        </c:scaling>
        <c:delete val="1"/>
        <c:axPos val="l"/>
        <c:numFmt formatCode="General" sourceLinked="1"/>
        <c:majorTickMark val="none"/>
        <c:minorTickMark val="none"/>
        <c:tickLblPos val="nextTo"/>
        <c:crossAx val="46170943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1632653061224483E-2"/>
          <c:y val="0.24621212121212122"/>
          <c:w val="0.85034013605442171"/>
          <c:h val="0.5833333333333333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A34-4754-A7B0-C29DFB02B1F7}"/>
            </c:ext>
          </c:extLst>
        </c:ser>
        <c:dLbls>
          <c:showLegendKey val="0"/>
          <c:showVal val="0"/>
          <c:showCatName val="0"/>
          <c:showSerName val="0"/>
          <c:showPercent val="0"/>
          <c:showBubbleSize val="0"/>
        </c:dLbls>
        <c:smooth val="0"/>
        <c:axId val="382600543"/>
        <c:axId val="382600959"/>
      </c:lineChart>
      <c:catAx>
        <c:axId val="382600543"/>
        <c:scaling>
          <c:orientation val="minMax"/>
        </c:scaling>
        <c:delete val="1"/>
        <c:axPos val="b"/>
        <c:numFmt formatCode="General" sourceLinked="1"/>
        <c:majorTickMark val="none"/>
        <c:minorTickMark val="none"/>
        <c:tickLblPos val="nextTo"/>
        <c:crossAx val="382600959"/>
        <c:crosses val="autoZero"/>
        <c:auto val="1"/>
        <c:lblAlgn val="ctr"/>
        <c:lblOffset val="100"/>
        <c:noMultiLvlLbl val="0"/>
      </c:catAx>
      <c:valAx>
        <c:axId val="382600959"/>
        <c:scaling>
          <c:orientation val="minMax"/>
        </c:scaling>
        <c:delete val="1"/>
        <c:axPos val="l"/>
        <c:numFmt formatCode="General" sourceLinked="1"/>
        <c:majorTickMark val="none"/>
        <c:minorTickMark val="none"/>
        <c:tickLblPos val="nextTo"/>
        <c:crossAx val="382600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analysis.xlsx]kpi!PivotTable18</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2697201017811708E-2"/>
          <c:y val="0.17295597484276728"/>
          <c:w val="0.86005089058524176"/>
          <c:h val="0.6540880503144653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EBA-4683-93B4-D43710A03B01}"/>
            </c:ext>
          </c:extLst>
        </c:ser>
        <c:dLbls>
          <c:showLegendKey val="0"/>
          <c:showVal val="0"/>
          <c:showCatName val="0"/>
          <c:showSerName val="0"/>
          <c:showPercent val="0"/>
          <c:showBubbleSize val="0"/>
        </c:dLbls>
        <c:smooth val="0"/>
        <c:axId val="461687807"/>
        <c:axId val="461699039"/>
      </c:lineChart>
      <c:catAx>
        <c:axId val="461687807"/>
        <c:scaling>
          <c:orientation val="minMax"/>
        </c:scaling>
        <c:delete val="1"/>
        <c:axPos val="b"/>
        <c:numFmt formatCode="General" sourceLinked="1"/>
        <c:majorTickMark val="none"/>
        <c:minorTickMark val="none"/>
        <c:tickLblPos val="nextTo"/>
        <c:crossAx val="461699039"/>
        <c:crosses val="autoZero"/>
        <c:auto val="1"/>
        <c:lblAlgn val="ctr"/>
        <c:lblOffset val="100"/>
        <c:noMultiLvlLbl val="0"/>
      </c:catAx>
      <c:valAx>
        <c:axId val="461699039"/>
        <c:scaling>
          <c:orientation val="minMax"/>
        </c:scaling>
        <c:delete val="1"/>
        <c:axPos val="l"/>
        <c:numFmt formatCode="General" sourceLinked="1"/>
        <c:majorTickMark val="none"/>
        <c:minorTickMark val="none"/>
        <c:tickLblPos val="nextTo"/>
        <c:crossAx val="4616878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34925" cap="rnd">
            <a:solidFill>
              <a:schemeClr val="bg1">
                <a:lumMod val="75000"/>
              </a:schemeClr>
            </a:solidFill>
            <a:round/>
          </a:ln>
          <a:effectLst/>
        </c:spPr>
        <c:marker>
          <c:symbol val="none"/>
        </c:marker>
      </c:pivotFmt>
    </c:pivotFmts>
    <c:plotArea>
      <c:layout>
        <c:manualLayout>
          <c:layoutTarget val="inner"/>
          <c:xMode val="edge"/>
          <c:yMode val="edge"/>
          <c:x val="8.8566827697262485E-2"/>
          <c:y val="0.24875621890547264"/>
          <c:w val="0.82286634460547503"/>
          <c:h val="0.45273631840796019"/>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4BF-43BE-9557-67AAF1DE32E6}"/>
            </c:ext>
          </c:extLst>
        </c:ser>
        <c:dLbls>
          <c:showLegendKey val="0"/>
          <c:showVal val="0"/>
          <c:showCatName val="0"/>
          <c:showSerName val="0"/>
          <c:showPercent val="0"/>
          <c:showBubbleSize val="0"/>
        </c:dLbls>
        <c:smooth val="0"/>
        <c:axId val="461701535"/>
        <c:axId val="461688639"/>
      </c:lineChart>
      <c:catAx>
        <c:axId val="461701535"/>
        <c:scaling>
          <c:orientation val="minMax"/>
        </c:scaling>
        <c:delete val="1"/>
        <c:axPos val="b"/>
        <c:numFmt formatCode="General" sourceLinked="1"/>
        <c:majorTickMark val="none"/>
        <c:minorTickMark val="none"/>
        <c:tickLblPos val="nextTo"/>
        <c:crossAx val="461688639"/>
        <c:crosses val="autoZero"/>
        <c:auto val="1"/>
        <c:lblAlgn val="ctr"/>
        <c:lblOffset val="100"/>
        <c:noMultiLvlLbl val="0"/>
      </c:catAx>
      <c:valAx>
        <c:axId val="461688639"/>
        <c:scaling>
          <c:orientation val="minMax"/>
        </c:scaling>
        <c:delete val="1"/>
        <c:axPos val="l"/>
        <c:numFmt formatCode="General" sourceLinked="1"/>
        <c:majorTickMark val="none"/>
        <c:minorTickMark val="none"/>
        <c:tickLblPos val="nextTo"/>
        <c:crossAx val="46170153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75000"/>
              </a:schemeClr>
            </a:solidFill>
            <a:round/>
          </a:ln>
          <a:effectLst/>
        </c:spPr>
        <c:marker>
          <c:symbol val="none"/>
        </c:marker>
      </c:pivotFmt>
    </c:pivotFmts>
    <c:plotArea>
      <c:layout>
        <c:manualLayout>
          <c:layoutTarget val="inner"/>
          <c:xMode val="edge"/>
          <c:yMode val="edge"/>
          <c:x val="8.2956259426847659E-2"/>
          <c:y val="0.28169014084507044"/>
          <c:w val="0.83408748114630471"/>
          <c:h val="0.48356807511737088"/>
        </c:manualLayout>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346-4E85-B75E-191E50F2A85E}"/>
            </c:ext>
          </c:extLst>
        </c:ser>
        <c:dLbls>
          <c:showLegendKey val="0"/>
          <c:showVal val="0"/>
          <c:showCatName val="0"/>
          <c:showSerName val="0"/>
          <c:showPercent val="0"/>
          <c:showBubbleSize val="0"/>
        </c:dLbls>
        <c:smooth val="0"/>
        <c:axId val="389710943"/>
        <c:axId val="389702623"/>
      </c:lineChart>
      <c:catAx>
        <c:axId val="389710943"/>
        <c:scaling>
          <c:orientation val="minMax"/>
        </c:scaling>
        <c:delete val="1"/>
        <c:axPos val="b"/>
        <c:numFmt formatCode="General" sourceLinked="1"/>
        <c:majorTickMark val="none"/>
        <c:minorTickMark val="none"/>
        <c:tickLblPos val="nextTo"/>
        <c:crossAx val="389702623"/>
        <c:crosses val="autoZero"/>
        <c:auto val="1"/>
        <c:lblAlgn val="ctr"/>
        <c:lblOffset val="100"/>
        <c:noMultiLvlLbl val="0"/>
      </c:catAx>
      <c:valAx>
        <c:axId val="389702623"/>
        <c:scaling>
          <c:orientation val="minMax"/>
        </c:scaling>
        <c:delete val="1"/>
        <c:axPos val="l"/>
        <c:numFmt formatCode="General" sourceLinked="1"/>
        <c:majorTickMark val="none"/>
        <c:minorTickMark val="none"/>
        <c:tickLblPos val="nextTo"/>
        <c:crossAx val="3897109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analysis.xlsx]kpi!PivotTable16</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75000"/>
              </a:schemeClr>
            </a:solidFill>
            <a:round/>
          </a:ln>
          <a:effectLst/>
        </c:spPr>
        <c:marker>
          <c:symbol val="none"/>
        </c:marker>
      </c:pivotFmt>
    </c:pivotFmts>
    <c:plotArea>
      <c:layout>
        <c:manualLayout>
          <c:layoutTarget val="inner"/>
          <c:xMode val="edge"/>
          <c:yMode val="edge"/>
          <c:x val="9.4794947506561686E-2"/>
          <c:y val="0.22589354639493595"/>
          <c:w val="0.82200647249190939"/>
          <c:h val="0.62199312714776633"/>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9A6-4DDF-91B8-CB00BECF4DB5}"/>
            </c:ext>
          </c:extLst>
        </c:ser>
        <c:dLbls>
          <c:showLegendKey val="0"/>
          <c:showVal val="0"/>
          <c:showCatName val="0"/>
          <c:showSerName val="0"/>
          <c:showPercent val="0"/>
          <c:showBubbleSize val="0"/>
        </c:dLbls>
        <c:smooth val="0"/>
        <c:axId val="461709439"/>
        <c:axId val="461711103"/>
      </c:lineChart>
      <c:catAx>
        <c:axId val="461709439"/>
        <c:scaling>
          <c:orientation val="minMax"/>
        </c:scaling>
        <c:delete val="1"/>
        <c:axPos val="b"/>
        <c:numFmt formatCode="General" sourceLinked="1"/>
        <c:majorTickMark val="none"/>
        <c:minorTickMark val="none"/>
        <c:tickLblPos val="nextTo"/>
        <c:crossAx val="461711103"/>
        <c:crosses val="autoZero"/>
        <c:auto val="1"/>
        <c:lblAlgn val="ctr"/>
        <c:lblOffset val="100"/>
        <c:noMultiLvlLbl val="0"/>
      </c:catAx>
      <c:valAx>
        <c:axId val="461711103"/>
        <c:scaling>
          <c:orientation val="minMax"/>
        </c:scaling>
        <c:delete val="1"/>
        <c:axPos val="l"/>
        <c:numFmt formatCode="General" sourceLinked="1"/>
        <c:majorTickMark val="none"/>
        <c:minorTickMark val="none"/>
        <c:tickLblPos val="nextTo"/>
        <c:crossAx val="461709439"/>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analysis.xlsx]kpi!PivotTable17</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pivotFmt>
    </c:pivotFmts>
    <c:plotArea>
      <c:layout>
        <c:manualLayout>
          <c:layoutTarget val="inner"/>
          <c:xMode val="edge"/>
          <c:yMode val="edge"/>
          <c:x val="8.1632653061224483E-2"/>
          <c:y val="0.24621212121212122"/>
          <c:w val="0.85034013605442171"/>
          <c:h val="0.58333333333333337"/>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752-43B2-BA23-72C0DAA4477A}"/>
            </c:ext>
          </c:extLst>
        </c:ser>
        <c:dLbls>
          <c:showLegendKey val="0"/>
          <c:showVal val="0"/>
          <c:showCatName val="0"/>
          <c:showSerName val="0"/>
          <c:showPercent val="0"/>
          <c:showBubbleSize val="0"/>
        </c:dLbls>
        <c:smooth val="0"/>
        <c:axId val="382600543"/>
        <c:axId val="382600959"/>
      </c:lineChart>
      <c:catAx>
        <c:axId val="382600543"/>
        <c:scaling>
          <c:orientation val="minMax"/>
        </c:scaling>
        <c:delete val="1"/>
        <c:axPos val="b"/>
        <c:numFmt formatCode="General" sourceLinked="1"/>
        <c:majorTickMark val="none"/>
        <c:minorTickMark val="none"/>
        <c:tickLblPos val="nextTo"/>
        <c:crossAx val="382600959"/>
        <c:crosses val="autoZero"/>
        <c:auto val="1"/>
        <c:lblAlgn val="ctr"/>
        <c:lblOffset val="100"/>
        <c:noMultiLvlLbl val="0"/>
      </c:catAx>
      <c:valAx>
        <c:axId val="382600959"/>
        <c:scaling>
          <c:orientation val="minMax"/>
        </c:scaling>
        <c:delete val="1"/>
        <c:axPos val="l"/>
        <c:numFmt formatCode="General" sourceLinked="1"/>
        <c:majorTickMark val="none"/>
        <c:minorTickMark val="none"/>
        <c:tickLblPos val="nextTo"/>
        <c:crossAx val="3826005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analysis.xlsx]kpi!PivotTable18</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pivotFmt>
    </c:pivotFmts>
    <c:plotArea>
      <c:layout>
        <c:manualLayout>
          <c:layoutTarget val="inner"/>
          <c:xMode val="edge"/>
          <c:yMode val="edge"/>
          <c:x val="8.8824880345839116E-2"/>
          <c:y val="0.17295676582093905"/>
          <c:w val="0.86005089058524176"/>
          <c:h val="0.65408805031446537"/>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AC7-4C53-B9B1-F9D744B13619}"/>
            </c:ext>
          </c:extLst>
        </c:ser>
        <c:dLbls>
          <c:showLegendKey val="0"/>
          <c:showVal val="0"/>
          <c:showCatName val="0"/>
          <c:showSerName val="0"/>
          <c:showPercent val="0"/>
          <c:showBubbleSize val="0"/>
        </c:dLbls>
        <c:smooth val="0"/>
        <c:axId val="461687807"/>
        <c:axId val="461699039"/>
      </c:lineChart>
      <c:catAx>
        <c:axId val="461687807"/>
        <c:scaling>
          <c:orientation val="minMax"/>
        </c:scaling>
        <c:delete val="1"/>
        <c:axPos val="b"/>
        <c:numFmt formatCode="General" sourceLinked="1"/>
        <c:majorTickMark val="none"/>
        <c:minorTickMark val="none"/>
        <c:tickLblPos val="nextTo"/>
        <c:crossAx val="461699039"/>
        <c:crosses val="autoZero"/>
        <c:auto val="1"/>
        <c:lblAlgn val="ctr"/>
        <c:lblOffset val="100"/>
        <c:noMultiLvlLbl val="0"/>
      </c:catAx>
      <c:valAx>
        <c:axId val="461699039"/>
        <c:scaling>
          <c:orientation val="minMax"/>
        </c:scaling>
        <c:delete val="1"/>
        <c:axPos val="l"/>
        <c:numFmt formatCode="General" sourceLinked="1"/>
        <c:majorTickMark val="none"/>
        <c:minorTickMark val="none"/>
        <c:tickLblPos val="nextTo"/>
        <c:crossAx val="4616878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analysis.xlsx]sales vs profit !PivotTable1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75000"/>
            </a:schemeClr>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bg2"/>
          </a:solidFill>
          <a:ln>
            <a:noFill/>
          </a:ln>
          <a:effectLst/>
        </c:spPr>
        <c:marker>
          <c:symbol val="none"/>
        </c:marker>
      </c:pivotFmt>
    </c:pivotFmts>
    <c:plotArea>
      <c:layout>
        <c:manualLayout>
          <c:layoutTarget val="inner"/>
          <c:xMode val="edge"/>
          <c:yMode val="edge"/>
          <c:x val="0.28123418052323884"/>
          <c:y val="6.9540354484940711E-2"/>
          <c:w val="0.42618217802690178"/>
          <c:h val="0.78380404488207278"/>
        </c:manualLayout>
      </c:layout>
      <c:areaChart>
        <c:grouping val="standard"/>
        <c:varyColors val="0"/>
        <c:ser>
          <c:idx val="1"/>
          <c:order val="1"/>
          <c:tx>
            <c:strRef>
              <c:f>'sales vs profit '!$C$3</c:f>
              <c:strCache>
                <c:ptCount val="1"/>
                <c:pt idx="0">
                  <c:v>Sum of Profit</c:v>
                </c:pt>
              </c:strCache>
            </c:strRef>
          </c:tx>
          <c:spPr>
            <a:solidFill>
              <a:schemeClr val="accent2"/>
            </a:solidFill>
            <a:ln>
              <a:noFill/>
            </a:ln>
            <a:effectLst/>
          </c:spPr>
          <c:cat>
            <c:strRef>
              <c:f>'sales vs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 '!$C$4:$C$15</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36D-435B-AF10-BB0E81BC2427}"/>
            </c:ext>
          </c:extLst>
        </c:ser>
        <c:dLbls>
          <c:showLegendKey val="0"/>
          <c:showVal val="0"/>
          <c:showCatName val="0"/>
          <c:showSerName val="0"/>
          <c:showPercent val="0"/>
          <c:showBubbleSize val="0"/>
        </c:dLbls>
        <c:axId val="245193855"/>
        <c:axId val="245192191"/>
      </c:areaChart>
      <c:barChart>
        <c:barDir val="col"/>
        <c:grouping val="clustered"/>
        <c:varyColors val="0"/>
        <c:ser>
          <c:idx val="0"/>
          <c:order val="0"/>
          <c:tx>
            <c:strRef>
              <c:f>'sales vs profit '!$B$3</c:f>
              <c:strCache>
                <c:ptCount val="1"/>
                <c:pt idx="0">
                  <c:v>Sum of Sales</c:v>
                </c:pt>
              </c:strCache>
            </c:strRef>
          </c:tx>
          <c:spPr>
            <a:solidFill>
              <a:schemeClr val="bg2"/>
            </a:solidFill>
            <a:ln>
              <a:noFill/>
            </a:ln>
            <a:effectLst/>
          </c:spPr>
          <c:invertIfNegative val="0"/>
          <c:cat>
            <c:strRef>
              <c:f>'sales vs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 '!$B$4:$B$15</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36D-435B-AF10-BB0E81BC2427}"/>
            </c:ext>
          </c:extLst>
        </c:ser>
        <c:dLbls>
          <c:showLegendKey val="0"/>
          <c:showVal val="0"/>
          <c:showCatName val="0"/>
          <c:showSerName val="0"/>
          <c:showPercent val="0"/>
          <c:showBubbleSize val="0"/>
        </c:dLbls>
        <c:gapWidth val="59"/>
        <c:overlap val="-27"/>
        <c:axId val="182437759"/>
        <c:axId val="182431103"/>
      </c:barChart>
      <c:catAx>
        <c:axId val="18243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431103"/>
        <c:crosses val="autoZero"/>
        <c:auto val="1"/>
        <c:lblAlgn val="ctr"/>
        <c:lblOffset val="100"/>
        <c:noMultiLvlLbl val="0"/>
      </c:catAx>
      <c:valAx>
        <c:axId val="182431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layout>
            <c:manualLayout>
              <c:xMode val="edge"/>
              <c:yMode val="edge"/>
              <c:x val="0.12056532520028715"/>
              <c:y val="0.357098929075106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437759"/>
        <c:crosses val="autoZero"/>
        <c:crossBetween val="between"/>
      </c:valAx>
      <c:valAx>
        <c:axId val="2451921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layout>
            <c:manualLayout>
              <c:xMode val="edge"/>
              <c:yMode val="edge"/>
              <c:x val="0.82750166594848895"/>
              <c:y val="0.339038206839408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5193855"/>
        <c:crosses val="max"/>
        <c:crossBetween val="between"/>
      </c:valAx>
      <c:catAx>
        <c:axId val="245193855"/>
        <c:scaling>
          <c:orientation val="minMax"/>
        </c:scaling>
        <c:delete val="1"/>
        <c:axPos val="b"/>
        <c:numFmt formatCode="General" sourceLinked="1"/>
        <c:majorTickMark val="out"/>
        <c:minorTickMark val="none"/>
        <c:tickLblPos val="nextTo"/>
        <c:crossAx val="245192191"/>
        <c:crosses val="autoZero"/>
        <c:auto val="1"/>
        <c:lblAlgn val="ctr"/>
        <c:lblOffset val="100"/>
        <c:noMultiLvlLbl val="0"/>
      </c:catAx>
      <c:spPr>
        <a:noFill/>
        <a:ln>
          <a:noFill/>
        </a:ln>
        <a:effectLst/>
      </c:spPr>
    </c:plotArea>
    <c:legend>
      <c:legendPos val="t"/>
      <c:layout>
        <c:manualLayout>
          <c:xMode val="edge"/>
          <c:yMode val="edge"/>
          <c:x val="0.30670506662603608"/>
          <c:y val="6.8153668813954434E-3"/>
          <c:w val="0.37559536421562123"/>
          <c:h val="0.115010121088140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a:gsLst>
        <a:gs pos="0">
          <a:schemeClr val="tx1">
            <a:lumMod val="85000"/>
            <a:lumOff val="15000"/>
            <a:alpha val="80000"/>
          </a:schemeClr>
        </a:gs>
        <a:gs pos="100000">
          <a:schemeClr val="tx1">
            <a:lumMod val="65000"/>
            <a:lumOff val="35000"/>
            <a:alpha val="8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analysis.xlsx]category sales analysis !PivotTable3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60000"/>
              <a:lumOff val="40000"/>
            </a:schemeClr>
          </a:solidFill>
          <a:ln w="19050">
            <a:solidFill>
              <a:schemeClr val="lt1"/>
            </a:solidFill>
          </a:ln>
          <a:effectLst/>
        </c:spPr>
        <c:dLbl>
          <c:idx val="0"/>
          <c:layout>
            <c:manualLayout>
              <c:x val="2.500000000000000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lumMod val="75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5846322171570202"/>
          <c:y val="0.15601009551215911"/>
          <c:w val="0.52815552054877724"/>
          <c:h val="0.79223265588171254"/>
        </c:manualLayout>
      </c:layout>
      <c:doughnutChart>
        <c:varyColors val="1"/>
        <c:ser>
          <c:idx val="0"/>
          <c:order val="0"/>
          <c:tx>
            <c:strRef>
              <c:f>'category sales analysis '!$B$3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491-4BA5-9769-B30292D7803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491-4BA5-9769-B30292D7803A}"/>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F491-4BA5-9769-B30292D7803A}"/>
              </c:ext>
            </c:extLst>
          </c:dPt>
          <c:dLbls>
            <c:dLbl>
              <c:idx val="0"/>
              <c:layout>
                <c:manualLayout>
                  <c:x val="2.5000000000000001E-2"/>
                  <c:y val="4.6296296296296294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F491-4BA5-9769-B30292D7803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 sales analysis '!$A$4:$A$7</c:f>
              <c:strCache>
                <c:ptCount val="3"/>
                <c:pt idx="0">
                  <c:v>Furniture</c:v>
                </c:pt>
                <c:pt idx="1">
                  <c:v>Office Supplies</c:v>
                </c:pt>
                <c:pt idx="2">
                  <c:v>Technology</c:v>
                </c:pt>
              </c:strCache>
            </c:strRef>
          </c:cat>
          <c:val>
            <c:numRef>
              <c:f>'category sales analysis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491-4BA5-9769-B30292D7803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4.9999960558211737E-2"/>
          <c:y val="2.2540964208971895E-2"/>
          <c:w val="0.89999968446569389"/>
          <c:h val="0.12679381111500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8892387127211"/>
          <c:y val="7.6432666191641366E-2"/>
          <c:w val="0.84330351731300346"/>
          <c:h val="0.48599146290153467"/>
        </c:manualLayout>
      </c:layout>
      <c:areaChart>
        <c:grouping val="standard"/>
        <c:varyColors val="0"/>
        <c:ser>
          <c:idx val="0"/>
          <c:order val="0"/>
          <c:tx>
            <c:strRef>
              <c:f>'map chart '!$F$3</c:f>
              <c:strCache>
                <c:ptCount val="1"/>
                <c:pt idx="0">
                  <c:v>sales </c:v>
                </c:pt>
              </c:strCache>
            </c:strRef>
          </c:tx>
          <c:spPr>
            <a:solidFill>
              <a:schemeClr val="accent1"/>
            </a:solidFill>
            <a:ln>
              <a:noFill/>
            </a:ln>
            <a:effectLst/>
          </c:spPr>
          <c:cat>
            <c:strRef>
              <c:f>'map chart '!$E$4:$E$52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 '!$F$4:$F$52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D384-4F8A-BDC6-3EF84DF4B309}"/>
            </c:ext>
          </c:extLst>
        </c:ser>
        <c:dLbls>
          <c:showLegendKey val="0"/>
          <c:showVal val="0"/>
          <c:showCatName val="0"/>
          <c:showSerName val="0"/>
          <c:showPercent val="0"/>
          <c:showBubbleSize val="0"/>
        </c:dLbls>
        <c:axId val="391767983"/>
        <c:axId val="391768399"/>
      </c:areaChart>
      <c:catAx>
        <c:axId val="391767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91768399"/>
        <c:crosses val="autoZero"/>
        <c:auto val="1"/>
        <c:lblAlgn val="ctr"/>
        <c:lblOffset val="100"/>
        <c:noMultiLvlLbl val="0"/>
      </c:catAx>
      <c:valAx>
        <c:axId val="391768399"/>
        <c:scaling>
          <c:orientation val="minMax"/>
        </c:scaling>
        <c:delete val="0"/>
        <c:axPos val="l"/>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crossAx val="39176798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[Dashboard_ecommerce analysis.xlsx]Top five category sales!PivotTable13</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bg2"/>
          </a:solidFill>
          <a:ln>
            <a:noFill/>
          </a:ln>
          <a:effectLst/>
        </c:spPr>
        <c:marker>
          <c:symbol val="none"/>
        </c:marker>
        <c:dLbl>
          <c:idx val="0"/>
          <c:layout/>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520355225560421"/>
          <c:y val="7.5530579341710716E-2"/>
          <c:w val="0.70303654975192231"/>
          <c:h val="0.82791830165988523"/>
        </c:manualLayout>
      </c:layout>
      <c:barChart>
        <c:barDir val="bar"/>
        <c:grouping val="clustered"/>
        <c:varyColors val="0"/>
        <c:ser>
          <c:idx val="0"/>
          <c:order val="0"/>
          <c:tx>
            <c:strRef>
              <c:f>'Top five category sales'!$B$3</c:f>
              <c:strCache>
                <c:ptCount val="1"/>
                <c:pt idx="0">
                  <c:v>Total</c:v>
                </c:pt>
              </c:strCache>
            </c:strRef>
          </c:tx>
          <c:spPr>
            <a:solidFill>
              <a:schemeClr val="bg2"/>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five category sales'!$A$4:$A$9</c:f>
              <c:strCache>
                <c:ptCount val="5"/>
                <c:pt idx="0">
                  <c:v>Binders</c:v>
                </c:pt>
                <c:pt idx="1">
                  <c:v>Tables</c:v>
                </c:pt>
                <c:pt idx="2">
                  <c:v>Storage</c:v>
                </c:pt>
                <c:pt idx="3">
                  <c:v>Chairs</c:v>
                </c:pt>
                <c:pt idx="4">
                  <c:v>Phones</c:v>
                </c:pt>
              </c:strCache>
            </c:strRef>
          </c:cat>
          <c:val>
            <c:numRef>
              <c:f>'Top five category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E82-45C4-B572-BC3B8DC4C6A5}"/>
            </c:ext>
          </c:extLst>
        </c:ser>
        <c:dLbls>
          <c:dLblPos val="outEnd"/>
          <c:showLegendKey val="0"/>
          <c:showVal val="1"/>
          <c:showCatName val="0"/>
          <c:showSerName val="0"/>
          <c:showPercent val="0"/>
          <c:showBubbleSize val="0"/>
        </c:dLbls>
        <c:gapWidth val="74"/>
        <c:axId val="391782543"/>
        <c:axId val="391772143"/>
      </c:barChart>
      <c:catAx>
        <c:axId val="391782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91772143"/>
        <c:crosses val="autoZero"/>
        <c:auto val="1"/>
        <c:lblAlgn val="ctr"/>
        <c:lblOffset val="100"/>
        <c:noMultiLvlLbl val="0"/>
      </c:catAx>
      <c:valAx>
        <c:axId val="391772143"/>
        <c:scaling>
          <c:orientation val="minMax"/>
        </c:scaling>
        <c:delete val="1"/>
        <c:axPos val="b"/>
        <c:numFmt formatCode="General" sourceLinked="1"/>
        <c:majorTickMark val="out"/>
        <c:minorTickMark val="none"/>
        <c:tickLblPos val="nextTo"/>
        <c:crossAx val="3917825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2BDB341-056B-4F53-8A15-CC850913488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E2BDB341-056B-4F53-8A15-CC850913488E}">
          <cx:tx>
            <cx:txData>
              <cx:f>_xlchart.v1.4</cx:f>
              <cx:v>profit</cx:v>
            </cx:txData>
          </cx:tx>
          <cx:spPr>
            <a:gradFill>
              <a:gsLst>
                <a:gs pos="0">
                  <a:schemeClr val="bg2"/>
                </a:gs>
                <a:gs pos="100000">
                  <a:schemeClr val="accent1">
                    <a:lumMod val="75000"/>
                  </a:schemeClr>
                </a:gs>
              </a:gsLst>
              <a:lin ang="7200000" scaled="0"/>
            </a:gradFill>
          </cx:spPr>
          <cx:dataLabels pos="outEnd">
            <cx:txPr>
              <a:bodyPr spcFirstLastPara="1" vertOverflow="ellipsis" wrap="square" lIns="0" tIns="0" rIns="0" bIns="0" anchor="ctr" anchorCtr="1">
                <a:spAutoFit/>
              </a:bodyPr>
              <a:lstStyle/>
              <a:p>
                <a:pPr>
                  <a:defRPr lang="en-US" sz="1100" b="0" i="0" u="none" strike="noStrike" kern="1200" baseline="0">
                    <a:solidFill>
                      <a:schemeClr val="bg1"/>
                    </a:solidFill>
                    <a:latin typeface="Calibri"/>
                    <a:ea typeface="Calibri"/>
                    <a:cs typeface="Calibri"/>
                  </a:defRPr>
                </a:pPr>
                <a:endParaRPr lang="en-US" sz="1100">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sz="1000" b="1">
                <a:solidFill>
                  <a:schemeClr val="bg1"/>
                </a:solidFill>
              </a:defRPr>
            </a:pPr>
            <a:endParaRPr lang="en-US" sz="1000" b="1">
              <a:solidFill>
                <a:schemeClr val="bg1"/>
              </a:solidFill>
            </a:endParaRPr>
          </a:p>
        </cx:txPr>
      </cx:axis>
      <cx:axis id="1" hidden="1">
        <cx:valScaling/>
        <cx:tickLabels/>
      </cx:axis>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220980</xdr:colOff>
      <xdr:row>6</xdr:row>
      <xdr:rowOff>137160</xdr:rowOff>
    </xdr:from>
    <xdr:to>
      <xdr:col>12</xdr:col>
      <xdr:colOff>525780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190500</xdr:colOff>
      <xdr:row>6</xdr:row>
      <xdr:rowOff>137160</xdr:rowOff>
    </xdr:from>
    <xdr:to>
      <xdr:col>13</xdr:col>
      <xdr:colOff>495300</xdr:colOff>
      <xdr:row>21</xdr:row>
      <xdr:rowOff>137160</xdr:rowOff>
    </xdr:to>
    <mc:AlternateContent xmlns:mc="http://schemas.openxmlformats.org/markup-compatibility/2006">
      <mc:Choice xmlns:cx1="http://schemas.microsoft.com/office/drawing/2015/9/8/chartex" Requires="cx1">
        <xdr:graphicFrame macro="">
          <xdr:nvGraphicFramePr>
            <xdr:cNvPr id="3" name="Chart 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419100</xdr:colOff>
      <xdr:row>6</xdr:row>
      <xdr:rowOff>137160</xdr:rowOff>
    </xdr:from>
    <xdr:to>
      <xdr:col>13</xdr:col>
      <xdr:colOff>114300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464820</xdr:colOff>
      <xdr:row>5</xdr:row>
      <xdr:rowOff>76200</xdr:rowOff>
    </xdr:from>
    <xdr:to>
      <xdr:col>16</xdr:col>
      <xdr:colOff>144780</xdr:colOff>
      <xdr:row>20</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464820</xdr:colOff>
      <xdr:row>6</xdr:row>
      <xdr:rowOff>137160</xdr:rowOff>
    </xdr:from>
    <xdr:to>
      <xdr:col>13</xdr:col>
      <xdr:colOff>160020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548640</xdr:colOff>
      <xdr:row>8</xdr:row>
      <xdr:rowOff>45720</xdr:rowOff>
    </xdr:from>
    <xdr:to>
      <xdr:col>19</xdr:col>
      <xdr:colOff>548640</xdr:colOff>
      <xdr:row>21</xdr:row>
      <xdr:rowOff>135255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06100" y="1508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579120</xdr:colOff>
      <xdr:row>8</xdr:row>
      <xdr:rowOff>22860</xdr:rowOff>
    </xdr:from>
    <xdr:to>
      <xdr:col>22</xdr:col>
      <xdr:colOff>579120</xdr:colOff>
      <xdr:row>21</xdr:row>
      <xdr:rowOff>112395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65380" y="1485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533400</xdr:colOff>
      <xdr:row>8</xdr:row>
      <xdr:rowOff>22860</xdr:rowOff>
    </xdr:from>
    <xdr:to>
      <xdr:col>16</xdr:col>
      <xdr:colOff>533400</xdr:colOff>
      <xdr:row>21</xdr:row>
      <xdr:rowOff>112395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62060" y="1485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20</xdr:row>
      <xdr:rowOff>22860</xdr:rowOff>
    </xdr:from>
    <xdr:to>
      <xdr:col>1</xdr:col>
      <xdr:colOff>800100</xdr:colOff>
      <xdr:row>22</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167640</xdr:rowOff>
    </xdr:from>
    <xdr:to>
      <xdr:col>4</xdr:col>
      <xdr:colOff>800100</xdr:colOff>
      <xdr:row>22</xdr:row>
      <xdr:rowOff>160020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19</xdr:row>
      <xdr:rowOff>175260</xdr:rowOff>
    </xdr:from>
    <xdr:to>
      <xdr:col>8</xdr:col>
      <xdr:colOff>22860</xdr:colOff>
      <xdr:row>22</xdr:row>
      <xdr:rowOff>144780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xdr:colOff>
      <xdr:row>20</xdr:row>
      <xdr:rowOff>0</xdr:rowOff>
    </xdr:from>
    <xdr:to>
      <xdr:col>11</xdr:col>
      <xdr:colOff>0</xdr:colOff>
      <xdr:row>23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601980</xdr:colOff>
      <xdr:row>19</xdr:row>
      <xdr:rowOff>152400</xdr:rowOff>
    </xdr:from>
    <xdr:to>
      <xdr:col>13</xdr:col>
      <xdr:colOff>1211580</xdr:colOff>
      <xdr:row>22</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251460</xdr:colOff>
      <xdr:row>2</xdr:row>
      <xdr:rowOff>56804</xdr:rowOff>
    </xdr:from>
    <xdr:to>
      <xdr:col>20</xdr:col>
      <xdr:colOff>144780</xdr:colOff>
      <xdr:row>10</xdr:row>
      <xdr:rowOff>152400</xdr:rowOff>
    </xdr:to>
    <xdr:grpSp>
      <xdr:nvGrpSpPr>
        <xdr:cNvPr id="46" name="Group 45"/>
        <xdr:cNvGrpSpPr/>
      </xdr:nvGrpSpPr>
      <xdr:grpSpPr>
        <a:xfrm>
          <a:off x="251460" y="422564"/>
          <a:ext cx="12085320" cy="1558636"/>
          <a:chOff x="175260" y="451658"/>
          <a:chExt cx="12085320" cy="1709651"/>
        </a:xfrm>
      </xdr:grpSpPr>
      <xdr:grpSp>
        <xdr:nvGrpSpPr>
          <xdr:cNvPr id="16" name="Group 15"/>
          <xdr:cNvGrpSpPr/>
        </xdr:nvGrpSpPr>
        <xdr:grpSpPr>
          <a:xfrm>
            <a:off x="175260" y="474518"/>
            <a:ext cx="2270760" cy="1686791"/>
            <a:chOff x="175260" y="480060"/>
            <a:chExt cx="2270760" cy="1714500"/>
          </a:xfrm>
        </xdr:grpSpPr>
        <xdr:sp macro="" textlink="">
          <xdr:nvSpPr>
            <xdr:cNvPr id="3" name="Rounded Rectangle 2"/>
            <xdr:cNvSpPr/>
          </xdr:nvSpPr>
          <xdr:spPr>
            <a:xfrm>
              <a:off x="220980" y="480060"/>
              <a:ext cx="2189298"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SALES</a:t>
              </a:r>
            </a:p>
          </xdr:txBody>
        </xdr:sp>
        <xdr:sp macro="" textlink="">
          <xdr:nvSpPr>
            <xdr:cNvPr id="4" name="Rounded Rectangle 3"/>
            <xdr:cNvSpPr/>
          </xdr:nvSpPr>
          <xdr:spPr>
            <a:xfrm>
              <a:off x="175260" y="807720"/>
              <a:ext cx="2270760" cy="1386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sp macro="" textlink="kpi!B17">
          <xdr:nvSpPr>
            <xdr:cNvPr id="5" name="Rounded Rectangle 4"/>
            <xdr:cNvSpPr/>
          </xdr:nvSpPr>
          <xdr:spPr>
            <a:xfrm>
              <a:off x="228600" y="85344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2FE4566-4F7C-49D6-9F36-DBE2F4B55143}" type="TxLink">
                <a:rPr lang="en-US" sz="1600" b="0" i="0" u="none" strike="noStrike">
                  <a:solidFill>
                    <a:schemeClr val="bg2"/>
                  </a:solidFill>
                  <a:latin typeface="Calibri"/>
                  <a:ea typeface="Calibri"/>
                  <a:cs typeface="Calibri"/>
                </a:rPr>
                <a:pPr algn="ctr"/>
                <a:t> $22,97,200.86 </a:t>
              </a:fld>
              <a:endParaRPr lang="en-IN" sz="1600">
                <a:solidFill>
                  <a:schemeClr val="bg2"/>
                </a:solidFill>
              </a:endParaRPr>
            </a:p>
          </xdr:txBody>
        </xdr:sp>
        <xdr:sp macro="" textlink="">
          <xdr:nvSpPr>
            <xdr:cNvPr id="10" name="Rounded Rectangle 9"/>
            <xdr:cNvSpPr/>
          </xdr:nvSpPr>
          <xdr:spPr>
            <a:xfrm>
              <a:off x="236220" y="172212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2"/>
                  </a:solidFill>
                  <a:latin typeface="Calibri"/>
                  <a:ea typeface="Calibri"/>
                  <a:cs typeface="Calibri"/>
                </a:rPr>
                <a:t> </a:t>
              </a:r>
              <a:r>
                <a:rPr lang="en-US" sz="1400" b="0" i="0" u="none" strike="noStrike">
                  <a:solidFill>
                    <a:schemeClr val="bg2"/>
                  </a:solidFill>
                  <a:latin typeface="Calibri"/>
                  <a:ea typeface="Calibri"/>
                  <a:cs typeface="Calibri"/>
                </a:rPr>
                <a:t>YOY</a:t>
              </a:r>
              <a:r>
                <a:rPr lang="en-US" sz="1400" b="0" i="0" u="none" strike="noStrike" baseline="0">
                  <a:solidFill>
                    <a:schemeClr val="bg2"/>
                  </a:solidFill>
                  <a:latin typeface="Calibri"/>
                  <a:ea typeface="Calibri"/>
                  <a:cs typeface="Calibri"/>
                </a:rPr>
                <a:t> GROWTH</a:t>
              </a:r>
              <a:endParaRPr lang="en-US" sz="1400" b="0" i="0" u="none" strike="noStrike">
                <a:solidFill>
                  <a:schemeClr val="bg2"/>
                </a:solidFill>
                <a:latin typeface="Calibri"/>
                <a:ea typeface="Calibri"/>
                <a:cs typeface="Calibri"/>
              </a:endParaRPr>
            </a:p>
          </xdr:txBody>
        </xdr:sp>
      </xdr:grpSp>
      <xdr:grpSp>
        <xdr:nvGrpSpPr>
          <xdr:cNvPr id="17" name="Group 16"/>
          <xdr:cNvGrpSpPr/>
        </xdr:nvGrpSpPr>
        <xdr:grpSpPr>
          <a:xfrm>
            <a:off x="2651760" y="474518"/>
            <a:ext cx="2270760" cy="1686791"/>
            <a:chOff x="175260" y="480060"/>
            <a:chExt cx="2270760" cy="1714500"/>
          </a:xfrm>
        </xdr:grpSpPr>
        <xdr:sp macro="" textlink="">
          <xdr:nvSpPr>
            <xdr:cNvPr id="18" name="Rounded Rectangle 17"/>
            <xdr:cNvSpPr/>
          </xdr:nvSpPr>
          <xdr:spPr>
            <a:xfrm>
              <a:off x="220980" y="480060"/>
              <a:ext cx="2189298"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PROFIT</a:t>
              </a:r>
            </a:p>
          </xdr:txBody>
        </xdr:sp>
        <xdr:sp macro="" textlink="">
          <xdr:nvSpPr>
            <xdr:cNvPr id="19" name="Rounded Rectangle 18"/>
            <xdr:cNvSpPr/>
          </xdr:nvSpPr>
          <xdr:spPr>
            <a:xfrm>
              <a:off x="175260" y="807720"/>
              <a:ext cx="2270760" cy="1386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sp macro="" textlink="kpi!$E$17">
          <xdr:nvSpPr>
            <xdr:cNvPr id="20" name="Rounded Rectangle 19"/>
            <xdr:cNvSpPr/>
          </xdr:nvSpPr>
          <xdr:spPr>
            <a:xfrm>
              <a:off x="228600" y="85344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5A3F462-D371-4E2C-9BC2-D595FC7B9EB4}" type="TxLink">
                <a:rPr lang="en-US" sz="1600" b="0" i="0" u="none" strike="noStrike">
                  <a:solidFill>
                    <a:schemeClr val="bg1"/>
                  </a:solidFill>
                  <a:latin typeface="Calibri"/>
                  <a:ea typeface="Calibri"/>
                  <a:cs typeface="Calibri"/>
                </a:rPr>
                <a:pPr algn="ctr"/>
                <a:t> $2,86,397.02 </a:t>
              </a:fld>
              <a:endParaRPr lang="en-IN" sz="1600">
                <a:solidFill>
                  <a:schemeClr val="bg1"/>
                </a:solidFill>
              </a:endParaRPr>
            </a:p>
          </xdr:txBody>
        </xdr:sp>
        <xdr:sp macro="" textlink="">
          <xdr:nvSpPr>
            <xdr:cNvPr id="21" name="Rounded Rectangle 20"/>
            <xdr:cNvSpPr/>
          </xdr:nvSpPr>
          <xdr:spPr>
            <a:xfrm>
              <a:off x="236220" y="172212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2"/>
                  </a:solidFill>
                  <a:latin typeface="Calibri"/>
                  <a:ea typeface="Calibri"/>
                  <a:cs typeface="Calibri"/>
                </a:rPr>
                <a:t> </a:t>
              </a:r>
              <a:r>
                <a:rPr lang="en-US" sz="1400" b="0" i="0" u="none" strike="noStrike">
                  <a:solidFill>
                    <a:schemeClr val="bg2"/>
                  </a:solidFill>
                  <a:latin typeface="Calibri"/>
                  <a:ea typeface="Calibri"/>
                  <a:cs typeface="Calibri"/>
                </a:rPr>
                <a:t>YOY</a:t>
              </a:r>
              <a:r>
                <a:rPr lang="en-US" sz="1400" b="0" i="0" u="none" strike="noStrike" baseline="0">
                  <a:solidFill>
                    <a:schemeClr val="bg2"/>
                  </a:solidFill>
                  <a:latin typeface="Calibri"/>
                  <a:ea typeface="Calibri"/>
                  <a:cs typeface="Calibri"/>
                </a:rPr>
                <a:t> GROWTH</a:t>
              </a:r>
              <a:endParaRPr lang="en-US" sz="1400" b="0" i="0" u="none" strike="noStrike">
                <a:solidFill>
                  <a:schemeClr val="bg2"/>
                </a:solidFill>
                <a:latin typeface="Calibri"/>
                <a:ea typeface="Calibri"/>
                <a:cs typeface="Calibri"/>
              </a:endParaRPr>
            </a:p>
          </xdr:txBody>
        </xdr:sp>
      </xdr:grpSp>
      <xdr:grpSp>
        <xdr:nvGrpSpPr>
          <xdr:cNvPr id="23" name="Group 22"/>
          <xdr:cNvGrpSpPr/>
        </xdr:nvGrpSpPr>
        <xdr:grpSpPr>
          <a:xfrm>
            <a:off x="5082540" y="474518"/>
            <a:ext cx="2270760" cy="1686791"/>
            <a:chOff x="175260" y="480060"/>
            <a:chExt cx="2270760" cy="1714500"/>
          </a:xfrm>
        </xdr:grpSpPr>
        <xdr:sp macro="" textlink="">
          <xdr:nvSpPr>
            <xdr:cNvPr id="24" name="Rounded Rectangle 23"/>
            <xdr:cNvSpPr/>
          </xdr:nvSpPr>
          <xdr:spPr>
            <a:xfrm>
              <a:off x="220980" y="480060"/>
              <a:ext cx="2189298"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QUANTITY</a:t>
              </a:r>
            </a:p>
          </xdr:txBody>
        </xdr:sp>
        <xdr:sp macro="" textlink="">
          <xdr:nvSpPr>
            <xdr:cNvPr id="25" name="Rounded Rectangle 24"/>
            <xdr:cNvSpPr/>
          </xdr:nvSpPr>
          <xdr:spPr>
            <a:xfrm>
              <a:off x="175260" y="807720"/>
              <a:ext cx="2270760" cy="1386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sp macro="" textlink="kpi!$H$17">
          <xdr:nvSpPr>
            <xdr:cNvPr id="26" name="Rounded Rectangle 25"/>
            <xdr:cNvSpPr/>
          </xdr:nvSpPr>
          <xdr:spPr>
            <a:xfrm>
              <a:off x="228600" y="85344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1F99183-3079-4952-8270-D7B198E37E00}" type="TxLink">
                <a:rPr lang="en-US" sz="1600" b="0" i="0" u="none" strike="noStrike">
                  <a:solidFill>
                    <a:schemeClr val="bg1"/>
                  </a:solidFill>
                  <a:latin typeface="Calibri"/>
                  <a:ea typeface="Calibri"/>
                  <a:cs typeface="Calibri"/>
                </a:rPr>
                <a:pPr algn="ctr"/>
                <a:t># 37873</a:t>
              </a:fld>
              <a:endParaRPr lang="en-IN" sz="1600">
                <a:solidFill>
                  <a:schemeClr val="bg1"/>
                </a:solidFill>
              </a:endParaRPr>
            </a:p>
          </xdr:txBody>
        </xdr:sp>
        <xdr:sp macro="" textlink="">
          <xdr:nvSpPr>
            <xdr:cNvPr id="27" name="Rounded Rectangle 26"/>
            <xdr:cNvSpPr/>
          </xdr:nvSpPr>
          <xdr:spPr>
            <a:xfrm>
              <a:off x="236220" y="172212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2"/>
                  </a:solidFill>
                  <a:latin typeface="Calibri"/>
                  <a:ea typeface="Calibri"/>
                  <a:cs typeface="Calibri"/>
                </a:rPr>
                <a:t> </a:t>
              </a:r>
              <a:r>
                <a:rPr lang="en-US" sz="1400" b="0" i="0" u="none" strike="noStrike">
                  <a:solidFill>
                    <a:schemeClr val="bg2"/>
                  </a:solidFill>
                  <a:latin typeface="Calibri"/>
                  <a:ea typeface="Calibri"/>
                  <a:cs typeface="Calibri"/>
                </a:rPr>
                <a:t>YOY</a:t>
              </a:r>
              <a:r>
                <a:rPr lang="en-US" sz="1400" b="0" i="0" u="none" strike="noStrike" baseline="0">
                  <a:solidFill>
                    <a:schemeClr val="bg2"/>
                  </a:solidFill>
                  <a:latin typeface="Calibri"/>
                  <a:ea typeface="Calibri"/>
                  <a:cs typeface="Calibri"/>
                </a:rPr>
                <a:t> GROWTH</a:t>
              </a:r>
              <a:endParaRPr lang="en-US" sz="1400" b="0" i="0" u="none" strike="noStrike">
                <a:solidFill>
                  <a:schemeClr val="bg2"/>
                </a:solidFill>
                <a:latin typeface="Calibri"/>
                <a:ea typeface="Calibri"/>
                <a:cs typeface="Calibri"/>
              </a:endParaRPr>
            </a:p>
          </xdr:txBody>
        </xdr:sp>
      </xdr:grpSp>
      <xdr:grpSp>
        <xdr:nvGrpSpPr>
          <xdr:cNvPr id="29" name="Group 28"/>
          <xdr:cNvGrpSpPr/>
        </xdr:nvGrpSpPr>
        <xdr:grpSpPr>
          <a:xfrm>
            <a:off x="7498080" y="451658"/>
            <a:ext cx="2270760" cy="1689562"/>
            <a:chOff x="175260" y="480060"/>
            <a:chExt cx="2270760" cy="1714500"/>
          </a:xfrm>
        </xdr:grpSpPr>
        <xdr:sp macro="" textlink="">
          <xdr:nvSpPr>
            <xdr:cNvPr id="30" name="Rounded Rectangle 29"/>
            <xdr:cNvSpPr/>
          </xdr:nvSpPr>
          <xdr:spPr>
            <a:xfrm>
              <a:off x="220980" y="480060"/>
              <a:ext cx="2189298"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NO</a:t>
              </a:r>
              <a:r>
                <a:rPr lang="en-IN" sz="1400" baseline="0"/>
                <a:t> OF ORDERS</a:t>
              </a:r>
              <a:endParaRPr lang="en-IN" sz="1400"/>
            </a:p>
          </xdr:txBody>
        </xdr:sp>
        <xdr:sp macro="" textlink="">
          <xdr:nvSpPr>
            <xdr:cNvPr id="31" name="Rounded Rectangle 30"/>
            <xdr:cNvSpPr/>
          </xdr:nvSpPr>
          <xdr:spPr>
            <a:xfrm>
              <a:off x="175260" y="807720"/>
              <a:ext cx="2270760" cy="1386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sp macro="" textlink="kpi!$K$17">
          <xdr:nvSpPr>
            <xdr:cNvPr id="32" name="Rounded Rectangle 31"/>
            <xdr:cNvSpPr/>
          </xdr:nvSpPr>
          <xdr:spPr>
            <a:xfrm>
              <a:off x="228600" y="85344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773F08E-33D8-4759-AE52-DBD0025840B2}" type="TxLink">
                <a:rPr lang="en-US" sz="1600" b="0" i="0" u="none" strike="noStrike">
                  <a:solidFill>
                    <a:schemeClr val="bg1"/>
                  </a:solidFill>
                  <a:latin typeface="Calibri"/>
                  <a:ea typeface="Calibri"/>
                  <a:cs typeface="Calibri"/>
                </a:rPr>
                <a:pPr algn="ctr"/>
                <a:t># 9994</a:t>
              </a:fld>
              <a:endParaRPr lang="en-IN" sz="1600">
                <a:solidFill>
                  <a:schemeClr val="bg1"/>
                </a:solidFill>
              </a:endParaRPr>
            </a:p>
          </xdr:txBody>
        </xdr:sp>
        <xdr:sp macro="" textlink="">
          <xdr:nvSpPr>
            <xdr:cNvPr id="33" name="Rounded Rectangle 32"/>
            <xdr:cNvSpPr/>
          </xdr:nvSpPr>
          <xdr:spPr>
            <a:xfrm>
              <a:off x="236220" y="172212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2"/>
                  </a:solidFill>
                  <a:latin typeface="Calibri"/>
                  <a:ea typeface="Calibri"/>
                  <a:cs typeface="Calibri"/>
                </a:rPr>
                <a:t> </a:t>
              </a:r>
              <a:r>
                <a:rPr lang="en-US" sz="1400" b="0" i="0" u="none" strike="noStrike">
                  <a:solidFill>
                    <a:schemeClr val="bg2"/>
                  </a:solidFill>
                  <a:latin typeface="Calibri"/>
                  <a:ea typeface="Calibri"/>
                  <a:cs typeface="Calibri"/>
                </a:rPr>
                <a:t>YOY</a:t>
              </a:r>
              <a:r>
                <a:rPr lang="en-US" sz="1400" b="0" i="0" u="none" strike="noStrike" baseline="0">
                  <a:solidFill>
                    <a:schemeClr val="bg2"/>
                  </a:solidFill>
                  <a:latin typeface="Calibri"/>
                  <a:ea typeface="Calibri"/>
                  <a:cs typeface="Calibri"/>
                </a:rPr>
                <a:t> GROWTH</a:t>
              </a:r>
              <a:endParaRPr lang="en-US" sz="1400" b="0" i="0" u="none" strike="noStrike">
                <a:solidFill>
                  <a:schemeClr val="bg2"/>
                </a:solidFill>
                <a:latin typeface="Calibri"/>
                <a:ea typeface="Calibri"/>
                <a:cs typeface="Calibri"/>
              </a:endParaRPr>
            </a:p>
          </xdr:txBody>
        </xdr:sp>
      </xdr:grpSp>
      <xdr:grpSp>
        <xdr:nvGrpSpPr>
          <xdr:cNvPr id="35" name="Group 34"/>
          <xdr:cNvGrpSpPr/>
        </xdr:nvGrpSpPr>
        <xdr:grpSpPr>
          <a:xfrm>
            <a:off x="9989820" y="451658"/>
            <a:ext cx="2270760" cy="1681942"/>
            <a:chOff x="213360" y="480060"/>
            <a:chExt cx="2270760" cy="1706880"/>
          </a:xfrm>
        </xdr:grpSpPr>
        <xdr:sp macro="" textlink="">
          <xdr:nvSpPr>
            <xdr:cNvPr id="36" name="Rounded Rectangle 35"/>
            <xdr:cNvSpPr/>
          </xdr:nvSpPr>
          <xdr:spPr>
            <a:xfrm>
              <a:off x="220980" y="480060"/>
              <a:ext cx="2189298"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PROFIT</a:t>
              </a:r>
              <a:r>
                <a:rPr lang="en-IN" sz="1400" baseline="0"/>
                <a:t> MARGIN </a:t>
              </a:r>
              <a:endParaRPr lang="en-IN" sz="1400"/>
            </a:p>
          </xdr:txBody>
        </xdr:sp>
        <xdr:sp macro="" textlink="">
          <xdr:nvSpPr>
            <xdr:cNvPr id="37" name="Rounded Rectangle 36"/>
            <xdr:cNvSpPr/>
          </xdr:nvSpPr>
          <xdr:spPr>
            <a:xfrm>
              <a:off x="213360" y="800100"/>
              <a:ext cx="2270760" cy="13868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sp macro="" textlink="kpi!$N$17">
          <xdr:nvSpPr>
            <xdr:cNvPr id="38" name="Rounded Rectangle 37"/>
            <xdr:cNvSpPr/>
          </xdr:nvSpPr>
          <xdr:spPr>
            <a:xfrm>
              <a:off x="228600" y="85344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8DA9F06-1CBB-4053-BD1D-11E41A3705C3}" type="TxLink">
                <a:rPr lang="en-US" sz="1600" b="0" i="0" u="none" strike="noStrike">
                  <a:solidFill>
                    <a:schemeClr val="bg1"/>
                  </a:solidFill>
                  <a:latin typeface="Calibri"/>
                  <a:ea typeface="Calibri"/>
                  <a:cs typeface="Calibri"/>
                </a:rPr>
                <a:pPr algn="ctr"/>
                <a:t>12.47%</a:t>
              </a:fld>
              <a:endParaRPr lang="en-IN" sz="1600">
                <a:solidFill>
                  <a:schemeClr val="bg1"/>
                </a:solidFill>
              </a:endParaRPr>
            </a:p>
          </xdr:txBody>
        </xdr:sp>
        <xdr:sp macro="" textlink="">
          <xdr:nvSpPr>
            <xdr:cNvPr id="39" name="Rounded Rectangle 38"/>
            <xdr:cNvSpPr/>
          </xdr:nvSpPr>
          <xdr:spPr>
            <a:xfrm>
              <a:off x="236220" y="1722120"/>
              <a:ext cx="2171700" cy="2971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2"/>
                  </a:solidFill>
                  <a:latin typeface="Calibri"/>
                  <a:ea typeface="Calibri"/>
                  <a:cs typeface="Calibri"/>
                </a:rPr>
                <a:t> </a:t>
              </a:r>
              <a:r>
                <a:rPr lang="en-US" sz="1400" b="0" i="0" u="none" strike="noStrike">
                  <a:solidFill>
                    <a:schemeClr val="bg2"/>
                  </a:solidFill>
                  <a:latin typeface="Calibri"/>
                  <a:ea typeface="Calibri"/>
                  <a:cs typeface="Calibri"/>
                </a:rPr>
                <a:t>YOY</a:t>
              </a:r>
              <a:r>
                <a:rPr lang="en-US" sz="1400" b="0" i="0" u="none" strike="noStrike" baseline="0">
                  <a:solidFill>
                    <a:schemeClr val="bg2"/>
                  </a:solidFill>
                  <a:latin typeface="Calibri"/>
                  <a:ea typeface="Calibri"/>
                  <a:cs typeface="Calibri"/>
                </a:rPr>
                <a:t> GROWTH</a:t>
              </a:r>
              <a:endParaRPr lang="en-US" sz="1400" b="0" i="0" u="none" strike="noStrike">
                <a:solidFill>
                  <a:schemeClr val="bg2"/>
                </a:solidFill>
                <a:latin typeface="Calibri"/>
                <a:ea typeface="Calibri"/>
                <a:cs typeface="Calibri"/>
              </a:endParaRPr>
            </a:p>
          </xdr:txBody>
        </xdr:sp>
      </xdr:grpSp>
    </xdr:grpSp>
    <xdr:clientData/>
  </xdr:twoCellAnchor>
  <xdr:twoCellAnchor>
    <xdr:from>
      <xdr:col>0</xdr:col>
      <xdr:colOff>83820</xdr:colOff>
      <xdr:row>0</xdr:row>
      <xdr:rowOff>38100</xdr:rowOff>
    </xdr:from>
    <xdr:to>
      <xdr:col>20</xdr:col>
      <xdr:colOff>296333</xdr:colOff>
      <xdr:row>2</xdr:row>
      <xdr:rowOff>15240</xdr:rowOff>
    </xdr:to>
    <xdr:sp macro="" textlink="">
      <xdr:nvSpPr>
        <xdr:cNvPr id="2" name="Rounded Rectangle 1"/>
        <xdr:cNvSpPr/>
      </xdr:nvSpPr>
      <xdr:spPr>
        <a:xfrm>
          <a:off x="83820" y="38100"/>
          <a:ext cx="12404513" cy="34967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ECOMMERCE</a:t>
          </a:r>
          <a:r>
            <a:rPr lang="en-IN" sz="1400" baseline="0"/>
            <a:t> SALES ANALYSIS DASHBOARD</a:t>
          </a:r>
          <a:endParaRPr lang="en-IN" sz="1400"/>
        </a:p>
      </xdr:txBody>
    </xdr:sp>
    <xdr:clientData/>
  </xdr:twoCellAnchor>
  <xdr:twoCellAnchor>
    <xdr:from>
      <xdr:col>0</xdr:col>
      <xdr:colOff>312420</xdr:colOff>
      <xdr:row>6</xdr:row>
      <xdr:rowOff>83820</xdr:rowOff>
    </xdr:from>
    <xdr:to>
      <xdr:col>3</xdr:col>
      <xdr:colOff>449580</xdr:colOff>
      <xdr:row>9</xdr:row>
      <xdr:rowOff>45720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579120</xdr:colOff>
      <xdr:row>6</xdr:row>
      <xdr:rowOff>76200</xdr:rowOff>
    </xdr:from>
    <xdr:to>
      <xdr:col>7</xdr:col>
      <xdr:colOff>403860</xdr:colOff>
      <xdr:row>9</xdr:row>
      <xdr:rowOff>68580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472440</xdr:colOff>
      <xdr:row>6</xdr:row>
      <xdr:rowOff>83820</xdr:rowOff>
    </xdr:from>
    <xdr:to>
      <xdr:col>11</xdr:col>
      <xdr:colOff>472440</xdr:colOff>
      <xdr:row>9</xdr:row>
      <xdr:rowOff>53340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388620</xdr:colOff>
      <xdr:row>6</xdr:row>
      <xdr:rowOff>53340</xdr:rowOff>
    </xdr:from>
    <xdr:to>
      <xdr:col>15</xdr:col>
      <xdr:colOff>449580</xdr:colOff>
      <xdr:row>9</xdr:row>
      <xdr:rowOff>53340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449580</xdr:colOff>
      <xdr:row>6</xdr:row>
      <xdr:rowOff>38100</xdr:rowOff>
    </xdr:from>
    <xdr:to>
      <xdr:col>19</xdr:col>
      <xdr:colOff>457200</xdr:colOff>
      <xdr:row>9</xdr:row>
      <xdr:rowOff>38100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464128</xdr:colOff>
          <xdr:row>8</xdr:row>
          <xdr:rowOff>180108</xdr:rowOff>
        </xdr:from>
        <xdr:to>
          <xdr:col>7</xdr:col>
          <xdr:colOff>502228</xdr:colOff>
          <xdr:row>10</xdr:row>
          <xdr:rowOff>2770</xdr:rowOff>
        </xdr:to>
        <xdr:pic>
          <xdr:nvPicPr>
            <xdr:cNvPr id="47" name="Picture 46"/>
            <xdr:cNvPicPr>
              <a:picLocks noChangeAspect="1" noChangeArrowheads="1"/>
              <a:extLst>
                <a:ext uri="{84589F7E-364E-4C9E-8A38-B11213B215E9}">
                  <a14:cameraTool cellRange="'kpi yoy'!$H$9" spid="_x0000_s9330"/>
                </a:ext>
              </a:extLst>
            </xdr:cNvPicPr>
          </xdr:nvPicPr>
          <xdr:blipFill>
            <a:blip xmlns:r="http://schemas.openxmlformats.org/officeDocument/2006/relationships" r:embed="rId6"/>
            <a:srcRect/>
            <a:stretch>
              <a:fillRect/>
            </a:stretch>
          </xdr:blipFill>
          <xdr:spPr bwMode="auto">
            <a:xfrm>
              <a:off x="4121728" y="1620981"/>
              <a:ext cx="6477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387927</xdr:colOff>
          <xdr:row>8</xdr:row>
          <xdr:rowOff>173182</xdr:rowOff>
        </xdr:from>
        <xdr:to>
          <xdr:col>11</xdr:col>
          <xdr:colOff>509847</xdr:colOff>
          <xdr:row>10</xdr:row>
          <xdr:rowOff>693</xdr:rowOff>
        </xdr:to>
        <xdr:pic>
          <xdr:nvPicPr>
            <xdr:cNvPr id="49" name="Picture 48"/>
            <xdr:cNvPicPr>
              <a:picLocks noChangeAspect="1" noChangeArrowheads="1"/>
              <a:extLst>
                <a:ext uri="{84589F7E-364E-4C9E-8A38-B11213B215E9}">
                  <a14:cameraTool cellRange="'kpi yoy'!$I$9" spid="_x0000_s9331"/>
                </a:ext>
              </a:extLst>
            </xdr:cNvPicPr>
          </xdr:nvPicPr>
          <xdr:blipFill>
            <a:blip xmlns:r="http://schemas.openxmlformats.org/officeDocument/2006/relationships" r:embed="rId7"/>
            <a:srcRect/>
            <a:stretch>
              <a:fillRect/>
            </a:stretch>
          </xdr:blipFill>
          <xdr:spPr bwMode="auto">
            <a:xfrm>
              <a:off x="6483927" y="1614055"/>
              <a:ext cx="731520" cy="1877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464128</xdr:colOff>
          <xdr:row>8</xdr:row>
          <xdr:rowOff>152400</xdr:rowOff>
        </xdr:from>
        <xdr:to>
          <xdr:col>15</xdr:col>
          <xdr:colOff>464128</xdr:colOff>
          <xdr:row>9</xdr:row>
          <xdr:rowOff>149013</xdr:rowOff>
        </xdr:to>
        <xdr:pic>
          <xdr:nvPicPr>
            <xdr:cNvPr id="50" name="Picture 49"/>
            <xdr:cNvPicPr>
              <a:picLocks noChangeAspect="1" noChangeArrowheads="1"/>
              <a:extLst>
                <a:ext uri="{84589F7E-364E-4C9E-8A38-B11213B215E9}">
                  <a14:cameraTool cellRange="'kpi yoy'!$J$9" spid="_x0000_s9332"/>
                </a:ext>
              </a:extLst>
            </xdr:cNvPicPr>
          </xdr:nvPicPr>
          <xdr:blipFill>
            <a:blip xmlns:r="http://schemas.openxmlformats.org/officeDocument/2006/relationships" r:embed="rId8"/>
            <a:srcRect/>
            <a:stretch>
              <a:fillRect/>
            </a:stretch>
          </xdr:blipFill>
          <xdr:spPr bwMode="auto">
            <a:xfrm>
              <a:off x="8998528" y="1642533"/>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484909</xdr:colOff>
          <xdr:row>8</xdr:row>
          <xdr:rowOff>173181</xdr:rowOff>
        </xdr:from>
        <xdr:to>
          <xdr:col>19</xdr:col>
          <xdr:colOff>523009</xdr:colOff>
          <xdr:row>9</xdr:row>
          <xdr:rowOff>175952</xdr:rowOff>
        </xdr:to>
        <xdr:pic>
          <xdr:nvPicPr>
            <xdr:cNvPr id="51" name="Picture 50"/>
            <xdr:cNvPicPr>
              <a:picLocks noChangeAspect="1" noChangeArrowheads="1"/>
              <a:extLst>
                <a:ext uri="{84589F7E-364E-4C9E-8A38-B11213B215E9}">
                  <a14:cameraTool cellRange="'kpi yoy'!$K$9" spid="_x0000_s9333"/>
                </a:ext>
              </a:extLst>
            </xdr:cNvPicPr>
          </xdr:nvPicPr>
          <xdr:blipFill>
            <a:blip xmlns:r="http://schemas.openxmlformats.org/officeDocument/2006/relationships" r:embed="rId9"/>
            <a:srcRect/>
            <a:stretch>
              <a:fillRect/>
            </a:stretch>
          </xdr:blipFill>
          <xdr:spPr bwMode="auto">
            <a:xfrm>
              <a:off x="11457709" y="1614054"/>
              <a:ext cx="6477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443346</xdr:colOff>
          <xdr:row>8</xdr:row>
          <xdr:rowOff>159325</xdr:rowOff>
        </xdr:from>
        <xdr:to>
          <xdr:col>4</xdr:col>
          <xdr:colOff>0</xdr:colOff>
          <xdr:row>10</xdr:row>
          <xdr:rowOff>690</xdr:rowOff>
        </xdr:to>
        <xdr:pic>
          <xdr:nvPicPr>
            <xdr:cNvPr id="53" name="Picture 52"/>
            <xdr:cNvPicPr>
              <a:picLocks noChangeAspect="1" noChangeArrowheads="1"/>
              <a:extLst>
                <a:ext uri="{84589F7E-364E-4C9E-8A38-B11213B215E9}">
                  <a14:cameraTool cellRange="'kpi yoy'!$G$9" spid="_x0000_s9334"/>
                </a:ext>
              </a:extLst>
            </xdr:cNvPicPr>
          </xdr:nvPicPr>
          <xdr:blipFill>
            <a:blip xmlns:r="http://schemas.openxmlformats.org/officeDocument/2006/relationships" r:embed="rId10"/>
            <a:srcRect/>
            <a:stretch>
              <a:fillRect/>
            </a:stretch>
          </xdr:blipFill>
          <xdr:spPr bwMode="auto">
            <a:xfrm>
              <a:off x="1662546" y="1600198"/>
              <a:ext cx="775854" cy="20158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90055</xdr:colOff>
      <xdr:row>11</xdr:row>
      <xdr:rowOff>124691</xdr:rowOff>
    </xdr:from>
    <xdr:to>
      <xdr:col>8</xdr:col>
      <xdr:colOff>221673</xdr:colOff>
      <xdr:row>24</xdr:row>
      <xdr:rowOff>110837</xdr:rowOff>
    </xdr:to>
    <xdr:sp macro="" textlink="">
      <xdr:nvSpPr>
        <xdr:cNvPr id="54" name="Rounded Rectangle 53"/>
        <xdr:cNvSpPr/>
      </xdr:nvSpPr>
      <xdr:spPr>
        <a:xfrm>
          <a:off x="90055" y="2105891"/>
          <a:ext cx="5008418" cy="2327564"/>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311727</xdr:colOff>
      <xdr:row>11</xdr:row>
      <xdr:rowOff>124692</xdr:rowOff>
    </xdr:from>
    <xdr:to>
      <xdr:col>15</xdr:col>
      <xdr:colOff>443345</xdr:colOff>
      <xdr:row>24</xdr:row>
      <xdr:rowOff>96982</xdr:rowOff>
    </xdr:to>
    <xdr:sp macro="" textlink="">
      <xdr:nvSpPr>
        <xdr:cNvPr id="55" name="Rounded Rectangle 54"/>
        <xdr:cNvSpPr/>
      </xdr:nvSpPr>
      <xdr:spPr>
        <a:xfrm>
          <a:off x="5188527" y="2105892"/>
          <a:ext cx="4398818" cy="2313708"/>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498764</xdr:colOff>
      <xdr:row>11</xdr:row>
      <xdr:rowOff>124692</xdr:rowOff>
    </xdr:from>
    <xdr:to>
      <xdr:col>20</xdr:col>
      <xdr:colOff>228600</xdr:colOff>
      <xdr:row>24</xdr:row>
      <xdr:rowOff>76202</xdr:rowOff>
    </xdr:to>
    <xdr:sp macro="" textlink="">
      <xdr:nvSpPr>
        <xdr:cNvPr id="56" name="Rounded Rectangle 55"/>
        <xdr:cNvSpPr/>
      </xdr:nvSpPr>
      <xdr:spPr>
        <a:xfrm>
          <a:off x="9642764" y="2105892"/>
          <a:ext cx="2777836" cy="2292928"/>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24</xdr:row>
      <xdr:rowOff>166254</xdr:rowOff>
    </xdr:from>
    <xdr:to>
      <xdr:col>8</xdr:col>
      <xdr:colOff>249383</xdr:colOff>
      <xdr:row>38</xdr:row>
      <xdr:rowOff>124691</xdr:rowOff>
    </xdr:to>
    <xdr:sp macro="" textlink="">
      <xdr:nvSpPr>
        <xdr:cNvPr id="57" name="Rounded Rectangle 56"/>
        <xdr:cNvSpPr/>
      </xdr:nvSpPr>
      <xdr:spPr>
        <a:xfrm>
          <a:off x="0" y="4555374"/>
          <a:ext cx="5126183" cy="2518757"/>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83129</xdr:colOff>
      <xdr:row>25</xdr:row>
      <xdr:rowOff>13854</xdr:rowOff>
    </xdr:from>
    <xdr:to>
      <xdr:col>20</xdr:col>
      <xdr:colOff>290946</xdr:colOff>
      <xdr:row>38</xdr:row>
      <xdr:rowOff>76199</xdr:rowOff>
    </xdr:to>
    <xdr:sp macro="" textlink="">
      <xdr:nvSpPr>
        <xdr:cNvPr id="58" name="Rounded Rectangle 57"/>
        <xdr:cNvSpPr/>
      </xdr:nvSpPr>
      <xdr:spPr>
        <a:xfrm>
          <a:off x="9227129" y="4516581"/>
          <a:ext cx="3255817" cy="2403763"/>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514696</xdr:colOff>
      <xdr:row>24</xdr:row>
      <xdr:rowOff>167640</xdr:rowOff>
    </xdr:from>
    <xdr:to>
      <xdr:col>14</xdr:col>
      <xdr:colOff>563187</xdr:colOff>
      <xdr:row>38</xdr:row>
      <xdr:rowOff>123306</xdr:rowOff>
    </xdr:to>
    <xdr:sp macro="" textlink="">
      <xdr:nvSpPr>
        <xdr:cNvPr id="59" name="Rounded Rectangle 58"/>
        <xdr:cNvSpPr/>
      </xdr:nvSpPr>
      <xdr:spPr>
        <a:xfrm>
          <a:off x="5391496" y="4556760"/>
          <a:ext cx="3706091" cy="2515986"/>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374073</xdr:colOff>
      <xdr:row>11</xdr:row>
      <xdr:rowOff>173181</xdr:rowOff>
    </xdr:from>
    <xdr:to>
      <xdr:col>20</xdr:col>
      <xdr:colOff>27710</xdr:colOff>
      <xdr:row>13</xdr:row>
      <xdr:rowOff>110836</xdr:rowOff>
    </xdr:to>
    <xdr:grpSp>
      <xdr:nvGrpSpPr>
        <xdr:cNvPr id="66" name="Group 65"/>
        <xdr:cNvGrpSpPr/>
      </xdr:nvGrpSpPr>
      <xdr:grpSpPr>
        <a:xfrm>
          <a:off x="374073" y="2184861"/>
          <a:ext cx="11845637" cy="303415"/>
          <a:chOff x="339436" y="2168236"/>
          <a:chExt cx="11845637" cy="297873"/>
        </a:xfrm>
      </xdr:grpSpPr>
      <xdr:sp macro="" textlink="">
        <xdr:nvSpPr>
          <xdr:cNvPr id="60" name="Rounded Rectangle 59"/>
          <xdr:cNvSpPr/>
        </xdr:nvSpPr>
        <xdr:spPr>
          <a:xfrm>
            <a:off x="339436" y="2168236"/>
            <a:ext cx="3276599" cy="277091"/>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aseline="0">
                <a:noFill/>
              </a:rPr>
              <a:t> </a:t>
            </a:r>
            <a:r>
              <a:rPr lang="en-IN" sz="1400" baseline="0">
                <a:solidFill>
                  <a:schemeClr val="bg1"/>
                </a:solidFill>
              </a:rPr>
              <a:t>SALES AND PROFIT ANALYSIS</a:t>
            </a:r>
            <a:endParaRPr lang="en-IN" sz="1400">
              <a:solidFill>
                <a:schemeClr val="bg1"/>
              </a:solidFill>
            </a:endParaRPr>
          </a:p>
        </xdr:txBody>
      </xdr:sp>
      <xdr:sp macro="" textlink="">
        <xdr:nvSpPr>
          <xdr:cNvPr id="61" name="Rounded Rectangle 60"/>
          <xdr:cNvSpPr/>
        </xdr:nvSpPr>
        <xdr:spPr>
          <a:xfrm>
            <a:off x="5430981" y="2168236"/>
            <a:ext cx="3276599" cy="277091"/>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rPr>
              <a:t>CATEGORY WISE PROFIT</a:t>
            </a:r>
          </a:p>
        </xdr:txBody>
      </xdr:sp>
      <xdr:sp macro="" textlink="">
        <xdr:nvSpPr>
          <xdr:cNvPr id="62" name="Rounded Rectangle 61"/>
          <xdr:cNvSpPr/>
        </xdr:nvSpPr>
        <xdr:spPr>
          <a:xfrm>
            <a:off x="9829801" y="2189018"/>
            <a:ext cx="2355272" cy="277091"/>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rPr>
              <a:t>CATEGORY</a:t>
            </a:r>
            <a:r>
              <a:rPr lang="en-IN" sz="1200" baseline="0">
                <a:solidFill>
                  <a:schemeClr val="bg1"/>
                </a:solidFill>
              </a:rPr>
              <a:t> WISE SALES % </a:t>
            </a:r>
            <a:endParaRPr lang="en-IN" sz="1200">
              <a:solidFill>
                <a:schemeClr val="bg1"/>
              </a:solidFill>
            </a:endParaRPr>
          </a:p>
        </xdr:txBody>
      </xdr:sp>
    </xdr:grpSp>
    <xdr:clientData/>
  </xdr:twoCellAnchor>
  <xdr:twoCellAnchor>
    <xdr:from>
      <xdr:col>0</xdr:col>
      <xdr:colOff>526473</xdr:colOff>
      <xdr:row>25</xdr:row>
      <xdr:rowOff>69272</xdr:rowOff>
    </xdr:from>
    <xdr:to>
      <xdr:col>20</xdr:col>
      <xdr:colOff>96982</xdr:colOff>
      <xdr:row>26</xdr:row>
      <xdr:rowOff>180108</xdr:rowOff>
    </xdr:to>
    <xdr:grpSp>
      <xdr:nvGrpSpPr>
        <xdr:cNvPr id="67" name="Group 66"/>
        <xdr:cNvGrpSpPr/>
      </xdr:nvGrpSpPr>
      <xdr:grpSpPr>
        <a:xfrm>
          <a:off x="526473" y="4641272"/>
          <a:ext cx="11762509" cy="293716"/>
          <a:chOff x="415636" y="4551217"/>
          <a:chExt cx="11762509" cy="290945"/>
        </a:xfrm>
      </xdr:grpSpPr>
      <xdr:sp macro="" textlink="">
        <xdr:nvSpPr>
          <xdr:cNvPr id="63" name="Rounded Rectangle 62"/>
          <xdr:cNvSpPr/>
        </xdr:nvSpPr>
        <xdr:spPr>
          <a:xfrm>
            <a:off x="415636" y="4551217"/>
            <a:ext cx="3276599" cy="277091"/>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noFill/>
              </a:rPr>
              <a:t>        </a:t>
            </a:r>
            <a:r>
              <a:rPr lang="en-IN" sz="1400">
                <a:solidFill>
                  <a:schemeClr val="bg2"/>
                </a:solidFill>
              </a:rPr>
              <a:t>SALES BY STATES</a:t>
            </a:r>
          </a:p>
        </xdr:txBody>
      </xdr:sp>
      <xdr:sp macro="" textlink="">
        <xdr:nvSpPr>
          <xdr:cNvPr id="64" name="Rounded Rectangle 63"/>
          <xdr:cNvSpPr/>
        </xdr:nvSpPr>
        <xdr:spPr>
          <a:xfrm>
            <a:off x="5527964" y="4565071"/>
            <a:ext cx="3276599" cy="277091"/>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2"/>
                </a:solidFill>
              </a:rPr>
              <a:t>TOP 1O SUB-CATEGORIES</a:t>
            </a:r>
          </a:p>
        </xdr:txBody>
      </xdr:sp>
      <xdr:sp macro="" textlink="">
        <xdr:nvSpPr>
          <xdr:cNvPr id="65" name="Rounded Rectangle 64"/>
          <xdr:cNvSpPr/>
        </xdr:nvSpPr>
        <xdr:spPr>
          <a:xfrm>
            <a:off x="9407237" y="4565071"/>
            <a:ext cx="2770908" cy="277091"/>
          </a:xfrm>
          <a:prstGeom prst="roundRect">
            <a:avLst/>
          </a:prstGeom>
          <a:gradFill>
            <a:gsLst>
              <a:gs pos="0">
                <a:schemeClr val="tx1">
                  <a:lumMod val="50000"/>
                  <a:lumOff val="50000"/>
                </a:schemeClr>
              </a:gs>
              <a:gs pos="100000">
                <a:schemeClr val="tx1">
                  <a:lumMod val="65000"/>
                  <a:lumOff val="35000"/>
                  <a:alpha val="8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    FILTERS</a:t>
            </a:r>
          </a:p>
        </xdr:txBody>
      </xdr:sp>
    </xdr:grpSp>
    <xdr:clientData/>
  </xdr:twoCellAnchor>
  <xdr:twoCellAnchor>
    <xdr:from>
      <xdr:col>0</xdr:col>
      <xdr:colOff>270164</xdr:colOff>
      <xdr:row>13</xdr:row>
      <xdr:rowOff>138547</xdr:rowOff>
    </xdr:from>
    <xdr:to>
      <xdr:col>8</xdr:col>
      <xdr:colOff>13855</xdr:colOff>
      <xdr:row>24</xdr:row>
      <xdr:rowOff>20783</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436418</xdr:colOff>
      <xdr:row>13</xdr:row>
      <xdr:rowOff>152399</xdr:rowOff>
    </xdr:from>
    <xdr:to>
      <xdr:col>15</xdr:col>
      <xdr:colOff>346364</xdr:colOff>
      <xdr:row>24</xdr:row>
      <xdr:rowOff>27708</xdr:rowOff>
    </xdr:to>
    <mc:AlternateContent xmlns:mc="http://schemas.openxmlformats.org/markup-compatibility/2006">
      <mc:Choice xmlns:cx1="http://schemas.microsoft.com/office/drawing/2015/9/8/chartex" Requires="cx1">
        <xdr:graphicFrame macro="">
          <xdr:nvGraphicFramePr>
            <xdr:cNvPr id="69" name="Chart 68"/>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48492</xdr:colOff>
      <xdr:row>13</xdr:row>
      <xdr:rowOff>180108</xdr:rowOff>
    </xdr:from>
    <xdr:to>
      <xdr:col>20</xdr:col>
      <xdr:colOff>145474</xdr:colOff>
      <xdr:row>23</xdr:row>
      <xdr:rowOff>69273</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290945</xdr:colOff>
      <xdr:row>27</xdr:row>
      <xdr:rowOff>27710</xdr:rowOff>
    </xdr:from>
    <xdr:to>
      <xdr:col>8</xdr:col>
      <xdr:colOff>297873</xdr:colOff>
      <xdr:row>37</xdr:row>
      <xdr:rowOff>145473</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595746</xdr:colOff>
      <xdr:row>27</xdr:row>
      <xdr:rowOff>69273</xdr:rowOff>
    </xdr:from>
    <xdr:to>
      <xdr:col>14</xdr:col>
      <xdr:colOff>401781</xdr:colOff>
      <xdr:row>37</xdr:row>
      <xdr:rowOff>90055</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588818</xdr:colOff>
      <xdr:row>27</xdr:row>
      <xdr:rowOff>96983</xdr:rowOff>
    </xdr:from>
    <xdr:to>
      <xdr:col>18</xdr:col>
      <xdr:colOff>415637</xdr:colOff>
      <xdr:row>37</xdr:row>
      <xdr:rowOff>20782</xdr:rowOff>
    </xdr:to>
    <mc:AlternateContent xmlns:mc="http://schemas.openxmlformats.org/markup-compatibility/2006" xmlns:a14="http://schemas.microsoft.com/office/drawing/2010/main">
      <mc:Choice Requires="a14">
        <xdr:graphicFrame macro="">
          <xdr:nvGraphicFramePr>
            <xdr:cNvPr id="7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42418" y="4959928"/>
              <a:ext cx="1046019" cy="1724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159327</xdr:colOff>
      <xdr:row>27</xdr:row>
      <xdr:rowOff>90058</xdr:rowOff>
    </xdr:from>
    <xdr:to>
      <xdr:col>16</xdr:col>
      <xdr:colOff>547254</xdr:colOff>
      <xdr:row>37</xdr:row>
      <xdr:rowOff>0</xdr:rowOff>
    </xdr:to>
    <mc:AlternateContent xmlns:mc="http://schemas.openxmlformats.org/markup-compatibility/2006" xmlns:a14="http://schemas.microsoft.com/office/drawing/2010/main">
      <mc:Choice Requires="a14">
        <xdr:graphicFrame macro="">
          <xdr:nvGraphicFramePr>
            <xdr:cNvPr id="7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03327" y="4953003"/>
              <a:ext cx="997527" cy="1711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471053</xdr:colOff>
      <xdr:row>27</xdr:row>
      <xdr:rowOff>117763</xdr:rowOff>
    </xdr:from>
    <xdr:to>
      <xdr:col>20</xdr:col>
      <xdr:colOff>214745</xdr:colOff>
      <xdr:row>37</xdr:row>
      <xdr:rowOff>13855</xdr:rowOff>
    </xdr:to>
    <mc:AlternateContent xmlns:mc="http://schemas.openxmlformats.org/markup-compatibility/2006" xmlns:a14="http://schemas.microsoft.com/office/drawing/2010/main">
      <mc:Choice Requires="a14">
        <xdr:graphicFrame macro="">
          <xdr:nvGraphicFramePr>
            <xdr:cNvPr id="7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43853" y="4980708"/>
              <a:ext cx="962892" cy="1697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hute" refreshedDate="45490.472843171294"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15"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2">
    <format dxfId="1">
      <pivotArea field="3" type="button" dataOnly="0" labelOnly="1" outline="0" axis="axisRow" fieldPosition="0"/>
    </format>
    <format dxfId="0">
      <pivotArea outline="0" collapsedLevelsAreSubtotals="1" fieldPosition="0"/>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5" count="1" selected="0">
            <x v="0"/>
          </reference>
        </references>
      </pivotArea>
    </chartFormat>
    <chartFormat chart="3" format="9">
      <pivotArea type="data" outline="0" fieldPosition="0">
        <references count="2">
          <reference field="4294967294" count="1" selected="0">
            <x v="0"/>
          </reference>
          <reference field="15" count="1" selected="0">
            <x v="1"/>
          </reference>
        </references>
      </pivotArea>
    </chartFormat>
    <chartFormat chart="3" format="10">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7" name="PivotTable13"/>
    <pivotTable tabId="8" name="PivotTable17"/>
    <pivotTable tabId="8" name="PivotTable18"/>
    <pivotTable tabId="6" name="PivotTable4"/>
    <pivotTable tabId="3" name="PivotTable1"/>
    <pivotTable tabId="4" name="PivotTable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7" name="PivotTable13"/>
    <pivotTable tabId="5" name="PivotTable3"/>
    <pivotTable tabId="8" name="PivotTable14"/>
    <pivotTable tabId="8" name="PivotTable15"/>
    <pivotTable tabId="8" name="PivotTable16"/>
    <pivotTable tabId="8" name="PivotTable17"/>
    <pivotTable tabId="8" name="PivotTable18"/>
    <pivotTable tabId="6" name="PivotTable4"/>
    <pivotTable tabId="3" name="PivotTable1"/>
    <pivotTable tabId="4" name="PivotTable2"/>
    <pivotTable tabId="10" name="PivotTable19"/>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13"/>
    <pivotTable tabId="5" name="PivotTable3"/>
    <pivotTable tabId="8" name="PivotTable14"/>
    <pivotTable tabId="8" name="PivotTable15"/>
    <pivotTable tabId="8" name="PivotTable16"/>
    <pivotTable tabId="8" name="PivotTable17"/>
    <pivotTable tabId="8" name="PivotTable18"/>
    <pivotTable tabId="6" name="PivotTable4"/>
    <pivotTable tabId="3" name="PivotTable1"/>
    <pivotTable tabId="4" name="PivotTable2"/>
    <pivotTable tabId="10" name="PivotTable19"/>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 name="Segment" cache="Slicer_Segment" caption="Segment"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34950"/>
  <slicer name="Segment 1" cache="Slicer_Segment" caption="Segment" style="AB" rowHeight="234950"/>
  <slicer name="Region 1" cache="Slicer_Region" caption="Region" style="AB" rowHeight="234950"/>
</slicers>
</file>

<file path=xl/tables/table1.xml><?xml version="1.0" encoding="utf-8"?>
<table xmlns="http://schemas.openxmlformats.org/spreadsheetml/2006/main" id="1" name="Table_1" displayName="Table_1" ref="A1:V9995">
  <autoFilter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O18" sqref="O18"/>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37" t="s">
        <v>10932</v>
      </c>
      <c r="B3" s="4" t="s">
        <v>10950</v>
      </c>
      <c r="C3" s="12" t="s">
        <v>10951</v>
      </c>
    </row>
    <row r="4" spans="1:3" x14ac:dyDescent="0.3">
      <c r="A4" s="7" t="s">
        <v>10935</v>
      </c>
      <c r="B4" s="19">
        <v>95365.937600000019</v>
      </c>
      <c r="C4" s="20">
        <v>9199.2699999999986</v>
      </c>
    </row>
    <row r="5" spans="1:3" x14ac:dyDescent="0.3">
      <c r="A5" s="9" t="s">
        <v>10936</v>
      </c>
      <c r="B5" s="21">
        <v>60172.649400000024</v>
      </c>
      <c r="C5" s="22">
        <v>10288.898699999991</v>
      </c>
    </row>
    <row r="6" spans="1:3" x14ac:dyDescent="0.3">
      <c r="A6" s="9" t="s">
        <v>10937</v>
      </c>
      <c r="B6" s="21">
        <v>199252.98399999991</v>
      </c>
      <c r="C6" s="22">
        <v>26806.573700000015</v>
      </c>
    </row>
    <row r="7" spans="1:3" x14ac:dyDescent="0.3">
      <c r="A7" s="9" t="s">
        <v>10938</v>
      </c>
      <c r="B7" s="21">
        <v>141851.5674</v>
      </c>
      <c r="C7" s="22">
        <v>13437.806799999998</v>
      </c>
    </row>
    <row r="8" spans="1:3" x14ac:dyDescent="0.3">
      <c r="A8" s="9" t="s">
        <v>10939</v>
      </c>
      <c r="B8" s="21">
        <v>156122.28669999994</v>
      </c>
      <c r="C8" s="22">
        <v>22308.51279999999</v>
      </c>
    </row>
    <row r="9" spans="1:3" x14ac:dyDescent="0.3">
      <c r="A9" s="9" t="s">
        <v>10940</v>
      </c>
      <c r="B9" s="21">
        <v>147082.61130000011</v>
      </c>
      <c r="C9" s="22">
        <v>20899.334500000012</v>
      </c>
    </row>
    <row r="10" spans="1:3" x14ac:dyDescent="0.3">
      <c r="A10" s="9" t="s">
        <v>10941</v>
      </c>
      <c r="B10" s="21">
        <v>149580.83800000031</v>
      </c>
      <c r="C10" s="22">
        <v>13535.38299999998</v>
      </c>
    </row>
    <row r="11" spans="1:3" x14ac:dyDescent="0.3">
      <c r="A11" s="9" t="s">
        <v>10942</v>
      </c>
      <c r="B11" s="21">
        <v>159589.45099999988</v>
      </c>
      <c r="C11" s="22">
        <v>21896.715399999972</v>
      </c>
    </row>
    <row r="12" spans="1:3" x14ac:dyDescent="0.3">
      <c r="A12" s="9" t="s">
        <v>10943</v>
      </c>
      <c r="B12" s="21">
        <v>309770.09970000025</v>
      </c>
      <c r="C12" s="22">
        <v>37293.192500000034</v>
      </c>
    </row>
    <row r="13" spans="1:3" x14ac:dyDescent="0.3">
      <c r="A13" s="9" t="s">
        <v>10944</v>
      </c>
      <c r="B13" s="21">
        <v>197115.20170000009</v>
      </c>
      <c r="C13" s="22">
        <v>31469.663800000035</v>
      </c>
    </row>
    <row r="14" spans="1:3" x14ac:dyDescent="0.3">
      <c r="A14" s="9" t="s">
        <v>10945</v>
      </c>
      <c r="B14" s="21">
        <v>349120.07400000008</v>
      </c>
      <c r="C14" s="22">
        <v>35825.536599999927</v>
      </c>
    </row>
    <row r="15" spans="1:3" x14ac:dyDescent="0.3">
      <c r="A15" s="11" t="s">
        <v>10946</v>
      </c>
      <c r="B15" s="23">
        <v>332177.15950000001</v>
      </c>
      <c r="C15" s="24">
        <v>43436.13390000003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E5" sqref="E5"/>
    </sheetView>
  </sheetViews>
  <sheetFormatPr defaultRowHeight="14.4" x14ac:dyDescent="0.3"/>
  <cols>
    <col min="1" max="1" width="13.109375" customWidth="1"/>
    <col min="2" max="2" width="12" bestFit="1" customWidth="1"/>
    <col min="4" max="5" width="13.109375" bestFit="1" customWidth="1"/>
  </cols>
  <sheetData>
    <row r="3" spans="1:5" x14ac:dyDescent="0.3">
      <c r="A3" s="5" t="s">
        <v>10932</v>
      </c>
      <c r="B3" s="6" t="s">
        <v>10951</v>
      </c>
      <c r="D3" s="28" t="s">
        <v>10952</v>
      </c>
      <c r="E3" s="29" t="s">
        <v>10953</v>
      </c>
    </row>
    <row r="4" spans="1:5" x14ac:dyDescent="0.3">
      <c r="A4" s="25" t="s">
        <v>71</v>
      </c>
      <c r="B4" s="8">
        <v>145454.9480999998</v>
      </c>
      <c r="D4" t="str">
        <f>A4</f>
        <v>Technology</v>
      </c>
      <c r="E4" s="32">
        <f>GETPIVOTDATA("Profit",$A$3,"Category","Furniture")</f>
        <v>18451.272799999992</v>
      </c>
    </row>
    <row r="5" spans="1:5" x14ac:dyDescent="0.3">
      <c r="A5" s="26" t="s">
        <v>46</v>
      </c>
      <c r="B5" s="10">
        <v>122490.8008000001</v>
      </c>
      <c r="D5" t="str">
        <f>A5</f>
        <v>Office Supplies</v>
      </c>
      <c r="E5" s="32">
        <f>GETPIVOTDATA("Profit",$A$3,"Category","Office Supplies")</f>
        <v>122490.8008000001</v>
      </c>
    </row>
    <row r="6" spans="1:5" x14ac:dyDescent="0.3">
      <c r="A6" s="26" t="s">
        <v>32</v>
      </c>
      <c r="B6" s="10">
        <v>18451.272799999992</v>
      </c>
      <c r="D6" t="str">
        <f>A6</f>
        <v>Furniture</v>
      </c>
      <c r="E6" s="32">
        <f>GETPIVOTDATA("Profit",$A$3,"Category","Technology")</f>
        <v>145454.9480999998</v>
      </c>
    </row>
    <row r="7" spans="1:5" x14ac:dyDescent="0.3">
      <c r="A7" s="30" t="s">
        <v>10933</v>
      </c>
      <c r="B7" s="31">
        <v>286397.02169999992</v>
      </c>
      <c r="D7" t="str">
        <f>A7</f>
        <v>Grand Total</v>
      </c>
      <c r="E7" s="32">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5"/>
  <sheetViews>
    <sheetView workbookViewId="0">
      <selection activeCell="C26" sqref="C26"/>
    </sheetView>
  </sheetViews>
  <sheetFormatPr defaultRowHeight="14.4" x14ac:dyDescent="0.3"/>
  <cols>
    <col min="1" max="1" width="13.109375" bestFit="1" customWidth="1"/>
    <col min="2" max="2" width="11.21875" customWidth="1"/>
  </cols>
  <sheetData>
    <row r="3" spans="1:2" x14ac:dyDescent="0.3">
      <c r="A3" s="5" t="s">
        <v>10932</v>
      </c>
      <c r="B3" s="6" t="s">
        <v>10950</v>
      </c>
    </row>
    <row r="4" spans="1:2" x14ac:dyDescent="0.3">
      <c r="A4" s="25" t="s">
        <v>32</v>
      </c>
      <c r="B4" s="33">
        <v>0.32300170530281774</v>
      </c>
    </row>
    <row r="5" spans="1:2" x14ac:dyDescent="0.3">
      <c r="A5" s="26" t="s">
        <v>46</v>
      </c>
      <c r="B5" s="34">
        <v>0.31301008302169103</v>
      </c>
    </row>
    <row r="6" spans="1:2" x14ac:dyDescent="0.3">
      <c r="A6" s="26" t="s">
        <v>71</v>
      </c>
      <c r="B6" s="34">
        <v>0.36398821167549117</v>
      </c>
    </row>
    <row r="7" spans="1:2" x14ac:dyDescent="0.3">
      <c r="A7" s="30" t="s">
        <v>10933</v>
      </c>
      <c r="B7" s="35">
        <v>1</v>
      </c>
    </row>
    <row r="25" spans="3:3" x14ac:dyDescent="0.3">
      <c r="C25" s="28" t="s">
        <v>10959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3"/>
  <sheetViews>
    <sheetView workbookViewId="0">
      <selection activeCell="J28" sqref="J28"/>
    </sheetView>
  </sheetViews>
  <sheetFormatPr defaultRowHeight="14.4" x14ac:dyDescent="0.3"/>
  <cols>
    <col min="1" max="1" width="17.33203125" bestFit="1" customWidth="1"/>
    <col min="2" max="2" width="12" customWidth="1"/>
    <col min="5" max="5" width="17.33203125" bestFit="1" customWidth="1"/>
    <col min="6" max="6" width="9.33203125" bestFit="1" customWidth="1"/>
  </cols>
  <sheetData>
    <row r="3" spans="1:6" x14ac:dyDescent="0.3">
      <c r="A3" s="5" t="s">
        <v>10932</v>
      </c>
      <c r="B3" s="6" t="s">
        <v>10950</v>
      </c>
      <c r="E3" s="28" t="s">
        <v>10954</v>
      </c>
      <c r="F3" s="29" t="s">
        <v>10955</v>
      </c>
    </row>
    <row r="4" spans="1:6" x14ac:dyDescent="0.3">
      <c r="A4" s="25" t="s">
        <v>358</v>
      </c>
      <c r="B4" s="8">
        <v>19510.639999999992</v>
      </c>
      <c r="E4" t="str">
        <f>A4</f>
        <v>Alabama</v>
      </c>
      <c r="F4" s="32">
        <f>GETPIVOTDATA("Sales",$A$3,"State",A4)</f>
        <v>19510.639999999992</v>
      </c>
    </row>
    <row r="5" spans="1:6" x14ac:dyDescent="0.3">
      <c r="A5" s="26" t="s">
        <v>310</v>
      </c>
      <c r="B5" s="10">
        <v>35282.000999999997</v>
      </c>
      <c r="E5" t="str">
        <f t="shared" ref="E5:E52" si="0">A5</f>
        <v>Arizona</v>
      </c>
      <c r="F5" s="32">
        <f t="shared" ref="F5:F52" si="1">GETPIVOTDATA("Sales",$A$3,"State",A5)</f>
        <v>35282.000999999997</v>
      </c>
    </row>
    <row r="6" spans="1:6" x14ac:dyDescent="0.3">
      <c r="A6" s="26" t="s">
        <v>1707</v>
      </c>
      <c r="B6" s="10">
        <v>11678.129999999997</v>
      </c>
      <c r="E6" t="str">
        <f t="shared" si="0"/>
        <v>Arkansas</v>
      </c>
      <c r="F6" s="32">
        <f t="shared" si="1"/>
        <v>11678.129999999997</v>
      </c>
    </row>
    <row r="7" spans="1:6" x14ac:dyDescent="0.3">
      <c r="A7" s="26" t="s">
        <v>43</v>
      </c>
      <c r="B7" s="10">
        <v>457687.63150000101</v>
      </c>
      <c r="E7" t="str">
        <f t="shared" si="0"/>
        <v>California</v>
      </c>
      <c r="F7" s="32">
        <f t="shared" si="1"/>
        <v>457687.63150000101</v>
      </c>
    </row>
    <row r="8" spans="1:6" x14ac:dyDescent="0.3">
      <c r="A8" s="26" t="s">
        <v>457</v>
      </c>
      <c r="B8" s="10">
        <v>32108.117999999995</v>
      </c>
      <c r="E8" t="str">
        <f t="shared" si="0"/>
        <v>Colorado</v>
      </c>
      <c r="F8" s="32">
        <f t="shared" si="1"/>
        <v>32108.117999999995</v>
      </c>
    </row>
    <row r="9" spans="1:6" x14ac:dyDescent="0.3">
      <c r="A9" s="26" t="s">
        <v>747</v>
      </c>
      <c r="B9" s="10">
        <v>13384.356999999996</v>
      </c>
      <c r="E9" t="str">
        <f t="shared" si="0"/>
        <v>Connecticut</v>
      </c>
      <c r="F9" s="32">
        <f t="shared" si="1"/>
        <v>13384.356999999996</v>
      </c>
    </row>
    <row r="10" spans="1:6" x14ac:dyDescent="0.3">
      <c r="A10" s="26" t="s">
        <v>245</v>
      </c>
      <c r="B10" s="10">
        <v>27451.068999999992</v>
      </c>
      <c r="E10" t="str">
        <f t="shared" si="0"/>
        <v>Delaware</v>
      </c>
      <c r="F10" s="32">
        <f t="shared" si="1"/>
        <v>27451.068999999992</v>
      </c>
    </row>
    <row r="11" spans="1:6" x14ac:dyDescent="0.3">
      <c r="A11" s="26" t="s">
        <v>3034</v>
      </c>
      <c r="B11" s="10">
        <v>2865.0199999999995</v>
      </c>
      <c r="E11" t="str">
        <f t="shared" si="0"/>
        <v>District of Columbia</v>
      </c>
      <c r="F11" s="32">
        <f t="shared" si="1"/>
        <v>2865.0199999999995</v>
      </c>
    </row>
    <row r="12" spans="1:6" x14ac:dyDescent="0.3">
      <c r="A12" s="26" t="s">
        <v>54</v>
      </c>
      <c r="B12" s="10">
        <v>89473.707999999999</v>
      </c>
      <c r="E12" t="str">
        <f t="shared" si="0"/>
        <v>Florida</v>
      </c>
      <c r="F12" s="32">
        <f t="shared" si="1"/>
        <v>89473.707999999999</v>
      </c>
    </row>
    <row r="13" spans="1:6" x14ac:dyDescent="0.3">
      <c r="A13" s="26" t="s">
        <v>1272</v>
      </c>
      <c r="B13" s="10">
        <v>49095.840000000004</v>
      </c>
      <c r="E13" t="str">
        <f t="shared" si="0"/>
        <v>Georgia</v>
      </c>
      <c r="F13" s="32">
        <f t="shared" si="1"/>
        <v>49095.840000000004</v>
      </c>
    </row>
    <row r="14" spans="1:6" x14ac:dyDescent="0.3">
      <c r="A14" s="26" t="s">
        <v>6260</v>
      </c>
      <c r="B14" s="10">
        <v>4382.4860000000017</v>
      </c>
      <c r="E14" t="str">
        <f t="shared" si="0"/>
        <v>Idaho</v>
      </c>
      <c r="F14" s="32">
        <f t="shared" si="1"/>
        <v>4382.4860000000017</v>
      </c>
    </row>
    <row r="15" spans="1:6" x14ac:dyDescent="0.3">
      <c r="A15" s="26" t="s">
        <v>211</v>
      </c>
      <c r="B15" s="10">
        <v>80166.10099999985</v>
      </c>
      <c r="E15" t="str">
        <f t="shared" si="0"/>
        <v>Illinois</v>
      </c>
      <c r="F15" s="32">
        <f t="shared" si="1"/>
        <v>80166.10099999985</v>
      </c>
    </row>
    <row r="16" spans="1:6" x14ac:dyDescent="0.3">
      <c r="A16" s="26" t="s">
        <v>254</v>
      </c>
      <c r="B16" s="10">
        <v>53555.360000000001</v>
      </c>
      <c r="E16" t="str">
        <f t="shared" si="0"/>
        <v>Indiana</v>
      </c>
      <c r="F16" s="32">
        <f t="shared" si="1"/>
        <v>53555.360000000001</v>
      </c>
    </row>
    <row r="17" spans="1:6" x14ac:dyDescent="0.3">
      <c r="A17" s="26" t="s">
        <v>489</v>
      </c>
      <c r="B17" s="10">
        <v>4579.7599999999993</v>
      </c>
      <c r="E17" t="str">
        <f t="shared" si="0"/>
        <v>Iowa</v>
      </c>
      <c r="F17" s="32">
        <f t="shared" si="1"/>
        <v>4579.7599999999993</v>
      </c>
    </row>
    <row r="18" spans="1:6" x14ac:dyDescent="0.3">
      <c r="A18" s="26" t="s">
        <v>4530</v>
      </c>
      <c r="B18" s="10">
        <v>2914.31</v>
      </c>
      <c r="E18" t="str">
        <f t="shared" si="0"/>
        <v>Kansas</v>
      </c>
      <c r="F18" s="32">
        <f t="shared" si="1"/>
        <v>2914.31</v>
      </c>
    </row>
    <row r="19" spans="1:6" x14ac:dyDescent="0.3">
      <c r="A19" s="26" t="s">
        <v>29</v>
      </c>
      <c r="B19" s="10">
        <v>36591.749999999971</v>
      </c>
      <c r="E19" t="str">
        <f t="shared" si="0"/>
        <v>Kentucky</v>
      </c>
      <c r="F19" s="32">
        <f t="shared" si="1"/>
        <v>36591.749999999971</v>
      </c>
    </row>
    <row r="20" spans="1:6" x14ac:dyDescent="0.3">
      <c r="A20" s="26" t="s">
        <v>736</v>
      </c>
      <c r="B20" s="10">
        <v>9217.0299999999988</v>
      </c>
      <c r="E20" t="str">
        <f t="shared" si="0"/>
        <v>Louisiana</v>
      </c>
      <c r="F20" s="32">
        <f t="shared" si="1"/>
        <v>9217.0299999999988</v>
      </c>
    </row>
    <row r="21" spans="1:6" x14ac:dyDescent="0.3">
      <c r="A21" s="26" t="s">
        <v>5235</v>
      </c>
      <c r="B21" s="10">
        <v>1270.53</v>
      </c>
      <c r="E21" t="str">
        <f t="shared" si="0"/>
        <v>Maine</v>
      </c>
      <c r="F21" s="32">
        <f t="shared" si="1"/>
        <v>1270.53</v>
      </c>
    </row>
    <row r="22" spans="1:6" x14ac:dyDescent="0.3">
      <c r="A22" s="26" t="s">
        <v>2735</v>
      </c>
      <c r="B22" s="10">
        <v>23705.523000000005</v>
      </c>
      <c r="E22" t="str">
        <f t="shared" si="0"/>
        <v>Maryland</v>
      </c>
      <c r="F22" s="32">
        <f t="shared" si="1"/>
        <v>23705.523000000005</v>
      </c>
    </row>
    <row r="23" spans="1:6" x14ac:dyDescent="0.3">
      <c r="A23" s="26" t="s">
        <v>1245</v>
      </c>
      <c r="B23" s="10">
        <v>28634.43399999999</v>
      </c>
      <c r="E23" t="str">
        <f t="shared" si="0"/>
        <v>Massachusetts</v>
      </c>
      <c r="F23" s="32">
        <f t="shared" si="1"/>
        <v>28634.43399999999</v>
      </c>
    </row>
    <row r="24" spans="1:6" x14ac:dyDescent="0.3">
      <c r="A24" s="26" t="s">
        <v>238</v>
      </c>
      <c r="B24" s="10">
        <v>76269.614000000016</v>
      </c>
      <c r="E24" t="str">
        <f t="shared" si="0"/>
        <v>Michigan</v>
      </c>
      <c r="F24" s="32">
        <f t="shared" si="1"/>
        <v>76269.614000000016</v>
      </c>
    </row>
    <row r="25" spans="1:6" x14ac:dyDescent="0.3">
      <c r="A25" s="26" t="s">
        <v>229</v>
      </c>
      <c r="B25" s="10">
        <v>29863.149999999994</v>
      </c>
      <c r="E25" t="str">
        <f t="shared" si="0"/>
        <v>Minnesota</v>
      </c>
      <c r="F25" s="32">
        <f t="shared" si="1"/>
        <v>29863.149999999994</v>
      </c>
    </row>
    <row r="26" spans="1:6" x14ac:dyDescent="0.3">
      <c r="A26" s="26" t="s">
        <v>1487</v>
      </c>
      <c r="B26" s="10">
        <v>10771.34</v>
      </c>
      <c r="E26" t="str">
        <f t="shared" si="0"/>
        <v>Mississippi</v>
      </c>
      <c r="F26" s="32">
        <f t="shared" si="1"/>
        <v>10771.34</v>
      </c>
    </row>
    <row r="27" spans="1:6" x14ac:dyDescent="0.3">
      <c r="A27" s="26" t="s">
        <v>596</v>
      </c>
      <c r="B27" s="10">
        <v>22205.149999999998</v>
      </c>
      <c r="E27" t="str">
        <f t="shared" si="0"/>
        <v>Missouri</v>
      </c>
      <c r="F27" s="32">
        <f t="shared" si="1"/>
        <v>22205.149999999998</v>
      </c>
    </row>
    <row r="28" spans="1:6" x14ac:dyDescent="0.3">
      <c r="A28" s="26" t="s">
        <v>1762</v>
      </c>
      <c r="B28" s="10">
        <v>5589.3519999999971</v>
      </c>
      <c r="E28" t="str">
        <f t="shared" si="0"/>
        <v>Montana</v>
      </c>
      <c r="F28" s="32">
        <f t="shared" si="1"/>
        <v>5589.3519999999971</v>
      </c>
    </row>
    <row r="29" spans="1:6" x14ac:dyDescent="0.3">
      <c r="A29" s="26" t="s">
        <v>138</v>
      </c>
      <c r="B29" s="10">
        <v>7464.9299999999985</v>
      </c>
      <c r="E29" t="str">
        <f t="shared" si="0"/>
        <v>Nebraska</v>
      </c>
      <c r="F29" s="32">
        <f t="shared" si="1"/>
        <v>7464.9299999999985</v>
      </c>
    </row>
    <row r="30" spans="1:6" x14ac:dyDescent="0.3">
      <c r="A30" s="26" t="s">
        <v>1392</v>
      </c>
      <c r="B30" s="10">
        <v>16729.101999999999</v>
      </c>
      <c r="E30" t="str">
        <f t="shared" si="0"/>
        <v>Nevada</v>
      </c>
      <c r="F30" s="32">
        <f t="shared" si="1"/>
        <v>16729.101999999999</v>
      </c>
    </row>
    <row r="31" spans="1:6" x14ac:dyDescent="0.3">
      <c r="A31" s="26" t="s">
        <v>2694</v>
      </c>
      <c r="B31" s="10">
        <v>7292.5239999999994</v>
      </c>
      <c r="E31" t="str">
        <f t="shared" si="0"/>
        <v>New Hampshire</v>
      </c>
      <c r="F31" s="32">
        <f t="shared" si="1"/>
        <v>7292.5239999999994</v>
      </c>
    </row>
    <row r="32" spans="1:6" x14ac:dyDescent="0.3">
      <c r="A32" s="26" t="s">
        <v>788</v>
      </c>
      <c r="B32" s="10">
        <v>35764.312000000013</v>
      </c>
      <c r="E32" t="str">
        <f t="shared" si="0"/>
        <v>New Jersey</v>
      </c>
      <c r="F32" s="32">
        <f t="shared" si="1"/>
        <v>35764.312000000013</v>
      </c>
    </row>
    <row r="33" spans="1:6" x14ac:dyDescent="0.3">
      <c r="A33" s="26" t="s">
        <v>668</v>
      </c>
      <c r="B33" s="10">
        <v>4783.5220000000008</v>
      </c>
      <c r="E33" t="str">
        <f t="shared" si="0"/>
        <v>New Mexico</v>
      </c>
      <c r="F33" s="32">
        <f t="shared" si="1"/>
        <v>4783.5220000000008</v>
      </c>
    </row>
    <row r="34" spans="1:6" x14ac:dyDescent="0.3">
      <c r="A34" s="26" t="s">
        <v>267</v>
      </c>
      <c r="B34" s="10">
        <v>310876.27099999978</v>
      </c>
      <c r="E34" t="str">
        <f t="shared" si="0"/>
        <v>New York</v>
      </c>
      <c r="F34" s="32">
        <f t="shared" si="1"/>
        <v>310876.27099999978</v>
      </c>
    </row>
    <row r="35" spans="1:6" x14ac:dyDescent="0.3">
      <c r="A35" s="26" t="s">
        <v>88</v>
      </c>
      <c r="B35" s="10">
        <v>55603.163999999968</v>
      </c>
      <c r="E35" t="str">
        <f t="shared" si="0"/>
        <v>North Carolina</v>
      </c>
      <c r="F35" s="32">
        <f t="shared" si="1"/>
        <v>55603.163999999968</v>
      </c>
    </row>
    <row r="36" spans="1:6" x14ac:dyDescent="0.3">
      <c r="A36" s="26" t="s">
        <v>7449</v>
      </c>
      <c r="B36" s="10">
        <v>919.91</v>
      </c>
      <c r="E36" t="str">
        <f t="shared" si="0"/>
        <v>North Dakota</v>
      </c>
      <c r="F36" s="32">
        <f t="shared" si="1"/>
        <v>919.91</v>
      </c>
    </row>
    <row r="37" spans="1:6" x14ac:dyDescent="0.3">
      <c r="A37" s="26" t="s">
        <v>498</v>
      </c>
      <c r="B37" s="10">
        <v>78258.135999999926</v>
      </c>
      <c r="E37" t="str">
        <f t="shared" si="0"/>
        <v>Ohio</v>
      </c>
      <c r="F37" s="32">
        <f t="shared" si="1"/>
        <v>78258.135999999926</v>
      </c>
    </row>
    <row r="38" spans="1:6" x14ac:dyDescent="0.3">
      <c r="A38" s="26" t="s">
        <v>649</v>
      </c>
      <c r="B38" s="10">
        <v>19683.390000000003</v>
      </c>
      <c r="E38" t="str">
        <f t="shared" si="0"/>
        <v>Oklahoma</v>
      </c>
      <c r="F38" s="32">
        <f t="shared" si="1"/>
        <v>19683.390000000003</v>
      </c>
    </row>
    <row r="39" spans="1:6" x14ac:dyDescent="0.3">
      <c r="A39" s="26" t="s">
        <v>420</v>
      </c>
      <c r="B39" s="10">
        <v>17431.149999999991</v>
      </c>
      <c r="E39" t="str">
        <f t="shared" si="0"/>
        <v>Oregon</v>
      </c>
      <c r="F39" s="32">
        <f t="shared" si="1"/>
        <v>17431.149999999991</v>
      </c>
    </row>
    <row r="40" spans="1:6" x14ac:dyDescent="0.3">
      <c r="A40" s="26" t="s">
        <v>147</v>
      </c>
      <c r="B40" s="10">
        <v>116511.91400000003</v>
      </c>
      <c r="E40" t="str">
        <f t="shared" si="0"/>
        <v>Pennsylvania</v>
      </c>
      <c r="F40" s="32">
        <f t="shared" si="1"/>
        <v>116511.91400000003</v>
      </c>
    </row>
    <row r="41" spans="1:6" x14ac:dyDescent="0.3">
      <c r="A41" s="26" t="s">
        <v>1399</v>
      </c>
      <c r="B41" s="10">
        <v>22627.955999999995</v>
      </c>
      <c r="E41" t="str">
        <f t="shared" si="0"/>
        <v>Rhode Island</v>
      </c>
      <c r="F41" s="32">
        <f t="shared" si="1"/>
        <v>22627.955999999995</v>
      </c>
    </row>
    <row r="42" spans="1:6" x14ac:dyDescent="0.3">
      <c r="A42" s="26" t="s">
        <v>383</v>
      </c>
      <c r="B42" s="10">
        <v>8481.7099999999991</v>
      </c>
      <c r="E42" t="str">
        <f t="shared" si="0"/>
        <v>South Carolina</v>
      </c>
      <c r="F42" s="32">
        <f t="shared" si="1"/>
        <v>8481.7099999999991</v>
      </c>
    </row>
    <row r="43" spans="1:6" x14ac:dyDescent="0.3">
      <c r="A43" s="26" t="s">
        <v>5326</v>
      </c>
      <c r="B43" s="10">
        <v>1315.5600000000002</v>
      </c>
      <c r="E43" t="str">
        <f t="shared" si="0"/>
        <v>South Dakota</v>
      </c>
      <c r="F43" s="32">
        <f t="shared" si="1"/>
        <v>1315.5600000000002</v>
      </c>
    </row>
    <row r="44" spans="1:6" x14ac:dyDescent="0.3">
      <c r="A44" s="26" t="s">
        <v>335</v>
      </c>
      <c r="B44" s="10">
        <v>30661.872999999981</v>
      </c>
      <c r="E44" t="str">
        <f t="shared" si="0"/>
        <v>Tennessee</v>
      </c>
      <c r="F44" s="32">
        <f t="shared" si="1"/>
        <v>30661.872999999981</v>
      </c>
    </row>
    <row r="45" spans="1:6" x14ac:dyDescent="0.3">
      <c r="A45" s="26" t="s">
        <v>104</v>
      </c>
      <c r="B45" s="10">
        <v>170188.04580000002</v>
      </c>
      <c r="E45" t="str">
        <f t="shared" si="0"/>
        <v>Texas</v>
      </c>
      <c r="F45" s="32">
        <f t="shared" si="1"/>
        <v>170188.04580000002</v>
      </c>
    </row>
    <row r="46" spans="1:6" x14ac:dyDescent="0.3">
      <c r="A46" s="26" t="s">
        <v>121</v>
      </c>
      <c r="B46" s="10">
        <v>11220.055999999999</v>
      </c>
      <c r="E46" t="str">
        <f t="shared" si="0"/>
        <v>Utah</v>
      </c>
      <c r="F46" s="32">
        <f t="shared" si="1"/>
        <v>11220.055999999999</v>
      </c>
    </row>
    <row r="47" spans="1:6" x14ac:dyDescent="0.3">
      <c r="A47" s="26" t="s">
        <v>5203</v>
      </c>
      <c r="B47" s="10">
        <v>8929.369999999999</v>
      </c>
      <c r="E47" t="str">
        <f t="shared" si="0"/>
        <v>Vermont</v>
      </c>
      <c r="F47" s="32">
        <f t="shared" si="1"/>
        <v>8929.369999999999</v>
      </c>
    </row>
    <row r="48" spans="1:6" x14ac:dyDescent="0.3">
      <c r="A48" s="26" t="s">
        <v>319</v>
      </c>
      <c r="B48" s="10">
        <v>70636.719999999987</v>
      </c>
      <c r="E48" t="str">
        <f t="shared" si="0"/>
        <v>Virginia</v>
      </c>
      <c r="F48" s="32">
        <f t="shared" si="1"/>
        <v>70636.719999999987</v>
      </c>
    </row>
    <row r="49" spans="1:6" x14ac:dyDescent="0.3">
      <c r="A49" s="26" t="s">
        <v>96</v>
      </c>
      <c r="B49" s="10">
        <v>138641.26999999993</v>
      </c>
      <c r="E49" t="str">
        <f t="shared" si="0"/>
        <v>Washington</v>
      </c>
      <c r="F49" s="32">
        <f t="shared" si="1"/>
        <v>138641.26999999993</v>
      </c>
    </row>
    <row r="50" spans="1:6" x14ac:dyDescent="0.3">
      <c r="A50" s="26" t="s">
        <v>9726</v>
      </c>
      <c r="B50" s="10">
        <v>1209.8240000000001</v>
      </c>
      <c r="E50" t="str">
        <f t="shared" si="0"/>
        <v>West Virginia</v>
      </c>
      <c r="F50" s="32">
        <f t="shared" si="1"/>
        <v>1209.8240000000001</v>
      </c>
    </row>
    <row r="51" spans="1:6" x14ac:dyDescent="0.3">
      <c r="A51" s="26" t="s">
        <v>114</v>
      </c>
      <c r="B51" s="10">
        <v>32114.610000000019</v>
      </c>
      <c r="E51" t="str">
        <f t="shared" si="0"/>
        <v>Wisconsin</v>
      </c>
      <c r="F51" s="32">
        <f t="shared" si="1"/>
        <v>32114.610000000019</v>
      </c>
    </row>
    <row r="52" spans="1:6" x14ac:dyDescent="0.3">
      <c r="A52" s="26" t="s">
        <v>8542</v>
      </c>
      <c r="B52" s="10">
        <v>1603.1360000000002</v>
      </c>
      <c r="E52" t="str">
        <f t="shared" si="0"/>
        <v>Wyoming</v>
      </c>
      <c r="F52" s="32">
        <f t="shared" si="1"/>
        <v>1603.1360000000002</v>
      </c>
    </row>
    <row r="53" spans="1:6" x14ac:dyDescent="0.3">
      <c r="A53" s="30" t="s">
        <v>10933</v>
      </c>
      <c r="B53" s="31">
        <v>2297200.8603000003</v>
      </c>
      <c r="E53" t="str">
        <f>A53</f>
        <v>Grand Total</v>
      </c>
      <c r="F53">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J25" sqref="J25"/>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25" t="s">
        <v>75</v>
      </c>
      <c r="B4" s="8">
        <v>203412.73300000009</v>
      </c>
    </row>
    <row r="5" spans="1:2" x14ac:dyDescent="0.3">
      <c r="A5" s="26" t="s">
        <v>56</v>
      </c>
      <c r="B5" s="10">
        <v>206965.53200000009</v>
      </c>
    </row>
    <row r="6" spans="1:2" x14ac:dyDescent="0.3">
      <c r="A6" s="26" t="s">
        <v>59</v>
      </c>
      <c r="B6" s="10">
        <v>223843.60800000012</v>
      </c>
    </row>
    <row r="7" spans="1:2" x14ac:dyDescent="0.3">
      <c r="A7" s="26" t="s">
        <v>36</v>
      </c>
      <c r="B7" s="10">
        <v>328449.1030000007</v>
      </c>
    </row>
    <row r="8" spans="1:2" x14ac:dyDescent="0.3">
      <c r="A8" s="26" t="s">
        <v>72</v>
      </c>
      <c r="B8" s="10">
        <v>330007.05400000012</v>
      </c>
    </row>
    <row r="9" spans="1:2" x14ac:dyDescent="0.3">
      <c r="A9" s="30" t="s">
        <v>10933</v>
      </c>
      <c r="B9" s="31">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E25" sqref="E25:E26"/>
    </sheetView>
  </sheetViews>
  <sheetFormatPr defaultRowHeight="14.4" x14ac:dyDescent="0.3"/>
  <cols>
    <col min="1" max="1" width="12.44140625" bestFit="1" customWidth="1"/>
    <col min="2" max="2" width="12" customWidth="1"/>
    <col min="4" max="4" width="12.44140625" bestFit="1" customWidth="1"/>
    <col min="5" max="5" width="12"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5" t="s">
        <v>10932</v>
      </c>
      <c r="B3" s="6" t="s">
        <v>10950</v>
      </c>
      <c r="D3" s="5" t="s">
        <v>10932</v>
      </c>
      <c r="E3" s="6" t="s">
        <v>10951</v>
      </c>
      <c r="G3" s="5" t="s">
        <v>10932</v>
      </c>
      <c r="H3" s="6" t="s">
        <v>10956</v>
      </c>
      <c r="J3" s="5" t="s">
        <v>10932</v>
      </c>
      <c r="K3" s="6" t="s">
        <v>10957</v>
      </c>
      <c r="M3" s="5" t="s">
        <v>10932</v>
      </c>
      <c r="N3" s="6" t="s">
        <v>10958</v>
      </c>
    </row>
    <row r="4" spans="1:14" x14ac:dyDescent="0.3">
      <c r="A4" s="7" t="s">
        <v>10935</v>
      </c>
      <c r="B4" s="8">
        <v>95365.937600000019</v>
      </c>
      <c r="D4" s="7" t="s">
        <v>10935</v>
      </c>
      <c r="E4" s="8">
        <v>9199.2699999999986</v>
      </c>
      <c r="G4" s="7" t="s">
        <v>10935</v>
      </c>
      <c r="H4" s="8">
        <v>1500</v>
      </c>
      <c r="J4" s="7" t="s">
        <v>10935</v>
      </c>
      <c r="K4" s="8">
        <v>387</v>
      </c>
      <c r="M4" s="7" t="s">
        <v>10935</v>
      </c>
      <c r="N4" s="8">
        <v>9.6462848596792869E-2</v>
      </c>
    </row>
    <row r="5" spans="1:14" x14ac:dyDescent="0.3">
      <c r="A5" s="9" t="s">
        <v>10936</v>
      </c>
      <c r="B5" s="10">
        <v>60172.649400000024</v>
      </c>
      <c r="D5" s="9" t="s">
        <v>10936</v>
      </c>
      <c r="E5" s="10">
        <v>10288.898699999991</v>
      </c>
      <c r="G5" s="9" t="s">
        <v>10936</v>
      </c>
      <c r="H5" s="10">
        <v>1068</v>
      </c>
      <c r="J5" s="9" t="s">
        <v>10936</v>
      </c>
      <c r="K5" s="10">
        <v>301</v>
      </c>
      <c r="M5" s="9" t="s">
        <v>10936</v>
      </c>
      <c r="N5" s="10">
        <v>0.17098962406664425</v>
      </c>
    </row>
    <row r="6" spans="1:14" x14ac:dyDescent="0.3">
      <c r="A6" s="9" t="s">
        <v>10937</v>
      </c>
      <c r="B6" s="10">
        <v>199252.98399999991</v>
      </c>
      <c r="D6" s="9" t="s">
        <v>10937</v>
      </c>
      <c r="E6" s="10">
        <v>26806.573700000015</v>
      </c>
      <c r="G6" s="9" t="s">
        <v>10937</v>
      </c>
      <c r="H6" s="10">
        <v>2491</v>
      </c>
      <c r="J6" s="9" t="s">
        <v>10937</v>
      </c>
      <c r="K6" s="10">
        <v>680</v>
      </c>
      <c r="M6" s="9" t="s">
        <v>10937</v>
      </c>
      <c r="N6" s="10">
        <v>0.13453536886554246</v>
      </c>
    </row>
    <row r="7" spans="1:14" x14ac:dyDescent="0.3">
      <c r="A7" s="9" t="s">
        <v>10938</v>
      </c>
      <c r="B7" s="10">
        <v>141851.5674</v>
      </c>
      <c r="D7" s="9" t="s">
        <v>10938</v>
      </c>
      <c r="E7" s="10">
        <v>13437.806799999998</v>
      </c>
      <c r="G7" s="9" t="s">
        <v>10938</v>
      </c>
      <c r="H7" s="10">
        <v>2441</v>
      </c>
      <c r="J7" s="9" t="s">
        <v>10938</v>
      </c>
      <c r="K7" s="10">
        <v>663</v>
      </c>
      <c r="M7" s="9" t="s">
        <v>10938</v>
      </c>
      <c r="N7" s="10">
        <v>9.4731465053942004E-2</v>
      </c>
    </row>
    <row r="8" spans="1:14" x14ac:dyDescent="0.3">
      <c r="A8" s="9" t="s">
        <v>10939</v>
      </c>
      <c r="B8" s="10">
        <v>156122.28669999994</v>
      </c>
      <c r="D8" s="9" t="s">
        <v>10939</v>
      </c>
      <c r="E8" s="10">
        <v>22308.51279999999</v>
      </c>
      <c r="G8" s="9" t="s">
        <v>10939</v>
      </c>
      <c r="H8" s="10">
        <v>2850</v>
      </c>
      <c r="J8" s="9" t="s">
        <v>10939</v>
      </c>
      <c r="K8" s="10">
        <v>750</v>
      </c>
      <c r="M8" s="9" t="s">
        <v>10939</v>
      </c>
      <c r="N8" s="10">
        <v>0.14289127626517142</v>
      </c>
    </row>
    <row r="9" spans="1:14" x14ac:dyDescent="0.3">
      <c r="A9" s="9" t="s">
        <v>10940</v>
      </c>
      <c r="B9" s="10">
        <v>147082.61130000011</v>
      </c>
      <c r="D9" s="9" t="s">
        <v>10940</v>
      </c>
      <c r="E9" s="10">
        <v>20899.334500000012</v>
      </c>
      <c r="G9" s="9" t="s">
        <v>10940</v>
      </c>
      <c r="H9" s="10">
        <v>2644</v>
      </c>
      <c r="J9" s="9" t="s">
        <v>10940</v>
      </c>
      <c r="K9" s="10">
        <v>709</v>
      </c>
      <c r="M9" s="9" t="s">
        <v>10940</v>
      </c>
      <c r="N9" s="10">
        <v>0.1420924901678027</v>
      </c>
    </row>
    <row r="10" spans="1:14" x14ac:dyDescent="0.3">
      <c r="A10" s="9" t="s">
        <v>10941</v>
      </c>
      <c r="B10" s="10">
        <v>149580.83800000031</v>
      </c>
      <c r="D10" s="9" t="s">
        <v>10941</v>
      </c>
      <c r="E10" s="10">
        <v>13535.38299999998</v>
      </c>
      <c r="G10" s="9" t="s">
        <v>10941</v>
      </c>
      <c r="H10" s="10">
        <v>2705</v>
      </c>
      <c r="J10" s="9" t="s">
        <v>10941</v>
      </c>
      <c r="K10" s="10">
        <v>708</v>
      </c>
      <c r="M10" s="9" t="s">
        <v>10941</v>
      </c>
      <c r="N10" s="10">
        <v>9.0488749635163512E-2</v>
      </c>
    </row>
    <row r="11" spans="1:14" x14ac:dyDescent="0.3">
      <c r="A11" s="9" t="s">
        <v>10942</v>
      </c>
      <c r="B11" s="10">
        <v>159589.45099999988</v>
      </c>
      <c r="D11" s="9" t="s">
        <v>10942</v>
      </c>
      <c r="E11" s="10">
        <v>21896.715399999972</v>
      </c>
      <c r="G11" s="9" t="s">
        <v>10942</v>
      </c>
      <c r="H11" s="10">
        <v>2796</v>
      </c>
      <c r="J11" s="9" t="s">
        <v>10942</v>
      </c>
      <c r="K11" s="10">
        <v>710</v>
      </c>
      <c r="M11" s="9" t="s">
        <v>10942</v>
      </c>
      <c r="N11" s="10">
        <v>0.13720653378273723</v>
      </c>
    </row>
    <row r="12" spans="1:14" x14ac:dyDescent="0.3">
      <c r="A12" s="9" t="s">
        <v>10943</v>
      </c>
      <c r="B12" s="10">
        <v>309770.09970000025</v>
      </c>
      <c r="D12" s="9" t="s">
        <v>10943</v>
      </c>
      <c r="E12" s="10">
        <v>37293.192500000034</v>
      </c>
      <c r="G12" s="9" t="s">
        <v>10943</v>
      </c>
      <c r="H12" s="10">
        <v>5073</v>
      </c>
      <c r="J12" s="9" t="s">
        <v>10943</v>
      </c>
      <c r="K12" s="10">
        <v>1386</v>
      </c>
      <c r="M12" s="9" t="s">
        <v>10943</v>
      </c>
      <c r="N12" s="10">
        <v>0.12038990379031732</v>
      </c>
    </row>
    <row r="13" spans="1:14" x14ac:dyDescent="0.3">
      <c r="A13" s="9" t="s">
        <v>10944</v>
      </c>
      <c r="B13" s="10">
        <v>197115.20170000009</v>
      </c>
      <c r="D13" s="9" t="s">
        <v>10944</v>
      </c>
      <c r="E13" s="10">
        <v>31469.663800000035</v>
      </c>
      <c r="G13" s="9" t="s">
        <v>10944</v>
      </c>
      <c r="H13" s="10">
        <v>3095</v>
      </c>
      <c r="J13" s="9" t="s">
        <v>10944</v>
      </c>
      <c r="K13" s="10">
        <v>817</v>
      </c>
      <c r="M13" s="9" t="s">
        <v>10944</v>
      </c>
      <c r="N13" s="10">
        <v>0.15965112547684351</v>
      </c>
    </row>
    <row r="14" spans="1:14" x14ac:dyDescent="0.3">
      <c r="A14" s="9" t="s">
        <v>10945</v>
      </c>
      <c r="B14" s="10">
        <v>349120.07400000008</v>
      </c>
      <c r="D14" s="9" t="s">
        <v>10945</v>
      </c>
      <c r="E14" s="10">
        <v>35825.536599999927</v>
      </c>
      <c r="G14" s="9" t="s">
        <v>10945</v>
      </c>
      <c r="H14" s="10">
        <v>5741</v>
      </c>
      <c r="J14" s="9" t="s">
        <v>10945</v>
      </c>
      <c r="K14" s="10">
        <v>1462</v>
      </c>
      <c r="M14" s="9" t="s">
        <v>10945</v>
      </c>
      <c r="N14" s="10">
        <v>0.10261666191099604</v>
      </c>
    </row>
    <row r="15" spans="1:14" x14ac:dyDescent="0.3">
      <c r="A15" s="9" t="s">
        <v>10946</v>
      </c>
      <c r="B15" s="10">
        <v>332177.15950000001</v>
      </c>
      <c r="D15" s="9" t="s">
        <v>10946</v>
      </c>
      <c r="E15" s="10">
        <v>43436.13390000003</v>
      </c>
      <c r="G15" s="9" t="s">
        <v>10946</v>
      </c>
      <c r="H15" s="10">
        <v>5469</v>
      </c>
      <c r="J15" s="9" t="s">
        <v>10946</v>
      </c>
      <c r="K15" s="10">
        <v>1421</v>
      </c>
      <c r="M15" s="9" t="s">
        <v>10946</v>
      </c>
      <c r="N15" s="10">
        <v>0.13076195234308405</v>
      </c>
    </row>
    <row r="16" spans="1:14" x14ac:dyDescent="0.3">
      <c r="A16" s="36" t="s">
        <v>10933</v>
      </c>
      <c r="B16" s="31">
        <v>2297200.8603000008</v>
      </c>
      <c r="D16" s="36" t="s">
        <v>10933</v>
      </c>
      <c r="E16" s="31">
        <v>286397.02169999998</v>
      </c>
      <c r="G16" s="36" t="s">
        <v>10933</v>
      </c>
      <c r="H16" s="31">
        <v>37873</v>
      </c>
      <c r="J16" s="36" t="s">
        <v>10933</v>
      </c>
      <c r="K16" s="31">
        <v>9994</v>
      </c>
      <c r="M16" s="36" t="s">
        <v>10933</v>
      </c>
      <c r="N16" s="31">
        <v>0.12467217240315856</v>
      </c>
    </row>
    <row r="17" spans="2:14" x14ac:dyDescent="0.3">
      <c r="B17" s="38">
        <f>GETPIVOTDATA("Sales",$A$3)</f>
        <v>2297200.8603000008</v>
      </c>
      <c r="E17" s="38">
        <f>GETPIVOTDATA("Profit",$D$3)</f>
        <v>286397.02169999998</v>
      </c>
      <c r="H17" s="39">
        <f>GETPIVOTDATA("Quantity",$G$3)</f>
        <v>37873</v>
      </c>
      <c r="K17" s="39">
        <f>GETPIVOTDATA("Order ID",$J$3)</f>
        <v>9994</v>
      </c>
      <c r="N17" s="40">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C10:G15"/>
  <sheetViews>
    <sheetView showGridLines="0" showRowColHeaders="0" zoomScaleNormal="100" workbookViewId="0">
      <selection activeCell="U9" sqref="U9"/>
    </sheetView>
  </sheetViews>
  <sheetFormatPr defaultRowHeight="14.4" x14ac:dyDescent="0.3"/>
  <sheetData>
    <row r="10" spans="3:7" x14ac:dyDescent="0.3">
      <c r="G10" s="45"/>
    </row>
    <row r="14" spans="3:7" x14ac:dyDescent="0.3">
      <c r="C14" s="45"/>
    </row>
    <row r="15" spans="3:7" x14ac:dyDescent="0.3">
      <c r="C15" s="45"/>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9"/>
  <sheetViews>
    <sheetView workbookViewId="0">
      <selection activeCell="G9" sqref="G9"/>
    </sheetView>
  </sheetViews>
  <sheetFormatPr defaultRowHeight="14.4" x14ac:dyDescent="0.3"/>
  <cols>
    <col min="1" max="1" width="12.44140625" bestFit="1" customWidth="1"/>
    <col min="2" max="2" width="12" customWidth="1"/>
    <col min="3" max="3" width="11.6640625" customWidth="1"/>
    <col min="4" max="4" width="14.21875" customWidth="1"/>
    <col min="5" max="5" width="15.5546875" customWidth="1"/>
    <col min="6" max="6" width="17.88671875" customWidth="1"/>
    <col min="7" max="7" width="15.5546875" bestFit="1" customWidth="1"/>
    <col min="8" max="8" width="9.44140625" bestFit="1" customWidth="1"/>
    <col min="9" max="9" width="10.5546875" bestFit="1" customWidth="1"/>
    <col min="11" max="11" width="9.44140625" bestFit="1" customWidth="1"/>
  </cols>
  <sheetData>
    <row r="3" spans="1:11" x14ac:dyDescent="0.3">
      <c r="A3" s="5" t="s">
        <v>10932</v>
      </c>
      <c r="B3" s="4" t="s">
        <v>10950</v>
      </c>
      <c r="C3" s="41" t="s">
        <v>10951</v>
      </c>
      <c r="D3" s="41" t="s">
        <v>10956</v>
      </c>
      <c r="E3" s="41" t="s">
        <v>10957</v>
      </c>
      <c r="F3" s="12" t="s">
        <v>10958</v>
      </c>
    </row>
    <row r="4" spans="1:11" x14ac:dyDescent="0.3">
      <c r="A4" s="25" t="s">
        <v>10934</v>
      </c>
      <c r="B4" s="13">
        <v>484247.49810000096</v>
      </c>
      <c r="C4" s="42">
        <v>49543.974100000007</v>
      </c>
      <c r="D4" s="42">
        <v>7581</v>
      </c>
      <c r="E4" s="42">
        <v>1993</v>
      </c>
      <c r="F4" s="14">
        <v>0.10231126499236715</v>
      </c>
    </row>
    <row r="5" spans="1:11" x14ac:dyDescent="0.3">
      <c r="A5" s="26" t="s">
        <v>10947</v>
      </c>
      <c r="B5" s="15">
        <v>470532.50899999985</v>
      </c>
      <c r="C5" s="43">
        <v>61618.603700000051</v>
      </c>
      <c r="D5" s="43">
        <v>7979</v>
      </c>
      <c r="E5" s="43">
        <v>2102</v>
      </c>
      <c r="F5" s="16">
        <v>0.13095504034557592</v>
      </c>
    </row>
    <row r="6" spans="1:11" x14ac:dyDescent="0.3">
      <c r="A6" s="26" t="s">
        <v>10948</v>
      </c>
      <c r="B6" s="15">
        <v>608473.83000000066</v>
      </c>
      <c r="C6" s="43">
        <v>81726.930800000177</v>
      </c>
      <c r="D6" s="43">
        <v>9810</v>
      </c>
      <c r="E6" s="43">
        <v>2580</v>
      </c>
      <c r="F6" s="16">
        <v>0.13431461924993568</v>
      </c>
    </row>
    <row r="7" spans="1:11" x14ac:dyDescent="0.3">
      <c r="A7" s="27" t="s">
        <v>10949</v>
      </c>
      <c r="B7" s="17">
        <v>733947.0231999997</v>
      </c>
      <c r="C7" s="44">
        <v>93507.513099999967</v>
      </c>
      <c r="D7" s="44">
        <v>12503</v>
      </c>
      <c r="E7" s="44">
        <v>3319</v>
      </c>
      <c r="F7" s="18">
        <v>0.12740362743390987</v>
      </c>
    </row>
    <row r="9" spans="1:11" x14ac:dyDescent="0.3">
      <c r="G9" s="45">
        <f>(GETPIVOTDATA("Sum of Sales",$A$3,"Years",2014)/GETPIVOTDATA("Sum of Sales",$A$3,"Years",2013))-1</f>
        <v>0.20620967905883303</v>
      </c>
      <c r="H9" s="45">
        <f>(GETPIVOTDATA("Sum of Profit",$A$3,"Years",2014)/GETPIVOTDATA("Sum of Profit",$A$3,"Years",2013))-1</f>
        <v>0.14414565902185772</v>
      </c>
      <c r="I9" s="45">
        <f>(GETPIVOTDATA("Sum of Quantity",$A$3,"Years",2014)/GETPIVOTDATA("Sum of Quantity",$A$3,"Years",2013))-1</f>
        <v>0.27451580020387367</v>
      </c>
      <c r="J9" s="45">
        <f>(GETPIVOTDATA("Count of Order ID",$A$3,"Years",2014)/GETPIVOTDATA("Count of Order ID",$A$3,"Years",2013))-1</f>
        <v>0.2864341085271318</v>
      </c>
      <c r="K9" s="46">
        <f>(GETPIVOTDATA("Sum of profit margin",$A$3,"Years",2014)/GETPIVOTDATA("Sum of profit margin",$A$3,"Years",2013))-1</f>
        <v>-5.1453757264990463E-2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abSelected="1" workbookViewId="0">
      <selection activeCell="D13" sqref="D1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vs profit </vt:lpstr>
      <vt:lpstr>waterfall chart </vt:lpstr>
      <vt:lpstr>category sales analysis </vt:lpstr>
      <vt:lpstr>map chart </vt:lpstr>
      <vt:lpstr>Top five category sales</vt:lpstr>
      <vt:lpstr>kpi</vt:lpstr>
      <vt:lpstr>dashboard_ecommerce analysis </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bhute</cp:lastModifiedBy>
  <cp:lastPrinted>2024-07-29T02:33:24Z</cp:lastPrinted>
  <dcterms:created xsi:type="dcterms:W3CDTF">2015-06-05T18:17:20Z</dcterms:created>
  <dcterms:modified xsi:type="dcterms:W3CDTF">2024-07-29T02:58:44Z</dcterms:modified>
</cp:coreProperties>
</file>