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120" activeTab="2"/>
  </bookViews>
  <sheets>
    <sheet name="Format 25.11.2023" sheetId="1" r:id="rId1"/>
    <sheet name="Working 25.11.2023" sheetId="2" r:id="rId2"/>
    <sheet name="Price List - 2024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<sst xmlns="http://schemas.openxmlformats.org/spreadsheetml/2006/main" count="161" uniqueCount="127">
  <si>
    <t>Thickness</t>
  </si>
  <si>
    <t>Length</t>
  </si>
  <si>
    <t>Width</t>
  </si>
  <si>
    <t>Square inches</t>
  </si>
  <si>
    <t>Ver 0.2 Last Revised on 29.11.2023</t>
  </si>
  <si>
    <t>MRP</t>
  </si>
  <si>
    <t>Discount</t>
  </si>
  <si>
    <t>Net Rate</t>
  </si>
  <si>
    <t>Choose the core</t>
  </si>
  <si>
    <t>Coir 80D</t>
  </si>
  <si>
    <t xml:space="preserve">Coir 90D </t>
  </si>
  <si>
    <t>Coir 100D</t>
  </si>
  <si>
    <t>Topper</t>
  </si>
  <si>
    <t>Latex</t>
  </si>
  <si>
    <t xml:space="preserve">Memory foam </t>
  </si>
  <si>
    <t>Srilanka Latex Rebond</t>
  </si>
  <si>
    <t>Rebonded</t>
  </si>
  <si>
    <t xml:space="preserve">Bonnel  ( only 5) </t>
  </si>
  <si>
    <t xml:space="preserve">Pocketed ( only 5) </t>
  </si>
  <si>
    <t>EP Foam</t>
  </si>
  <si>
    <t>PU Foam</t>
  </si>
  <si>
    <t xml:space="preserve">Choose the Foam </t>
  </si>
  <si>
    <t>Quilting</t>
  </si>
  <si>
    <t>Single Foam</t>
  </si>
  <si>
    <t>Single foam + Single foam</t>
  </si>
  <si>
    <t xml:space="preserve">Double foam + double foam </t>
  </si>
  <si>
    <t>Choose Fabric</t>
  </si>
  <si>
    <t>Fabric Regular (120 GSM)</t>
  </si>
  <si>
    <t>Fabric Premium (250 GSM)</t>
  </si>
  <si>
    <t>Fabric Ultra Premium (350 GSM)</t>
  </si>
  <si>
    <t xml:space="preserve">Packaging </t>
  </si>
  <si>
    <t>Thread, Cornershoe, Label</t>
  </si>
  <si>
    <t>NA</t>
  </si>
  <si>
    <t>-</t>
  </si>
  <si>
    <t xml:space="preserve">PVC Packing </t>
  </si>
  <si>
    <t>Free Items</t>
  </si>
  <si>
    <t>Mattress Protector</t>
  </si>
  <si>
    <t>Pillows</t>
  </si>
  <si>
    <t xml:space="preserve">Raw Material cost </t>
  </si>
  <si>
    <t xml:space="preserve">Production cost </t>
  </si>
  <si>
    <t xml:space="preserve">Labour </t>
  </si>
  <si>
    <r>
      <rPr>
        <sz val="10"/>
        <color rgb="FF000000"/>
        <rFont val="Arial"/>
        <charset val="134"/>
      </rPr>
      <t xml:space="preserve">Transport </t>
    </r>
    <r>
      <rPr>
        <i/>
        <sz val="10"/>
        <color rgb="FF000000"/>
        <rFont val="Arial"/>
        <charset val="134"/>
      </rPr>
      <t>(Default: 350)</t>
    </r>
  </si>
  <si>
    <t>Indirect &amp; Office expense (Default: 7)</t>
  </si>
  <si>
    <t>Wastage (Default: 3)</t>
  </si>
  <si>
    <t>Production &amp; Operation Cost</t>
  </si>
  <si>
    <t xml:space="preserve">Retail cost </t>
  </si>
  <si>
    <t xml:space="preserve">Margin 25% </t>
  </si>
  <si>
    <t>Tax 18%</t>
  </si>
  <si>
    <t>Working Capital Interest (Default: 5)</t>
  </si>
  <si>
    <t>Dealer Margin</t>
  </si>
  <si>
    <t>Version History</t>
  </si>
  <si>
    <t>V0.1</t>
  </si>
  <si>
    <t>Basic</t>
  </si>
  <si>
    <t>V0.2</t>
  </si>
  <si>
    <t>Corrected error in Dealer Margin 40%, that lead to wrong calculation of MRP</t>
  </si>
  <si>
    <r>
      <rPr>
        <sz val="10"/>
        <color theme="1"/>
        <rFont val="Arial"/>
        <charset val="134"/>
      </rPr>
      <t>Mattress Protector Price</t>
    </r>
    <r>
      <rPr>
        <b/>
        <sz val="10"/>
        <color theme="1"/>
        <rFont val="Arial"/>
        <charset val="134"/>
      </rPr>
      <t xml:space="preserve"> (Rebrita)</t>
    </r>
  </si>
  <si>
    <t>Size in Inches</t>
  </si>
  <si>
    <t>Purchase Rate</t>
  </si>
  <si>
    <t>Our Price</t>
  </si>
  <si>
    <t>78 x 36, 75 x 36 , 72 x 36</t>
  </si>
  <si>
    <t>78 x 48, 75 x 48 , 72 x 48</t>
  </si>
  <si>
    <t>78 x 60, 75 x 60 , 72 x 60</t>
  </si>
  <si>
    <t>78 x 72, 75 x 72 , 72 x 72</t>
  </si>
  <si>
    <t>Latex Pillow</t>
  </si>
  <si>
    <t>Rs.1200</t>
  </si>
  <si>
    <t>Last Updated</t>
  </si>
  <si>
    <t>Supplier</t>
  </si>
  <si>
    <t>Item No</t>
  </si>
  <si>
    <t xml:space="preserve">Item </t>
  </si>
  <si>
    <t>L</t>
  </si>
  <si>
    <t>W</t>
  </si>
  <si>
    <t>T</t>
  </si>
  <si>
    <t xml:space="preserve">Rate / kg </t>
  </si>
  <si>
    <t>Weight</t>
  </si>
  <si>
    <t>Unit rate b.f tax</t>
  </si>
  <si>
    <t>Transport</t>
  </si>
  <si>
    <t xml:space="preserve">Net Rate </t>
  </si>
  <si>
    <t xml:space="preserve">Rate per cu.inch </t>
  </si>
  <si>
    <t>Own</t>
  </si>
  <si>
    <t>Coir On</t>
  </si>
  <si>
    <t>Topper (Peeled M.Foam)</t>
  </si>
  <si>
    <t>Essential</t>
  </si>
  <si>
    <t>Margo Foam</t>
  </si>
  <si>
    <t>Lalan (Export)</t>
  </si>
  <si>
    <t>Latex &amp; Rebonded</t>
  </si>
  <si>
    <t xml:space="preserve">Bonnel  </t>
  </si>
  <si>
    <t>Sleep &amp; Snooze</t>
  </si>
  <si>
    <t>Pocketed</t>
  </si>
  <si>
    <t>Precision Enterprises</t>
  </si>
  <si>
    <t>Taj Foam / Sky foam</t>
  </si>
  <si>
    <t>Aadhi Annam</t>
  </si>
  <si>
    <t>Per running Meter</t>
  </si>
  <si>
    <t>Coir on</t>
  </si>
  <si>
    <t>Single Foam (10 mm)</t>
  </si>
  <si>
    <t>Double Foam (20 mm)</t>
  </si>
  <si>
    <t>Jacquard</t>
  </si>
  <si>
    <t>Cloth Regular (024)</t>
  </si>
  <si>
    <t>Cloth Premium (Royal collection)</t>
  </si>
  <si>
    <t>GTA</t>
  </si>
  <si>
    <t>Cloth Ultra Premium (Coirplus grey)</t>
  </si>
  <si>
    <t>TBA</t>
  </si>
  <si>
    <t>Prima Vinyl</t>
  </si>
  <si>
    <t xml:space="preserve">PVC Roll </t>
  </si>
  <si>
    <t>Surface</t>
  </si>
  <si>
    <t>Coir 1" + EP 2" +Coir 1" - 120 GSM Quilted Fabric</t>
  </si>
  <si>
    <t>Coir 1" + Rebond 2" + Coir1" - 120 GSM Quilted Fabric</t>
  </si>
  <si>
    <t>Coir 4" (90D) + 120 GSM Quilted Fabric</t>
  </si>
  <si>
    <t>Coir 2" + Soft Foam 2" + 150 GSM Quilted Fabric</t>
  </si>
  <si>
    <t>Coir 1" + Rebond 2" + Coir 2" - 120 GSM Quilted Fabric</t>
  </si>
  <si>
    <t>Coir 5" (100D) + 120 GSM Quilted Fabric</t>
  </si>
  <si>
    <t>Coir 1" + Rebond 2" + Coir 1" + Topper 1" 120 GSM Quilted Fabric</t>
  </si>
  <si>
    <t>2" PU Foam + 2" Coir - 120 GSM Quilted Fabric</t>
  </si>
  <si>
    <t>2"Coir + 2" Rebond + 2"Latex - 250GSM (Double Foam)</t>
  </si>
  <si>
    <t>5" Pock.Spring + 1" Coir - 250GSM (Double Foam)</t>
  </si>
  <si>
    <t>5" Pock.Spring + 2" Rebond + mm foam - 250GSM</t>
  </si>
  <si>
    <t xml:space="preserve">5" Bonnel + 1" Coir - 250Gsm (Double Foam) </t>
  </si>
  <si>
    <t>2"Coir + 2" Rebond + 2" M.Foam- 250GSM (Double Foam)</t>
  </si>
  <si>
    <t>Topper 1" (Memory Foam)</t>
  </si>
  <si>
    <t>Topper 1" (Latex Foam)</t>
  </si>
  <si>
    <t>Inches</t>
  </si>
  <si>
    <t>Sq Inches</t>
  </si>
  <si>
    <t>4"</t>
  </si>
  <si>
    <t>5"</t>
  </si>
  <si>
    <t>6"</t>
  </si>
  <si>
    <t>8"</t>
  </si>
  <si>
    <t>1"</t>
  </si>
  <si>
    <t>Last Revised on 13 Jan 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</si>
</sst>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/yyyy"/>
    <numFmt numFmtId="181" formatCode="0.000"/>
  </numFmts>
  <fonts count="36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</font>
    <font>
      <sz val="7"/>
      <color theme="1"/>
      <name val="Arial"/>
      <charset val="134"/>
      <scheme val="minor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0"/>
      <name val="Arial"/>
      <charset val="134"/>
      <scheme val="minor"/>
    </font>
    <font>
      <b/>
      <sz val="13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rgb="FFFFFFFF"/>
      <name val="Arial"/>
      <charset val="134"/>
    </font>
    <font>
      <sz val="11"/>
      <color rgb="FF000000"/>
      <name val="Arial"/>
      <charset val="134"/>
    </font>
    <font>
      <sz val="13"/>
      <color rgb="FF000000"/>
      <name val="Arial"/>
      <charset val="134"/>
    </font>
    <font>
      <sz val="10"/>
      <color rgb="FF000000"/>
      <name val="Arial"/>
      <charset val="134"/>
    </font>
    <font>
      <sz val="11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i/>
      <sz val="10"/>
      <color rgb="FF000000"/>
      <name val="Arial"/>
      <charset val="134"/>
    </font>
    <font>
      <b/>
      <sz val="10"/>
      <color theme="1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00FF"/>
        <bgColor rgb="FFFF00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2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28" applyNumberFormat="0" applyAlignment="0" applyProtection="0">
      <alignment vertical="center"/>
    </xf>
    <xf numFmtId="0" fontId="24" fillId="12" borderId="29" applyNumberFormat="0" applyAlignment="0" applyProtection="0">
      <alignment vertical="center"/>
    </xf>
    <xf numFmtId="0" fontId="25" fillId="12" borderId="28" applyNumberFormat="0" applyAlignment="0" applyProtection="0">
      <alignment vertical="center"/>
    </xf>
    <xf numFmtId="0" fontId="26" fillId="13" borderId="30" applyNumberFormat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84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80" fontId="5" fillId="2" borderId="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6" fillId="0" borderId="4" xfId="0" applyFont="1" applyBorder="1"/>
    <xf numFmtId="0" fontId="6" fillId="0" borderId="2" xfId="0" applyFont="1" applyBorder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81" fontId="4" fillId="0" borderId="1" xfId="0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6" fillId="0" borderId="6" xfId="0" applyFont="1" applyBorder="1"/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9" fillId="0" borderId="0" xfId="0" applyFont="1" applyAlignment="1"/>
    <xf numFmtId="0" fontId="1" fillId="0" borderId="0" xfId="0" applyFont="1"/>
    <xf numFmtId="0" fontId="6" fillId="0" borderId="10" xfId="0" applyFont="1" applyBorder="1"/>
    <xf numFmtId="0" fontId="8" fillId="6" borderId="1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9" fillId="0" borderId="0" xfId="0" applyFont="1"/>
    <xf numFmtId="0" fontId="10" fillId="2" borderId="10" xfId="0" applyFont="1" applyFill="1" applyBorder="1" applyAlignment="1">
      <alignment horizontal="center" vertical="center"/>
    </xf>
    <xf numFmtId="1" fontId="8" fillId="2" borderId="1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2" fillId="0" borderId="0" xfId="0" applyFont="1"/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" fontId="11" fillId="7" borderId="15" xfId="0" applyNumberFormat="1" applyFont="1" applyFill="1" applyBorder="1" applyAlignment="1">
      <alignment horizontal="center" vertical="center"/>
    </xf>
    <xf numFmtId="1" fontId="11" fillId="2" borderId="16" xfId="0" applyNumberFormat="1" applyFont="1" applyFill="1" applyBorder="1" applyAlignment="1">
      <alignment horizontal="center" vertical="center"/>
    </xf>
    <xf numFmtId="1" fontId="11" fillId="7" borderId="17" xfId="0" applyNumberFormat="1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left"/>
    </xf>
    <xf numFmtId="0" fontId="12" fillId="4" borderId="19" xfId="0" applyFont="1" applyFill="1" applyBorder="1" applyAlignment="1">
      <alignment horizontal="center"/>
    </xf>
    <xf numFmtId="181" fontId="12" fillId="8" borderId="19" xfId="0" applyNumberFormat="1" applyFont="1" applyFill="1" applyBorder="1" applyAlignment="1">
      <alignment horizontal="center"/>
    </xf>
    <xf numFmtId="1" fontId="12" fillId="8" borderId="20" xfId="0" applyNumberFormat="1" applyFont="1" applyFill="1" applyBorder="1" applyAlignment="1">
      <alignment horizontal="center"/>
    </xf>
    <xf numFmtId="0" fontId="6" fillId="0" borderId="18" xfId="0" applyFont="1" applyBorder="1"/>
    <xf numFmtId="0" fontId="12" fillId="2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center"/>
    </xf>
    <xf numFmtId="181" fontId="12" fillId="8" borderId="1" xfId="0" applyNumberFormat="1" applyFont="1" applyFill="1" applyBorder="1" applyAlignment="1">
      <alignment horizontal="center"/>
    </xf>
    <xf numFmtId="1" fontId="12" fillId="8" borderId="12" xfId="0" applyNumberFormat="1" applyFont="1" applyFill="1" applyBorder="1" applyAlignment="1">
      <alignment horizontal="center"/>
    </xf>
    <xf numFmtId="0" fontId="1" fillId="0" borderId="0" xfId="0" applyFont="1" applyAlignment="1"/>
    <xf numFmtId="0" fontId="6" fillId="0" borderId="21" xfId="0" applyFont="1" applyBorder="1"/>
    <xf numFmtId="0" fontId="12" fillId="8" borderId="22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1" fontId="12" fillId="8" borderId="1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 vertical="center"/>
    </xf>
    <xf numFmtId="1" fontId="12" fillId="2" borderId="12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left"/>
    </xf>
    <xf numFmtId="0" fontId="12" fillId="8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center" vertical="center"/>
    </xf>
    <xf numFmtId="1" fontId="12" fillId="9" borderId="12" xfId="0" applyNumberFormat="1" applyFont="1" applyFill="1" applyBorder="1" applyAlignment="1">
      <alignment horizontal="center"/>
    </xf>
    <xf numFmtId="0" fontId="8" fillId="8" borderId="24" xfId="0" applyFont="1" applyFill="1" applyBorder="1" applyAlignment="1">
      <alignment horizontal="left"/>
    </xf>
    <xf numFmtId="0" fontId="8" fillId="8" borderId="24" xfId="0" applyFont="1" applyFill="1" applyBorder="1" applyAlignment="1">
      <alignment horizontal="center" vertical="center"/>
    </xf>
    <xf numFmtId="0" fontId="6" fillId="0" borderId="24" xfId="0" applyFont="1" applyBorder="1"/>
    <xf numFmtId="0" fontId="2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1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W1008"/>
  <sheetViews>
    <sheetView workbookViewId="0">
      <selection activeCell="C13" sqref="C13:C14"/>
    </sheetView>
  </sheetViews>
  <sheetFormatPr defaultColWidth="12.6296296296296" defaultRowHeight="15.75" customHeight="1"/>
  <cols>
    <col min="1" max="1" width="13.25" customWidth="1"/>
    <col min="2" max="2" width="30.25" customWidth="1"/>
  </cols>
  <sheetData>
    <row r="1" ht="16.5" customHeight="1" spans="1:23">
      <c r="A1" s="30">
        <v>75</v>
      </c>
      <c r="B1" s="31"/>
      <c r="C1" s="32" t="s">
        <v>0</v>
      </c>
      <c r="D1" s="33" t="s">
        <v>1</v>
      </c>
      <c r="E1" s="34" t="s">
        <v>2</v>
      </c>
      <c r="F1" s="35" t="s">
        <v>3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ht="18.75" customHeight="1" spans="1:23">
      <c r="A2" s="37"/>
      <c r="C2" s="38">
        <f>SUM(C5+C6+C7+C8+C9+C10+C11+C12+C13+C14+C15+C16)</f>
        <v>6</v>
      </c>
      <c r="D2" s="39">
        <v>75</v>
      </c>
      <c r="E2" s="40">
        <v>36</v>
      </c>
      <c r="F2" s="41">
        <f>D2*E2</f>
        <v>2700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</row>
    <row r="3" ht="18.75" customHeight="1" spans="1:23">
      <c r="A3" s="42" t="s">
        <v>4</v>
      </c>
      <c r="C3" s="43" t="s">
        <v>5</v>
      </c>
      <c r="D3" s="44" t="s">
        <v>6</v>
      </c>
      <c r="E3" s="45" t="s">
        <v>7</v>
      </c>
      <c r="F3" s="4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</row>
    <row r="4" ht="27.75" customHeight="1" spans="1:23">
      <c r="A4" s="47"/>
      <c r="B4" s="48"/>
      <c r="C4" s="49">
        <f>E37</f>
        <v>12320.963074875</v>
      </c>
      <c r="D4" s="50">
        <v>40</v>
      </c>
      <c r="E4" s="51">
        <f>((100-D4)/100)*C4</f>
        <v>7392.577844925</v>
      </c>
      <c r="F4" s="4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ht="13.2" spans="1:23">
      <c r="A5" s="52" t="s">
        <v>8</v>
      </c>
      <c r="B5" s="53" t="s">
        <v>9</v>
      </c>
      <c r="C5" s="54"/>
      <c r="D5" s="55">
        <f>'Working 25.11.2023'!N4</f>
        <v>0.12962962962963</v>
      </c>
      <c r="E5" s="56">
        <f>C5*D5*F2</f>
        <v>0</v>
      </c>
      <c r="F5" s="4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</row>
    <row r="6" ht="13.2" spans="1:23">
      <c r="A6" s="57"/>
      <c r="B6" s="58" t="s">
        <v>10</v>
      </c>
      <c r="C6" s="59">
        <v>1</v>
      </c>
      <c r="D6" s="60">
        <f>'Working 25.11.2023'!N5</f>
        <v>0.148148148148148</v>
      </c>
      <c r="E6" s="61">
        <f>C6*D6*F2</f>
        <v>400</v>
      </c>
      <c r="F6" s="4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</row>
    <row r="7" ht="13.2" spans="1:23">
      <c r="A7" s="57"/>
      <c r="B7" s="58" t="s">
        <v>11</v>
      </c>
      <c r="C7" s="59"/>
      <c r="D7" s="60">
        <f>'Working 25.11.2023'!N6</f>
        <v>0.166666666666667</v>
      </c>
      <c r="E7" s="61">
        <f>C7*D7*F2</f>
        <v>0</v>
      </c>
      <c r="F7" s="4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</row>
    <row r="8" ht="13.2" spans="1:23">
      <c r="A8" s="57"/>
      <c r="B8" s="58" t="s">
        <v>12</v>
      </c>
      <c r="C8" s="59"/>
      <c r="D8" s="60">
        <f>'Working 25.11.2023'!N7</f>
        <v>0.462962962962963</v>
      </c>
      <c r="E8" s="61">
        <f>C8*D8*F2</f>
        <v>0</v>
      </c>
      <c r="F8" s="4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</row>
    <row r="9" ht="13.2" spans="1:23">
      <c r="A9" s="57"/>
      <c r="B9" s="58" t="s">
        <v>13</v>
      </c>
      <c r="C9" s="59"/>
      <c r="D9" s="60">
        <f>'Working 25.11.2023'!N8</f>
        <v>0.627592592592593</v>
      </c>
      <c r="E9" s="61">
        <f>C9*D9*F2</f>
        <v>0</v>
      </c>
      <c r="F9" s="4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ht="13.2" spans="1:23">
      <c r="A10" s="57"/>
      <c r="B10" s="58" t="s">
        <v>14</v>
      </c>
      <c r="C10" s="59"/>
      <c r="D10" s="60">
        <f>'Working 25.11.2023'!N9</f>
        <v>0.570740740740741</v>
      </c>
      <c r="E10" s="61">
        <f t="shared" ref="E10:E16" si="0">C10*D10*$F$2</f>
        <v>0</v>
      </c>
      <c r="F10" s="4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</row>
    <row r="11" ht="13.2" spans="1:23">
      <c r="A11" s="57"/>
      <c r="B11" s="58" t="s">
        <v>15</v>
      </c>
      <c r="C11" s="59"/>
      <c r="D11" s="60">
        <f>'Working 25.11.2023'!N10</f>
        <v>0.225925925925926</v>
      </c>
      <c r="E11" s="61">
        <f t="shared" si="0"/>
        <v>0</v>
      </c>
      <c r="F11" s="4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</row>
    <row r="12" spans="1:23">
      <c r="A12" s="57"/>
      <c r="B12" s="58" t="s">
        <v>16</v>
      </c>
      <c r="C12" s="59"/>
      <c r="D12" s="60">
        <f>'Working 25.11.2023'!N11</f>
        <v>0.14462962962963</v>
      </c>
      <c r="E12" s="61">
        <f t="shared" si="0"/>
        <v>0</v>
      </c>
      <c r="F12" s="46"/>
      <c r="G12" s="36"/>
      <c r="H12" s="62"/>
      <c r="I12" s="62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</row>
    <row r="13" spans="1:23">
      <c r="A13" s="57"/>
      <c r="B13" s="58" t="s">
        <v>17</v>
      </c>
      <c r="C13" s="59"/>
      <c r="D13" s="60">
        <f>'Working 25.11.2023'!N12</f>
        <v>0.117407407407407</v>
      </c>
      <c r="E13" s="61">
        <f t="shared" si="0"/>
        <v>0</v>
      </c>
      <c r="F13" s="4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</row>
    <row r="14" spans="1:23">
      <c r="A14" s="57"/>
      <c r="B14" s="58" t="s">
        <v>18</v>
      </c>
      <c r="C14" s="59">
        <v>5</v>
      </c>
      <c r="D14" s="60">
        <f>'Working 25.11.2023'!N13</f>
        <v>0.162037037037037</v>
      </c>
      <c r="E14" s="61">
        <f t="shared" si="0"/>
        <v>2187.5</v>
      </c>
      <c r="F14" s="4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</row>
    <row r="15" ht="13.2" spans="1:23">
      <c r="A15" s="57"/>
      <c r="B15" s="58" t="s">
        <v>19</v>
      </c>
      <c r="C15" s="59"/>
      <c r="D15" s="60">
        <f>'Working 25.11.2023'!N14</f>
        <v>0.0814814814814815</v>
      </c>
      <c r="E15" s="61">
        <f t="shared" si="0"/>
        <v>0</v>
      </c>
      <c r="F15" s="4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</row>
    <row r="16" ht="13.2" spans="1:23">
      <c r="A16" s="63"/>
      <c r="B16" s="58" t="s">
        <v>20</v>
      </c>
      <c r="C16" s="59"/>
      <c r="D16" s="60">
        <f>'Working 25.11.2023'!N15</f>
        <v>0.162037037037037</v>
      </c>
      <c r="E16" s="61">
        <f t="shared" si="0"/>
        <v>0</v>
      </c>
      <c r="F16" s="4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</row>
    <row r="17" ht="13.2" spans="1:23">
      <c r="A17" s="64" t="s">
        <v>21</v>
      </c>
      <c r="B17" s="58" t="s">
        <v>22</v>
      </c>
      <c r="C17" s="65">
        <v>1</v>
      </c>
      <c r="D17" s="60">
        <f>'Working 25.11.2023'!N14</f>
        <v>0.0814814814814815</v>
      </c>
      <c r="E17" s="61">
        <f>F2*D17*2</f>
        <v>440</v>
      </c>
      <c r="F17" s="4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</row>
    <row r="18" ht="13.2" spans="1:23">
      <c r="A18" s="57"/>
      <c r="B18" s="58" t="s">
        <v>23</v>
      </c>
      <c r="C18" s="59"/>
      <c r="D18" s="60">
        <f>'Working 25.11.2023'!N15</f>
        <v>0.162037037037037</v>
      </c>
      <c r="E18" s="61"/>
      <c r="F18" s="4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</row>
    <row r="19" ht="13.2" spans="1:23">
      <c r="A19" s="57"/>
      <c r="B19" s="58" t="s">
        <v>24</v>
      </c>
      <c r="C19" s="59"/>
      <c r="D19" s="60">
        <f>'Working 25.11.2023'!N17</f>
        <v>0.0365497076023392</v>
      </c>
      <c r="E19" s="61">
        <f>F2*D19*2*C19</f>
        <v>0</v>
      </c>
      <c r="F19" s="4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</row>
    <row r="20" ht="13.2" spans="1:23">
      <c r="A20" s="63"/>
      <c r="B20" s="58" t="s">
        <v>25</v>
      </c>
      <c r="C20" s="59"/>
      <c r="D20" s="60">
        <f>'Working 25.11.2023'!N18</f>
        <v>0.0730994152046784</v>
      </c>
      <c r="E20" s="61">
        <f>F2*D20*2*C20</f>
        <v>0</v>
      </c>
      <c r="F20" s="46"/>
      <c r="G20" s="36"/>
      <c r="H20" s="36"/>
      <c r="I20" s="62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</row>
    <row r="21" ht="13.2" spans="1:23">
      <c r="A21" s="64" t="s">
        <v>26</v>
      </c>
      <c r="B21" s="58" t="s">
        <v>27</v>
      </c>
      <c r="C21" s="59">
        <v>1</v>
      </c>
      <c r="D21" s="60">
        <f>'Working 25.11.2023'!N19</f>
        <v>0.0493421052631579</v>
      </c>
      <c r="E21" s="61">
        <f>D21*F2*C21*2</f>
        <v>266.447368421053</v>
      </c>
      <c r="F21" s="4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</row>
    <row r="22" ht="13.2" spans="1:23">
      <c r="A22" s="57"/>
      <c r="B22" s="58" t="s">
        <v>28</v>
      </c>
      <c r="C22" s="59"/>
      <c r="D22" s="60">
        <f>'Working 25.11.2023'!N20</f>
        <v>0.0840643274853801</v>
      </c>
      <c r="E22" s="61">
        <f>D22*F2*C22*2</f>
        <v>0</v>
      </c>
      <c r="F22" s="4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</row>
    <row r="23" ht="13.2" spans="1:23">
      <c r="A23" s="63"/>
      <c r="B23" s="58" t="s">
        <v>29</v>
      </c>
      <c r="C23" s="59"/>
      <c r="D23" s="60">
        <f>'Working 25.11.2023'!N21</f>
        <v>0.135233918128655</v>
      </c>
      <c r="E23" s="61">
        <f>D23*F2*C23*2</f>
        <v>0</v>
      </c>
      <c r="F23" s="4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</row>
    <row r="24" ht="13.2" spans="1:23">
      <c r="A24" s="64" t="s">
        <v>30</v>
      </c>
      <c r="B24" s="58" t="s">
        <v>31</v>
      </c>
      <c r="C24" s="66" t="s">
        <v>32</v>
      </c>
      <c r="D24" s="60" t="s">
        <v>33</v>
      </c>
      <c r="E24" s="61">
        <v>200</v>
      </c>
      <c r="F24" s="4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</row>
    <row r="25" ht="13.2" spans="1:23">
      <c r="A25" s="63"/>
      <c r="B25" s="58" t="s">
        <v>34</v>
      </c>
      <c r="C25" s="66"/>
      <c r="D25" s="60">
        <f>'Working 25.11.2023'!N22</f>
        <v>0.0584795321637427</v>
      </c>
      <c r="E25" s="61">
        <f>D25*F2</f>
        <v>157.894736842105</v>
      </c>
      <c r="F25" s="46"/>
      <c r="G25" s="36"/>
      <c r="H25" s="62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</row>
    <row r="26" ht="13.2" spans="1:23">
      <c r="A26" s="64" t="s">
        <v>35</v>
      </c>
      <c r="B26" s="58" t="s">
        <v>36</v>
      </c>
      <c r="C26" s="66"/>
      <c r="D26" s="67">
        <v>480</v>
      </c>
      <c r="E26" s="61">
        <f t="shared" ref="E26:E27" si="1">C26*D26</f>
        <v>0</v>
      </c>
      <c r="F26" s="46"/>
      <c r="G26" s="36"/>
      <c r="H26" s="62"/>
      <c r="I26" s="83"/>
      <c r="J26" s="62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</row>
    <row r="27" ht="13.2" spans="1:23">
      <c r="A27" s="63"/>
      <c r="B27" s="58" t="s">
        <v>37</v>
      </c>
      <c r="C27" s="66">
        <v>0</v>
      </c>
      <c r="D27" s="67">
        <v>150</v>
      </c>
      <c r="E27" s="61">
        <f t="shared" si="1"/>
        <v>0</v>
      </c>
      <c r="F27" s="46"/>
      <c r="G27" s="36"/>
      <c r="H27" s="62"/>
      <c r="I27" s="83"/>
      <c r="J27" s="62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</row>
    <row r="28" ht="13.2" spans="1:23">
      <c r="A28" s="68" t="s">
        <v>38</v>
      </c>
      <c r="B28" s="18"/>
      <c r="C28" s="18"/>
      <c r="D28" s="19"/>
      <c r="E28" s="69">
        <f>SUM(E5:E27)</f>
        <v>3651.84210526316</v>
      </c>
      <c r="F28" s="46"/>
      <c r="G28" s="36"/>
      <c r="H28" s="36"/>
      <c r="I28" s="36"/>
      <c r="J28" s="83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</row>
    <row r="29" ht="13.2" spans="1:23">
      <c r="A29" s="64" t="s">
        <v>39</v>
      </c>
      <c r="B29" s="70" t="s">
        <v>40</v>
      </c>
      <c r="C29" s="71">
        <v>0.016</v>
      </c>
      <c r="D29" s="19"/>
      <c r="E29" s="61">
        <f>C2*D2*E2*C29</f>
        <v>259.2</v>
      </c>
      <c r="F29" s="4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</row>
    <row r="30" ht="13.2" spans="1:23">
      <c r="A30" s="57"/>
      <c r="B30" s="70" t="s">
        <v>41</v>
      </c>
      <c r="C30" s="72">
        <v>350</v>
      </c>
      <c r="D30" s="19"/>
      <c r="E30" s="61">
        <f>C30</f>
        <v>350</v>
      </c>
      <c r="F30" s="46"/>
      <c r="G30" s="36"/>
      <c r="H30" s="62"/>
      <c r="I30" s="62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</row>
    <row r="31" ht="13.2" spans="1:23">
      <c r="A31" s="57"/>
      <c r="B31" s="70" t="s">
        <v>42</v>
      </c>
      <c r="C31" s="72">
        <v>4</v>
      </c>
      <c r="D31" s="19"/>
      <c r="E31" s="61">
        <f>C31/100*E28</f>
        <v>146.073684210526</v>
      </c>
      <c r="F31" s="46"/>
      <c r="G31" s="36"/>
      <c r="H31" s="62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</row>
    <row r="32" ht="13.2" spans="1:23">
      <c r="A32" s="63"/>
      <c r="B32" s="70" t="s">
        <v>43</v>
      </c>
      <c r="C32" s="72">
        <v>10</v>
      </c>
      <c r="D32" s="19"/>
      <c r="E32" s="61">
        <f>C32/100*E28</f>
        <v>365.184210526316</v>
      </c>
      <c r="F32" s="4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</row>
    <row r="33" ht="13.2" spans="1:23">
      <c r="A33" s="68" t="s">
        <v>44</v>
      </c>
      <c r="B33" s="18"/>
      <c r="C33" s="18"/>
      <c r="D33" s="19"/>
      <c r="E33" s="69">
        <f>SUM(E28:E32)</f>
        <v>4772.3</v>
      </c>
      <c r="F33" s="4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</row>
    <row r="34" ht="13.2" spans="1:23">
      <c r="A34" s="64" t="s">
        <v>45</v>
      </c>
      <c r="B34" s="73" t="s">
        <v>46</v>
      </c>
      <c r="C34" s="74">
        <v>25</v>
      </c>
      <c r="D34" s="19"/>
      <c r="E34" s="61">
        <f>(1+(C34/100))*E33</f>
        <v>5965.375</v>
      </c>
      <c r="F34" s="4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</row>
    <row r="35" ht="13.2" spans="1:23">
      <c r="A35" s="57"/>
      <c r="B35" s="73" t="s">
        <v>47</v>
      </c>
      <c r="C35" s="74">
        <v>18</v>
      </c>
      <c r="D35" s="19"/>
      <c r="E35" s="61">
        <f>E34*(1.18)</f>
        <v>7039.1425</v>
      </c>
      <c r="F35" s="4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</row>
    <row r="36" ht="13.2" spans="1:23">
      <c r="A36" s="57"/>
      <c r="B36" s="73" t="s">
        <v>48</v>
      </c>
      <c r="C36" s="74">
        <v>5</v>
      </c>
      <c r="D36" s="19"/>
      <c r="E36" s="75">
        <f>(1+(C36/100))*E35</f>
        <v>7391.099625</v>
      </c>
      <c r="F36" s="4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</row>
    <row r="37" ht="13.2" spans="1:23">
      <c r="A37" s="63"/>
      <c r="B37" s="76" t="s">
        <v>49</v>
      </c>
      <c r="C37" s="77">
        <v>40</v>
      </c>
      <c r="D37" s="78"/>
      <c r="E37" s="61">
        <f>1.667*E36</f>
        <v>12320.963074875</v>
      </c>
      <c r="F37" s="4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</row>
    <row r="38" ht="24.75" customHeight="1" spans="1:23">
      <c r="A38" s="77"/>
      <c r="B38" s="78"/>
      <c r="C38" s="78"/>
      <c r="D38" s="78"/>
      <c r="E38" s="78"/>
      <c r="F38" s="4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</row>
    <row r="39" ht="28.5" customHeight="1" spans="1:23">
      <c r="A39" s="46"/>
      <c r="B39" s="79"/>
      <c r="D39" s="79"/>
      <c r="E39" s="80"/>
      <c r="F39" s="4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</row>
    <row r="40" ht="13.2" spans="1:23">
      <c r="A40" s="62" t="s">
        <v>50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</row>
    <row r="41" ht="13.2" spans="1:23">
      <c r="A41" s="62" t="s">
        <v>51</v>
      </c>
      <c r="B41" s="62" t="s">
        <v>52</v>
      </c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</row>
    <row r="42" ht="13.2" spans="1:23">
      <c r="A42" s="62" t="s">
        <v>53</v>
      </c>
      <c r="B42" s="62" t="s">
        <v>54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</row>
    <row r="43" ht="13.2" spans="1:2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</row>
    <row r="44" ht="13.2" spans="1:23">
      <c r="A44" s="62" t="s">
        <v>55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</row>
    <row r="45" ht="13.2" spans="1:23">
      <c r="A45" s="62"/>
      <c r="B45" s="62" t="s">
        <v>56</v>
      </c>
      <c r="C45" s="81" t="s">
        <v>57</v>
      </c>
      <c r="D45" s="81" t="s">
        <v>58</v>
      </c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</row>
    <row r="46" ht="13.2" spans="1:23">
      <c r="A46" s="36"/>
      <c r="B46" s="62" t="s">
        <v>59</v>
      </c>
      <c r="C46" s="81">
        <v>399</v>
      </c>
      <c r="D46" s="82">
        <f t="shared" ref="D46:D49" si="2">C46*1.5%*100</f>
        <v>598.5</v>
      </c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</row>
    <row r="47" ht="13.2" spans="1:23">
      <c r="A47" s="36"/>
      <c r="B47" s="62" t="s">
        <v>60</v>
      </c>
      <c r="C47" s="81">
        <v>480</v>
      </c>
      <c r="D47" s="82">
        <f t="shared" si="2"/>
        <v>720</v>
      </c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</row>
    <row r="48" ht="13.2" spans="1:23">
      <c r="A48" s="36"/>
      <c r="B48" s="62" t="s">
        <v>61</v>
      </c>
      <c r="C48" s="81">
        <v>549</v>
      </c>
      <c r="D48" s="82">
        <f t="shared" si="2"/>
        <v>823.5</v>
      </c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</row>
    <row r="49" ht="13.2" spans="1:23">
      <c r="A49" s="36"/>
      <c r="B49" s="62" t="s">
        <v>62</v>
      </c>
      <c r="C49" s="81">
        <v>630</v>
      </c>
      <c r="D49" s="82">
        <f t="shared" si="2"/>
        <v>945</v>
      </c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</row>
    <row r="50" ht="13.2" spans="1:23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</row>
    <row r="51" ht="13.2" spans="1:23">
      <c r="A51" s="62" t="s">
        <v>63</v>
      </c>
      <c r="B51" s="62" t="s">
        <v>64</v>
      </c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</row>
    <row r="52" ht="13.2" spans="1:23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</row>
    <row r="53" ht="13.2" spans="1:2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</row>
    <row r="54" ht="13.2" spans="1:23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</row>
    <row r="55" ht="13.2" spans="1:23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</row>
    <row r="56" ht="13.2" spans="1:23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</row>
    <row r="57" ht="13.2" spans="1:23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</row>
    <row r="58" ht="13.2" spans="1:23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</row>
    <row r="59" ht="13.2" spans="1:23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</row>
    <row r="60" ht="13.2" spans="1:23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</row>
    <row r="61" ht="13.2" spans="1:23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</row>
    <row r="62" ht="13.2" spans="1:23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</row>
    <row r="63" ht="13.2" spans="1:2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</row>
    <row r="64" ht="13.2" spans="1:23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</row>
    <row r="65" ht="13.2" spans="1:23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</row>
    <row r="66" ht="13.2" spans="1:23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</row>
    <row r="67" ht="13.2" spans="1:23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</row>
    <row r="68" ht="13.2" spans="1:23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</row>
    <row r="69" ht="13.2" spans="1:23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</row>
    <row r="70" ht="13.2" spans="1:23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</row>
    <row r="71" ht="13.2" spans="1:23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</row>
    <row r="72" ht="13.2" spans="1:23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</row>
    <row r="73" ht="13.2" spans="1:2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</row>
    <row r="74" ht="13.2" spans="1:23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</row>
    <row r="75" ht="13.2" spans="1:23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</row>
    <row r="76" ht="13.2" spans="1:23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</row>
    <row r="77" ht="13.2" spans="1:23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</row>
    <row r="78" ht="13.2" spans="1:23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</row>
    <row r="79" ht="13.2" spans="1:23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</row>
    <row r="80" ht="13.2" spans="1:23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</row>
    <row r="81" ht="13.2" spans="1:23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</row>
    <row r="82" ht="13.2" spans="1:23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</row>
    <row r="83" ht="13.2" spans="1:2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</row>
    <row r="84" ht="13.2" spans="1:23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</row>
    <row r="85" ht="13.2" spans="1:23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</row>
    <row r="86" ht="13.2" spans="1:23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</row>
    <row r="87" ht="13.2" spans="1:23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</row>
    <row r="88" ht="13.2" spans="1:23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</row>
    <row r="89" ht="13.2" spans="1:23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</row>
    <row r="90" ht="13.2" spans="1:23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</row>
    <row r="91" ht="13.2" spans="1:23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</row>
    <row r="92" ht="13.2" spans="1:23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</row>
    <row r="93" ht="13.2" spans="1:2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</row>
    <row r="94" ht="13.2" spans="1:23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</row>
    <row r="95" ht="13.2" spans="1:23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</row>
    <row r="96" ht="13.2" spans="1:23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</row>
    <row r="97" ht="13.2" spans="1:23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</row>
    <row r="98" ht="13.2" spans="1:23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</row>
    <row r="99" ht="13.2" spans="1:23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</row>
    <row r="100" ht="13.2" spans="1:23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</row>
    <row r="101" ht="13.2" spans="1:23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</row>
    <row r="102" ht="13.2" spans="1:23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</row>
    <row r="103" ht="13.2" spans="1:2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</row>
    <row r="104" ht="13.2" spans="1:23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</row>
    <row r="105" ht="13.2" spans="1:23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</row>
    <row r="106" ht="13.2" spans="1:23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</row>
    <row r="107" ht="13.2" spans="1:23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</row>
    <row r="108" ht="13.2" spans="1:23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</row>
    <row r="109" ht="13.2" spans="1:23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</row>
    <row r="110" ht="13.2" spans="1:23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</row>
    <row r="111" ht="13.2" spans="1:23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</row>
    <row r="112" ht="13.2" spans="1:23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</row>
    <row r="113" ht="13.2" spans="1:2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</row>
    <row r="114" ht="13.2" spans="1:23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</row>
    <row r="115" ht="13.2" spans="1:23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</row>
    <row r="116" ht="13.2" spans="1:23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</row>
    <row r="117" ht="13.2" spans="1:23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</row>
    <row r="118" ht="13.2" spans="1:23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</row>
    <row r="119" ht="13.2" spans="1:23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</row>
    <row r="120" ht="13.2" spans="1:23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</row>
    <row r="121" ht="13.2" spans="1:23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</row>
    <row r="122" ht="13.2" spans="1:23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</row>
    <row r="123" ht="13.2" spans="1:2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</row>
    <row r="124" ht="13.2" spans="1:23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</row>
    <row r="125" ht="13.2" spans="1:23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</row>
    <row r="126" ht="13.2" spans="1:23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</row>
    <row r="127" ht="13.2" spans="1:23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</row>
    <row r="128" ht="13.2" spans="1:23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</row>
    <row r="129" ht="13.2" spans="1:23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</row>
    <row r="130" ht="13.2" spans="1:23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</row>
    <row r="131" ht="13.2" spans="1:23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</row>
    <row r="132" ht="13.2" spans="1:23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</row>
    <row r="133" ht="13.2" spans="1:2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</row>
    <row r="134" ht="13.2" spans="1:23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</row>
    <row r="135" ht="13.2" spans="1:23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</row>
    <row r="136" ht="13.2" spans="1:23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</row>
    <row r="137" ht="13.2" spans="1:23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</row>
    <row r="138" ht="13.2" spans="1:23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</row>
    <row r="139" ht="13.2" spans="1:23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</row>
    <row r="140" ht="13.2" spans="1:23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</row>
    <row r="141" ht="13.2" spans="1:23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</row>
    <row r="142" ht="13.2" spans="1:23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</row>
    <row r="143" ht="13.2" spans="1:2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</row>
    <row r="144" ht="13.2" spans="1:23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</row>
    <row r="145" ht="13.2" spans="1:23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</row>
    <row r="146" ht="13.2" spans="1:23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</row>
    <row r="147" ht="13.2" spans="1:23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</row>
    <row r="148" ht="13.2" spans="1:23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</row>
    <row r="149" ht="13.2" spans="1:23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</row>
    <row r="150" ht="13.2" spans="1:23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</row>
    <row r="151" ht="13.2" spans="1:23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</row>
    <row r="152" ht="13.2" spans="1:23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</row>
    <row r="153" ht="13.2" spans="1:2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</row>
    <row r="154" ht="13.2" spans="1:23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</row>
    <row r="155" ht="13.2" spans="1:23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</row>
    <row r="156" ht="13.2" spans="1:23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</row>
    <row r="157" ht="13.2" spans="1:23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</row>
    <row r="158" ht="13.2" spans="1:23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</row>
    <row r="159" ht="13.2" spans="1:23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</row>
    <row r="160" ht="13.2" spans="1:23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</row>
    <row r="161" ht="13.2" spans="1:23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</row>
    <row r="162" ht="13.2" spans="1:23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</row>
    <row r="163" ht="13.2" spans="1:2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</row>
    <row r="164" ht="13.2" spans="1:23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</row>
    <row r="165" ht="13.2" spans="1:23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</row>
    <row r="166" ht="13.2" spans="1:23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</row>
    <row r="167" ht="13.2" spans="1:23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</row>
    <row r="168" ht="13.2" spans="1:23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</row>
    <row r="169" ht="13.2" spans="1:23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</row>
    <row r="170" ht="13.2" spans="1:23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</row>
    <row r="171" ht="13.2" spans="1:23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</row>
    <row r="172" ht="13.2" spans="1:23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</row>
    <row r="173" ht="13.2" spans="1:2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</row>
    <row r="174" ht="13.2" spans="1:23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</row>
    <row r="175" ht="13.2" spans="1:23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</row>
    <row r="176" ht="13.2" spans="1:23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</row>
    <row r="177" ht="13.2" spans="1:23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</row>
    <row r="178" ht="13.2" spans="1:23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</row>
    <row r="179" ht="13.2" spans="1:23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</row>
    <row r="180" ht="13.2" spans="1:23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</row>
    <row r="181" ht="13.2" spans="1:23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</row>
    <row r="182" ht="13.2" spans="1:23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</row>
    <row r="183" ht="13.2" spans="1:2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</row>
    <row r="184" ht="13.2" spans="1:23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</row>
    <row r="185" ht="13.2" spans="1:23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</row>
    <row r="186" ht="13.2" spans="1:23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</row>
    <row r="187" ht="13.2" spans="1:23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</row>
    <row r="188" ht="13.2" spans="1:23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</row>
    <row r="189" ht="13.2" spans="1:23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</row>
    <row r="190" ht="13.2" spans="1:23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</row>
    <row r="191" ht="13.2" spans="1:23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</row>
    <row r="192" ht="13.2" spans="1:23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</row>
    <row r="193" ht="13.2" spans="1:2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</row>
    <row r="194" ht="13.2" spans="1:23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</row>
    <row r="195" ht="13.2" spans="1:23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</row>
    <row r="196" ht="13.2" spans="1:23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</row>
    <row r="197" ht="13.2" spans="1:23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</row>
    <row r="198" ht="13.2" spans="1:23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</row>
    <row r="199" ht="13.2" spans="1:23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</row>
    <row r="200" ht="13.2" spans="1:23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</row>
    <row r="201" ht="13.2" spans="1:23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</row>
    <row r="202" ht="13.2" spans="1:23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</row>
    <row r="203" ht="13.2" spans="1:2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</row>
    <row r="204" ht="13.2" spans="1:23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</row>
    <row r="205" ht="13.2" spans="1:23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</row>
    <row r="206" ht="13.2" spans="1:23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</row>
    <row r="207" ht="13.2" spans="1:23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</row>
    <row r="208" ht="13.2" spans="1:23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</row>
    <row r="209" ht="13.2" spans="1:23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</row>
    <row r="210" ht="13.2" spans="1:23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</row>
    <row r="211" ht="13.2" spans="1:23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</row>
    <row r="212" ht="13.2" spans="1:23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</row>
    <row r="213" ht="13.2" spans="1:2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</row>
    <row r="214" ht="13.2" spans="1:23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</row>
    <row r="215" ht="13.2" spans="1:23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</row>
    <row r="216" ht="13.2" spans="1:23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</row>
    <row r="217" ht="13.2" spans="1:23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</row>
    <row r="218" ht="13.2" spans="1:23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</row>
    <row r="219" ht="13.2" spans="1:23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</row>
    <row r="220" ht="13.2" spans="1:23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</row>
    <row r="221" ht="13.2" spans="1:23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</row>
    <row r="222" ht="13.2" spans="1:23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</row>
    <row r="223" ht="13.2" spans="1: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</row>
    <row r="224" ht="13.2" spans="1:23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</row>
    <row r="225" ht="13.2" spans="1:23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</row>
    <row r="226" ht="13.2" spans="1:23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</row>
    <row r="227" ht="13.2" spans="1:23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</row>
    <row r="228" ht="13.2" spans="1:23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</row>
    <row r="229" ht="13.2" spans="1:23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</row>
    <row r="230" ht="13.2" spans="1:23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</row>
    <row r="231" ht="13.2" spans="1:23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</row>
    <row r="232" ht="13.2" spans="1:23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</row>
    <row r="233" ht="13.2" spans="1:2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</row>
    <row r="234" ht="13.2" spans="1:23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</row>
    <row r="235" ht="13.2" spans="1:23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</row>
    <row r="236" ht="13.2" spans="1:23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</row>
    <row r="237" ht="13.2" spans="1:23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</row>
    <row r="238" ht="13.2" spans="1:23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</row>
    <row r="239" ht="13.2" spans="1:23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</row>
    <row r="240" ht="13.2" spans="1:23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</row>
    <row r="241" ht="13.2" spans="1:23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</row>
    <row r="242" ht="13.2" spans="1:23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</row>
    <row r="243" ht="13.2" spans="1:2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</row>
    <row r="244" ht="13.2" spans="1:23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</row>
    <row r="245" ht="13.2" spans="1:23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</row>
    <row r="246" ht="13.2" spans="1:23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</row>
    <row r="247" ht="13.2" spans="1:23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</row>
    <row r="248" ht="13.2" spans="1:23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</row>
    <row r="249" ht="13.2" spans="1:23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</row>
    <row r="250" ht="13.2" spans="1:23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</row>
    <row r="251" ht="13.2" spans="1:23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</row>
    <row r="252" ht="13.2" spans="1:23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</row>
    <row r="253" ht="13.2" spans="1:2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</row>
    <row r="254" ht="13.2" spans="1:23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</row>
    <row r="255" ht="13.2" spans="1:23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</row>
    <row r="256" ht="13.2" spans="1:23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</row>
    <row r="257" ht="13.2" spans="1:23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</row>
    <row r="258" ht="13.2" spans="1:23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</row>
    <row r="259" ht="13.2" spans="1:23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</row>
    <row r="260" ht="13.2" spans="1:23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</row>
    <row r="261" ht="13.2" spans="1:23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</row>
    <row r="262" ht="13.2" spans="1:23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</row>
    <row r="263" ht="13.2" spans="1:2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</row>
    <row r="264" ht="13.2" spans="1:23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</row>
    <row r="265" ht="13.2" spans="1:23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</row>
    <row r="266" ht="13.2" spans="1:23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</row>
    <row r="267" ht="13.2" spans="1:23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</row>
    <row r="268" ht="13.2" spans="1:23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</row>
    <row r="269" ht="13.2" spans="1:23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</row>
    <row r="270" ht="13.2" spans="1:23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</row>
    <row r="271" ht="13.2" spans="1:23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</row>
    <row r="272" ht="13.2" spans="1:23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</row>
    <row r="273" ht="13.2" spans="1:2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</row>
    <row r="274" ht="13.2" spans="1:23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</row>
    <row r="275" ht="13.2" spans="1:23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</row>
    <row r="276" ht="13.2" spans="1:23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</row>
    <row r="277" ht="13.2" spans="1:23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</row>
    <row r="278" ht="13.2" spans="1:23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</row>
    <row r="279" ht="13.2" spans="1:23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</row>
    <row r="280" ht="13.2" spans="1:23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</row>
    <row r="281" ht="13.2" spans="1:23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</row>
    <row r="282" ht="13.2" spans="1:23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</row>
    <row r="283" ht="13.2" spans="1:2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</row>
    <row r="284" ht="13.2" spans="1:23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</row>
    <row r="285" ht="13.2" spans="1:23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</row>
    <row r="286" ht="13.2" spans="1:23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</row>
    <row r="287" ht="13.2" spans="1:23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</row>
    <row r="288" ht="13.2" spans="1:23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</row>
    <row r="289" ht="13.2" spans="1:23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</row>
    <row r="290" ht="13.2" spans="1:23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</row>
    <row r="291" ht="13.2" spans="1:23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</row>
    <row r="292" ht="13.2" spans="1:23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</row>
    <row r="293" ht="13.2" spans="1:2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</row>
    <row r="294" ht="13.2" spans="1:23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</row>
    <row r="295" ht="13.2" spans="1:23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</row>
    <row r="296" ht="13.2" spans="1:23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</row>
    <row r="297" ht="13.2" spans="1:23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</row>
    <row r="298" ht="13.2" spans="1:23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</row>
    <row r="299" ht="13.2" spans="1:23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</row>
    <row r="300" ht="13.2" spans="1:23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</row>
    <row r="301" ht="13.2" spans="1:23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</row>
    <row r="302" ht="13.2" spans="1:23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</row>
    <row r="303" ht="13.2" spans="1:2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</row>
    <row r="304" ht="13.2" spans="1:23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</row>
    <row r="305" ht="13.2" spans="1:23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</row>
    <row r="306" ht="13.2" spans="1:23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</row>
    <row r="307" ht="13.2" spans="1:23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</row>
    <row r="308" ht="13.2" spans="1:23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</row>
    <row r="309" ht="13.2" spans="1:23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</row>
    <row r="310" ht="13.2" spans="1:23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</row>
    <row r="311" ht="13.2" spans="1:23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</row>
    <row r="312" ht="13.2" spans="1:23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</row>
    <row r="313" ht="13.2" spans="1:2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</row>
    <row r="314" ht="13.2" spans="1:23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</row>
    <row r="315" ht="13.2" spans="1:23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</row>
    <row r="316" ht="13.2" spans="1:23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</row>
    <row r="317" ht="13.2" spans="1:23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</row>
    <row r="318" ht="13.2" spans="1:23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</row>
    <row r="319" ht="13.2" spans="1:23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</row>
    <row r="320" ht="13.2" spans="1:23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</row>
    <row r="321" ht="13.2" spans="1:23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</row>
    <row r="322" ht="13.2" spans="1:23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</row>
    <row r="323" ht="13.2" spans="1: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</row>
    <row r="324" ht="13.2" spans="1:23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</row>
    <row r="325" ht="13.2" spans="1:23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</row>
    <row r="326" ht="13.2" spans="1:23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</row>
    <row r="327" ht="13.2" spans="1:23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</row>
    <row r="328" ht="13.2" spans="1:23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</row>
    <row r="329" ht="13.2" spans="1:23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</row>
    <row r="330" ht="13.2" spans="1:23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</row>
    <row r="331" ht="13.2" spans="1:23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</row>
    <row r="332" ht="13.2" spans="1:23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</row>
    <row r="333" ht="13.2" spans="1:2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</row>
    <row r="334" ht="13.2" spans="1:23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</row>
    <row r="335" ht="13.2" spans="1:23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</row>
    <row r="336" ht="13.2" spans="1:23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</row>
    <row r="337" ht="13.2" spans="1:23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</row>
    <row r="338" ht="13.2" spans="1:23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</row>
    <row r="339" ht="13.2" spans="1:23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</row>
    <row r="340" ht="13.2" spans="1:23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</row>
    <row r="341" ht="13.2" spans="1:23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</row>
    <row r="342" ht="13.2" spans="1:23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</row>
    <row r="343" ht="13.2" spans="1:2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</row>
    <row r="344" ht="13.2" spans="1:23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</row>
    <row r="345" ht="13.2" spans="1:23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</row>
    <row r="346" ht="13.2" spans="1:23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</row>
    <row r="347" ht="13.2" spans="1:23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</row>
    <row r="348" ht="13.2" spans="1:23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</row>
    <row r="349" ht="13.2" spans="1:23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</row>
    <row r="350" ht="13.2" spans="1:23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</row>
    <row r="351" ht="13.2" spans="1:23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</row>
    <row r="352" ht="13.2" spans="1:23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</row>
    <row r="353" ht="13.2" spans="1:2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</row>
    <row r="354" ht="13.2" spans="1:23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</row>
    <row r="355" ht="13.2" spans="1:23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</row>
    <row r="356" ht="13.2" spans="1:23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</row>
    <row r="357" ht="13.2" spans="1:23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</row>
    <row r="358" ht="13.2" spans="1:23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</row>
    <row r="359" ht="13.2" spans="1:23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</row>
    <row r="360" ht="13.2" spans="1:23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</row>
    <row r="361" ht="13.2" spans="1:23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</row>
    <row r="362" ht="13.2" spans="1:23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</row>
    <row r="363" ht="13.2" spans="1:2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</row>
    <row r="364" ht="13.2" spans="1:23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</row>
    <row r="365" ht="13.2" spans="1:23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</row>
    <row r="366" ht="13.2" spans="1:23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</row>
    <row r="367" ht="13.2" spans="1:23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</row>
    <row r="368" ht="13.2" spans="1:23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</row>
    <row r="369" ht="13.2" spans="1:23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</row>
    <row r="370" ht="13.2" spans="1:23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</row>
    <row r="371" ht="13.2" spans="1:23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</row>
    <row r="372" ht="13.2" spans="1:23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</row>
    <row r="373" ht="13.2" spans="1:2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</row>
    <row r="374" ht="13.2" spans="1:23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</row>
    <row r="375" ht="13.2" spans="1:23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</row>
    <row r="376" ht="13.2" spans="1:23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</row>
    <row r="377" ht="13.2" spans="1:23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</row>
    <row r="378" ht="13.2" spans="1:23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</row>
    <row r="379" ht="13.2" spans="1:23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</row>
    <row r="380" ht="13.2" spans="1:23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</row>
    <row r="381" ht="13.2" spans="1:23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</row>
    <row r="382" ht="13.2" spans="1:23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</row>
    <row r="383" ht="13.2" spans="1:2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</row>
    <row r="384" ht="13.2" spans="1:23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</row>
    <row r="385" ht="13.2" spans="1:23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</row>
    <row r="386" ht="13.2" spans="1:23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</row>
    <row r="387" ht="13.2" spans="1:23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</row>
    <row r="388" ht="13.2" spans="1:23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</row>
    <row r="389" ht="13.2" spans="1:23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</row>
    <row r="390" ht="13.2" spans="1:23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</row>
    <row r="391" ht="13.2" spans="1:23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</row>
    <row r="392" ht="13.2" spans="1:23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</row>
    <row r="393" ht="13.2" spans="1:2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</row>
    <row r="394" ht="13.2" spans="1:23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</row>
    <row r="395" ht="13.2" spans="1:23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</row>
    <row r="396" ht="13.2" spans="1:23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</row>
    <row r="397" ht="13.2" spans="1:23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</row>
    <row r="398" ht="13.2" spans="1:23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</row>
    <row r="399" ht="13.2" spans="1:23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</row>
    <row r="400" ht="13.2" spans="1:23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</row>
    <row r="401" ht="13.2" spans="1:23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</row>
    <row r="402" ht="13.2" spans="1:23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</row>
    <row r="403" ht="13.2" spans="1:2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</row>
    <row r="404" ht="13.2" spans="1:23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</row>
    <row r="405" ht="13.2" spans="1:23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</row>
    <row r="406" ht="13.2" spans="1:23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</row>
    <row r="407" ht="13.2" spans="1:23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</row>
    <row r="408" ht="13.2" spans="1:23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</row>
    <row r="409" ht="13.2" spans="1:23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</row>
    <row r="410" ht="13.2" spans="1:23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</row>
    <row r="411" ht="13.2" spans="1:23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</row>
    <row r="412" ht="13.2" spans="1:23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</row>
    <row r="413" ht="13.2" spans="1:2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</row>
    <row r="414" ht="13.2" spans="1:23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</row>
    <row r="415" ht="13.2" spans="1:23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</row>
    <row r="416" ht="13.2" spans="1:23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</row>
    <row r="417" ht="13.2" spans="1:23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</row>
    <row r="418" ht="13.2" spans="1:23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</row>
    <row r="419" ht="13.2" spans="1:23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</row>
    <row r="420" ht="13.2" spans="1:23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</row>
    <row r="421" ht="13.2" spans="1:23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</row>
    <row r="422" ht="13.2" spans="1:23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</row>
    <row r="423" ht="13.2" spans="1: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</row>
    <row r="424" ht="13.2" spans="1:23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</row>
    <row r="425" ht="13.2" spans="1:23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</row>
    <row r="426" ht="13.2" spans="1:23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</row>
    <row r="427" ht="13.2" spans="1:23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</row>
    <row r="428" ht="13.2" spans="1:23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</row>
    <row r="429" ht="13.2" spans="1:23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</row>
    <row r="430" ht="13.2" spans="1:23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</row>
    <row r="431" ht="13.2" spans="1:23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</row>
    <row r="432" ht="13.2" spans="1:23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</row>
    <row r="433" ht="13.2" spans="1:2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</row>
    <row r="434" ht="13.2" spans="1:23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</row>
    <row r="435" ht="13.2" spans="1:23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</row>
    <row r="436" ht="13.2" spans="1:23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</row>
    <row r="437" ht="13.2" spans="1:23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</row>
    <row r="438" ht="13.2" spans="1:23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</row>
    <row r="439" ht="13.2" spans="1:23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</row>
    <row r="440" ht="13.2" spans="1:23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</row>
    <row r="441" ht="13.2" spans="1:23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</row>
    <row r="442" ht="13.2" spans="1:23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</row>
    <row r="443" ht="13.2" spans="1:2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</row>
    <row r="444" ht="13.2" spans="1:23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</row>
    <row r="445" ht="13.2" spans="1:23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</row>
    <row r="446" ht="13.2" spans="1:23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</row>
    <row r="447" ht="13.2" spans="1:23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</row>
    <row r="448" ht="13.2" spans="1:23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</row>
    <row r="449" ht="13.2" spans="1:23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</row>
    <row r="450" ht="13.2" spans="1:23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</row>
    <row r="451" ht="13.2" spans="1:23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</row>
    <row r="452" ht="13.2" spans="1:23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</row>
    <row r="453" ht="13.2" spans="1:2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</row>
    <row r="454" ht="13.2" spans="1:23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</row>
    <row r="455" ht="13.2" spans="1:23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</row>
    <row r="456" ht="13.2" spans="1:23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</row>
    <row r="457" ht="13.2" spans="1:23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</row>
    <row r="458" ht="13.2" spans="1:23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</row>
    <row r="459" ht="13.2" spans="1:23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</row>
    <row r="460" ht="13.2" spans="1:23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</row>
    <row r="461" ht="13.2" spans="1:23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</row>
    <row r="462" ht="13.2" spans="1:23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</row>
    <row r="463" ht="13.2" spans="1:2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</row>
    <row r="464" ht="13.2" spans="1:23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</row>
    <row r="465" ht="13.2" spans="1:23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</row>
    <row r="466" ht="13.2" spans="1:23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</row>
    <row r="467" ht="13.2" spans="1:23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</row>
    <row r="468" ht="13.2" spans="1:23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</row>
    <row r="469" ht="13.2" spans="1:23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</row>
    <row r="470" ht="13.2" spans="1:23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</row>
    <row r="471" ht="13.2" spans="1:23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</row>
    <row r="472" ht="13.2" spans="1:23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</row>
    <row r="473" ht="13.2" spans="1:2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</row>
    <row r="474" ht="13.2" spans="1:23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</row>
    <row r="475" ht="13.2" spans="1:23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</row>
    <row r="476" ht="13.2" spans="1:23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</row>
    <row r="477" ht="13.2" spans="1:23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</row>
    <row r="478" ht="13.2" spans="1:23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</row>
    <row r="479" ht="13.2" spans="1:23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</row>
    <row r="480" ht="13.2" spans="1:23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</row>
    <row r="481" ht="13.2" spans="1:23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</row>
    <row r="482" ht="13.2" spans="1:23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</row>
    <row r="483" ht="13.2" spans="1:2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</row>
    <row r="484" ht="13.2" spans="1:23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</row>
    <row r="485" ht="13.2" spans="1:23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</row>
    <row r="486" ht="13.2" spans="1:23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</row>
    <row r="487" ht="13.2" spans="1:23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</row>
    <row r="488" ht="13.2" spans="1:23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</row>
    <row r="489" ht="13.2" spans="1:23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</row>
    <row r="490" ht="13.2" spans="1:23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</row>
    <row r="491" ht="13.2" spans="1:23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</row>
    <row r="492" ht="13.2" spans="1:23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</row>
    <row r="493" ht="13.2" spans="1:2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</row>
    <row r="494" ht="13.2" spans="1:23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</row>
    <row r="495" ht="13.2" spans="1:23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</row>
    <row r="496" ht="13.2" spans="1:23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</row>
    <row r="497" ht="13.2" spans="1:23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</row>
    <row r="498" ht="13.2" spans="1:23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</row>
    <row r="499" ht="13.2" spans="1:23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</row>
    <row r="500" ht="13.2" spans="1:23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</row>
    <row r="501" ht="13.2" spans="1:23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</row>
    <row r="502" ht="13.2" spans="1:23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</row>
    <row r="503" ht="13.2" spans="1:2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</row>
    <row r="504" ht="13.2" spans="1:23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</row>
    <row r="505" ht="13.2" spans="1:23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</row>
    <row r="506" ht="13.2" spans="1:23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</row>
    <row r="507" ht="13.2" spans="1:23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</row>
    <row r="508" ht="13.2" spans="1:23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</row>
    <row r="509" ht="13.2" spans="1:23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</row>
    <row r="510" ht="13.2" spans="1:23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</row>
    <row r="511" ht="13.2" spans="1:23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</row>
    <row r="512" ht="13.2" spans="1:23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</row>
    <row r="513" ht="13.2" spans="1:2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</row>
    <row r="514" ht="13.2" spans="1:23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</row>
    <row r="515" ht="13.2" spans="1:23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</row>
    <row r="516" ht="13.2" spans="1:23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</row>
    <row r="517" ht="13.2" spans="1:23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</row>
    <row r="518" ht="13.2" spans="1:23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</row>
    <row r="519" ht="13.2" spans="1:23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</row>
    <row r="520" ht="13.2" spans="1:23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</row>
    <row r="521" ht="13.2" spans="1:23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</row>
    <row r="522" ht="13.2" spans="1:23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</row>
    <row r="523" ht="13.2" spans="1: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</row>
    <row r="524" ht="13.2" spans="1:23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</row>
    <row r="525" ht="13.2" spans="1:23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</row>
    <row r="526" ht="13.2" spans="1:23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</row>
    <row r="527" ht="13.2" spans="1:23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</row>
    <row r="528" ht="13.2" spans="1:23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</row>
    <row r="529" ht="13.2" spans="1:23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</row>
    <row r="530" ht="13.2" spans="1:23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</row>
    <row r="531" ht="13.2" spans="1:23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</row>
    <row r="532" ht="13.2" spans="1:23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</row>
    <row r="533" ht="13.2" spans="1:2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</row>
    <row r="534" ht="13.2" spans="1:23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</row>
    <row r="535" ht="13.2" spans="1:23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</row>
    <row r="536" ht="13.2" spans="1:23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</row>
    <row r="537" ht="13.2" spans="1:23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</row>
    <row r="538" ht="13.2" spans="1:23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</row>
    <row r="539" ht="13.2" spans="1:23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</row>
    <row r="540" ht="13.2" spans="1:23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</row>
    <row r="541" ht="13.2" spans="1:23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</row>
    <row r="542" ht="13.2" spans="1:23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</row>
    <row r="543" ht="13.2" spans="1:2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</row>
    <row r="544" ht="13.2" spans="1:23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</row>
    <row r="545" ht="13.2" spans="1:23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</row>
    <row r="546" ht="13.2" spans="1:23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</row>
    <row r="547" ht="13.2" spans="1:23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</row>
    <row r="548" ht="13.2" spans="1:23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</row>
    <row r="549" ht="13.2" spans="1:23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</row>
    <row r="550" ht="13.2" spans="1:23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</row>
    <row r="551" ht="13.2" spans="1:23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</row>
    <row r="552" ht="13.2" spans="1:23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</row>
    <row r="553" ht="13.2" spans="1:2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</row>
    <row r="554" ht="13.2" spans="1:23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</row>
    <row r="555" ht="13.2" spans="1:23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</row>
    <row r="556" ht="13.2" spans="1:23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</row>
    <row r="557" ht="13.2" spans="1:23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</row>
    <row r="558" ht="13.2" spans="1:23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</row>
    <row r="559" ht="13.2" spans="1:23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</row>
    <row r="560" ht="13.2" spans="1:23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</row>
    <row r="561" ht="13.2" spans="1:23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</row>
    <row r="562" ht="13.2" spans="1:23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</row>
    <row r="563" ht="13.2" spans="1:2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</row>
    <row r="564" ht="13.2" spans="1:23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</row>
    <row r="565" ht="13.2" spans="1:23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</row>
    <row r="566" ht="13.2" spans="1:23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</row>
    <row r="567" ht="13.2" spans="1:23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</row>
    <row r="568" ht="13.2" spans="1:23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</row>
    <row r="569" ht="13.2" spans="1:23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</row>
    <row r="570" ht="13.2" spans="1:23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</row>
    <row r="571" ht="13.2" spans="1:23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</row>
    <row r="572" ht="13.2" spans="1:23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</row>
    <row r="573" ht="13.2" spans="1:2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</row>
    <row r="574" ht="13.2" spans="1:23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</row>
    <row r="575" ht="13.2" spans="1:23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</row>
    <row r="576" ht="13.2" spans="1:23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</row>
    <row r="577" ht="13.2" spans="1:23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</row>
    <row r="578" ht="13.2" spans="1:23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</row>
    <row r="579" ht="13.2" spans="1:23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</row>
    <row r="580" ht="13.2" spans="1:23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</row>
    <row r="581" ht="13.2" spans="1:23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</row>
    <row r="582" ht="13.2" spans="1:23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</row>
    <row r="583" ht="13.2" spans="1:2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</row>
    <row r="584" ht="13.2" spans="1:23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</row>
    <row r="585" ht="13.2" spans="1:23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</row>
    <row r="586" ht="13.2" spans="1:23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</row>
    <row r="587" ht="13.2" spans="1:23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</row>
    <row r="588" ht="13.2" spans="1:23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</row>
    <row r="589" ht="13.2" spans="1:23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</row>
    <row r="590" ht="13.2" spans="1:23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</row>
    <row r="591" ht="13.2" spans="1:23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</row>
    <row r="592" ht="13.2" spans="1:23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</row>
    <row r="593" ht="13.2" spans="1:2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</row>
    <row r="594" ht="13.2" spans="1:23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</row>
    <row r="595" ht="13.2" spans="1:23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</row>
    <row r="596" ht="13.2" spans="1:23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</row>
    <row r="597" ht="13.2" spans="1:23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</row>
    <row r="598" ht="13.2" spans="1:23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</row>
    <row r="599" ht="13.2" spans="1:23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</row>
    <row r="600" ht="13.2" spans="1:23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</row>
    <row r="601" ht="13.2" spans="1:23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</row>
    <row r="602" ht="13.2" spans="1:23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</row>
    <row r="603" ht="13.2" spans="1:2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</row>
    <row r="604" ht="13.2" spans="1:23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</row>
    <row r="605" ht="13.2" spans="1:23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</row>
    <row r="606" ht="13.2" spans="1:23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</row>
    <row r="607" ht="13.2" spans="1:23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</row>
    <row r="608" ht="13.2" spans="1:23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</row>
    <row r="609" ht="13.2" spans="1:23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</row>
    <row r="610" ht="13.2" spans="1:23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</row>
    <row r="611" ht="13.2" spans="1:23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</row>
    <row r="612" ht="13.2" spans="1:23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</row>
    <row r="613" ht="13.2" spans="1:2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</row>
    <row r="614" ht="13.2" spans="1:23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</row>
    <row r="615" ht="13.2" spans="1:23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</row>
    <row r="616" ht="13.2" spans="1:23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</row>
    <row r="617" ht="13.2" spans="1:23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</row>
    <row r="618" ht="13.2" spans="1:23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</row>
    <row r="619" ht="13.2" spans="1:23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</row>
    <row r="620" ht="13.2" spans="1:23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</row>
    <row r="621" ht="13.2" spans="1:23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</row>
    <row r="622" ht="13.2" spans="1:23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</row>
    <row r="623" ht="13.2" spans="1: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</row>
    <row r="624" ht="13.2" spans="1:23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</row>
    <row r="625" ht="13.2" spans="1:23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</row>
    <row r="626" ht="13.2" spans="1:23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</row>
    <row r="627" ht="13.2" spans="1:23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</row>
    <row r="628" ht="13.2" spans="1:23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</row>
    <row r="629" ht="13.2" spans="1:23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</row>
    <row r="630" ht="13.2" spans="1:23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</row>
    <row r="631" ht="13.2" spans="1:23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</row>
    <row r="632" ht="13.2" spans="1:23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</row>
    <row r="633" ht="13.2" spans="1:2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</row>
    <row r="634" ht="13.2" spans="1:23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</row>
    <row r="635" ht="13.2" spans="1:23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</row>
    <row r="636" ht="13.2" spans="1:23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</row>
    <row r="637" ht="13.2" spans="1:23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</row>
    <row r="638" ht="13.2" spans="1:23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</row>
    <row r="639" ht="13.2" spans="1:23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</row>
    <row r="640" ht="13.2" spans="1:23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</row>
    <row r="641" ht="13.2" spans="1:23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</row>
    <row r="642" ht="13.2" spans="1:23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</row>
    <row r="643" ht="13.2" spans="1:2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</row>
    <row r="644" ht="13.2" spans="1:23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</row>
    <row r="645" ht="13.2" spans="1:23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</row>
    <row r="646" ht="13.2" spans="1:23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</row>
    <row r="647" ht="13.2" spans="1:23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</row>
    <row r="648" ht="13.2" spans="1:23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</row>
    <row r="649" ht="13.2" spans="1:23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</row>
    <row r="650" ht="13.2" spans="1:23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</row>
    <row r="651" ht="13.2" spans="1:23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</row>
    <row r="652" ht="13.2" spans="1:23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</row>
    <row r="653" ht="13.2" spans="1:2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</row>
    <row r="654" ht="13.2" spans="1:23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</row>
    <row r="655" ht="13.2" spans="1:23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</row>
    <row r="656" ht="13.2" spans="1:23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</row>
    <row r="657" ht="13.2" spans="1:23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</row>
    <row r="658" ht="13.2" spans="1:23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</row>
    <row r="659" ht="13.2" spans="1:23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</row>
    <row r="660" ht="13.2" spans="1:23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</row>
    <row r="661" ht="13.2" spans="1:23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</row>
    <row r="662" ht="13.2" spans="1:23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</row>
    <row r="663" ht="13.2" spans="1:2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</row>
    <row r="664" ht="13.2" spans="1:23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</row>
    <row r="665" ht="13.2" spans="1:23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</row>
    <row r="666" ht="13.2" spans="1:23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</row>
    <row r="667" ht="13.2" spans="1:23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</row>
    <row r="668" ht="13.2" spans="1:23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</row>
    <row r="669" ht="13.2" spans="1:23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</row>
    <row r="670" ht="13.2" spans="1:23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</row>
    <row r="671" ht="13.2" spans="1:23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</row>
    <row r="672" ht="13.2" spans="1:23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</row>
    <row r="673" ht="13.2" spans="1:2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</row>
    <row r="674" ht="13.2" spans="1:23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</row>
    <row r="675" ht="13.2" spans="1:23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</row>
    <row r="676" ht="13.2" spans="1:23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</row>
    <row r="677" ht="13.2" spans="1:23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</row>
    <row r="678" ht="13.2" spans="1:23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</row>
    <row r="679" ht="13.2" spans="1:23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</row>
    <row r="680" ht="13.2" spans="1:23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</row>
    <row r="681" ht="13.2" spans="1:23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</row>
    <row r="682" ht="13.2" spans="1:23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</row>
    <row r="683" ht="13.2" spans="1:2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</row>
    <row r="684" ht="13.2" spans="1:23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</row>
    <row r="685" ht="13.2" spans="1:23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</row>
    <row r="686" ht="13.2" spans="1:23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</row>
    <row r="687" ht="13.2" spans="1:23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</row>
    <row r="688" ht="13.2" spans="1:23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</row>
    <row r="689" ht="13.2" spans="1:23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</row>
    <row r="690" ht="13.2" spans="1:23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</row>
    <row r="691" ht="13.2" spans="1:23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</row>
    <row r="692" ht="13.2" spans="1:23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</row>
    <row r="693" ht="13.2" spans="1:2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</row>
    <row r="694" ht="13.2" spans="1:23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</row>
    <row r="695" ht="13.2" spans="1:23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</row>
    <row r="696" ht="13.2" spans="1:23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</row>
    <row r="697" ht="13.2" spans="1:23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</row>
    <row r="698" ht="13.2" spans="1:23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</row>
    <row r="699" ht="13.2" spans="1:23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</row>
    <row r="700" ht="13.2" spans="1:23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</row>
    <row r="701" ht="13.2" spans="1:23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</row>
    <row r="702" ht="13.2" spans="1:23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</row>
    <row r="703" ht="13.2" spans="1:2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</row>
    <row r="704" ht="13.2" spans="1:23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</row>
    <row r="705" ht="13.2" spans="1:23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</row>
    <row r="706" ht="13.2" spans="1:23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</row>
    <row r="707" ht="13.2" spans="1:23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</row>
    <row r="708" ht="13.2" spans="1:23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</row>
    <row r="709" ht="13.2" spans="1:23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</row>
    <row r="710" ht="13.2" spans="1:23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</row>
    <row r="711" ht="13.2" spans="1:23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</row>
    <row r="712" ht="13.2" spans="1:23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</row>
    <row r="713" ht="13.2" spans="1:2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</row>
    <row r="714" ht="13.2" spans="1:23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</row>
    <row r="715" ht="13.2" spans="1:23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</row>
    <row r="716" ht="13.2" spans="1:23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</row>
    <row r="717" ht="13.2" spans="1:23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</row>
    <row r="718" ht="13.2" spans="1:23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</row>
    <row r="719" ht="13.2" spans="1:23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</row>
    <row r="720" ht="13.2" spans="1:23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</row>
    <row r="721" ht="13.2" spans="1:23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</row>
    <row r="722" ht="13.2" spans="1:23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</row>
    <row r="723" ht="13.2" spans="1: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</row>
    <row r="724" ht="13.2" spans="1:23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</row>
    <row r="725" ht="13.2" spans="1:23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</row>
    <row r="726" ht="13.2" spans="1:23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</row>
    <row r="727" ht="13.2" spans="1:23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</row>
    <row r="728" ht="13.2" spans="1:23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</row>
    <row r="729" ht="13.2" spans="1:23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</row>
    <row r="730" ht="13.2" spans="1:23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</row>
    <row r="731" ht="13.2" spans="1:23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</row>
    <row r="732" ht="13.2" spans="1:23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</row>
    <row r="733" ht="13.2" spans="1:2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</row>
    <row r="734" ht="13.2" spans="1:23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</row>
    <row r="735" ht="13.2" spans="1:23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</row>
    <row r="736" ht="13.2" spans="1:23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</row>
    <row r="737" ht="13.2" spans="1:23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</row>
    <row r="738" ht="13.2" spans="1:23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</row>
    <row r="739" ht="13.2" spans="1:23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</row>
    <row r="740" ht="13.2" spans="1:23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</row>
    <row r="741" ht="13.2" spans="1:23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</row>
    <row r="742" ht="13.2" spans="1:23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</row>
    <row r="743" ht="13.2" spans="1:2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</row>
    <row r="744" ht="13.2" spans="1:23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</row>
    <row r="745" ht="13.2" spans="1:23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</row>
    <row r="746" ht="13.2" spans="1:23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</row>
    <row r="747" ht="13.2" spans="1:23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</row>
    <row r="748" ht="13.2" spans="1:23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</row>
    <row r="749" ht="13.2" spans="1:23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</row>
    <row r="750" ht="13.2" spans="1:23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</row>
    <row r="751" ht="13.2" spans="1:23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</row>
    <row r="752" ht="13.2" spans="1:23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</row>
    <row r="753" ht="13.2" spans="1:2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</row>
    <row r="754" ht="13.2" spans="1:23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</row>
    <row r="755" ht="13.2" spans="1:23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</row>
    <row r="756" ht="13.2" spans="1:23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</row>
    <row r="757" ht="13.2" spans="1:23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</row>
    <row r="758" ht="13.2" spans="1:23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</row>
    <row r="759" ht="13.2" spans="1:23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</row>
    <row r="760" ht="13.2" spans="1:23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</row>
    <row r="761" ht="13.2" spans="1:23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</row>
    <row r="762" ht="13.2" spans="1:23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</row>
    <row r="763" ht="13.2" spans="1:2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</row>
    <row r="764" ht="13.2" spans="1:23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</row>
    <row r="765" ht="13.2" spans="1:23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</row>
    <row r="766" ht="13.2" spans="1:23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</row>
    <row r="767" ht="13.2" spans="1:23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</row>
    <row r="768" ht="13.2" spans="1:23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</row>
    <row r="769" ht="13.2" spans="1:23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</row>
    <row r="770" ht="13.2" spans="1:23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</row>
    <row r="771" ht="13.2" spans="1:23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</row>
    <row r="772" ht="13.2" spans="1:23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</row>
    <row r="773" ht="13.2" spans="1:2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</row>
    <row r="774" ht="13.2" spans="1:23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</row>
    <row r="775" ht="13.2" spans="1:23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</row>
    <row r="776" ht="13.2" spans="1:23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</row>
    <row r="777" ht="13.2" spans="1:23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</row>
    <row r="778" ht="13.2" spans="1:23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</row>
    <row r="779" ht="13.2" spans="1:23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</row>
    <row r="780" ht="13.2" spans="1:23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</row>
    <row r="781" ht="13.2" spans="1:23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</row>
    <row r="782" ht="13.2" spans="1:23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</row>
    <row r="783" ht="13.2" spans="1:2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</row>
    <row r="784" ht="13.2" spans="1:23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</row>
    <row r="785" ht="13.2" spans="1:23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</row>
    <row r="786" ht="13.2" spans="1:23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</row>
    <row r="787" ht="13.2" spans="1:23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</row>
    <row r="788" ht="13.2" spans="1:23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</row>
    <row r="789" ht="13.2" spans="1:23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</row>
    <row r="790" ht="13.2" spans="1:23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</row>
    <row r="791" ht="13.2" spans="1:23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</row>
    <row r="792" ht="13.2" spans="1:23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</row>
    <row r="793" ht="13.2" spans="1:2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</row>
    <row r="794" ht="13.2" spans="1:23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</row>
    <row r="795" ht="13.2" spans="1:23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</row>
    <row r="796" ht="13.2" spans="1:23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</row>
    <row r="797" ht="13.2" spans="1:23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</row>
    <row r="798" ht="13.2" spans="1:23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</row>
    <row r="799" ht="13.2" spans="1:23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</row>
    <row r="800" ht="13.2" spans="1:23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</row>
    <row r="801" ht="13.2" spans="1:23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</row>
    <row r="802" ht="13.2" spans="1:23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</row>
    <row r="803" ht="13.2" spans="1:2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</row>
    <row r="804" ht="13.2" spans="1:23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</row>
    <row r="805" ht="13.2" spans="1:23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</row>
    <row r="806" ht="13.2" spans="1:23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</row>
    <row r="807" ht="13.2" spans="1:23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</row>
    <row r="808" ht="13.2" spans="1:23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</row>
    <row r="809" ht="13.2" spans="1:23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</row>
    <row r="810" ht="13.2" spans="1:23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</row>
    <row r="811" ht="13.2" spans="1:23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</row>
    <row r="812" ht="13.2" spans="1:23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</row>
    <row r="813" ht="13.2" spans="1:2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</row>
    <row r="814" ht="13.2" spans="1:23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</row>
    <row r="815" ht="13.2" spans="1:23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</row>
    <row r="816" ht="13.2" spans="1:23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</row>
    <row r="817" ht="13.2" spans="1:23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</row>
    <row r="818" ht="13.2" spans="1:23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</row>
    <row r="819" ht="13.2" spans="1:23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</row>
    <row r="820" ht="13.2" spans="1:23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</row>
    <row r="821" ht="13.2" spans="1:23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</row>
    <row r="822" ht="13.2" spans="1:23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</row>
    <row r="823" ht="13.2" spans="1: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</row>
    <row r="824" ht="13.2" spans="1:23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</row>
    <row r="825" ht="13.2" spans="1:23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</row>
    <row r="826" ht="13.2" spans="1:23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</row>
    <row r="827" ht="13.2" spans="1:23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</row>
    <row r="828" ht="13.2" spans="1:23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</row>
    <row r="829" ht="13.2" spans="1:23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</row>
    <row r="830" ht="13.2" spans="1:23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</row>
    <row r="831" ht="13.2" spans="1:23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</row>
    <row r="832" ht="13.2" spans="1:23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</row>
    <row r="833" ht="13.2" spans="1:2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</row>
    <row r="834" ht="13.2" spans="1:23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</row>
    <row r="835" ht="13.2" spans="1:23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</row>
    <row r="836" ht="13.2" spans="1:23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</row>
    <row r="837" ht="13.2" spans="1:23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</row>
    <row r="838" ht="13.2" spans="1:23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</row>
    <row r="839" ht="13.2" spans="1:23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</row>
    <row r="840" ht="13.2" spans="1:23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</row>
    <row r="841" ht="13.2" spans="1:23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</row>
    <row r="842" ht="13.2" spans="1:23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</row>
    <row r="843" ht="13.2" spans="1:2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</row>
    <row r="844" ht="13.2" spans="1:23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</row>
    <row r="845" ht="13.2" spans="1:23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</row>
    <row r="846" ht="13.2" spans="1:23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</row>
    <row r="847" ht="13.2" spans="1:23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</row>
    <row r="848" ht="13.2" spans="1:23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</row>
    <row r="849" ht="13.2" spans="1:23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</row>
    <row r="850" ht="13.2" spans="1:23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</row>
    <row r="851" ht="13.2" spans="1:23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</row>
    <row r="852" ht="13.2" spans="1:23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</row>
    <row r="853" ht="13.2" spans="1:2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</row>
    <row r="854" ht="13.2" spans="1:23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</row>
    <row r="855" ht="13.2" spans="1:23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</row>
    <row r="856" ht="13.2" spans="1:23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</row>
    <row r="857" ht="13.2" spans="1:23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</row>
    <row r="858" ht="13.2" spans="1:23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</row>
    <row r="859" ht="13.2" spans="1:23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</row>
    <row r="860" ht="13.2" spans="1:23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</row>
    <row r="861" ht="13.2" spans="1:23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</row>
    <row r="862" ht="13.2" spans="1:23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</row>
    <row r="863" ht="13.2" spans="1:2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</row>
    <row r="864" ht="13.2" spans="1:23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</row>
    <row r="865" ht="13.2" spans="1:23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</row>
    <row r="866" ht="13.2" spans="1:23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</row>
    <row r="867" ht="13.2" spans="1:23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</row>
    <row r="868" ht="13.2" spans="1:23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</row>
    <row r="869" ht="13.2" spans="1:23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</row>
    <row r="870" ht="13.2" spans="1:23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</row>
    <row r="871" ht="13.2" spans="1:23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</row>
    <row r="872" ht="13.2" spans="1:23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</row>
    <row r="873" ht="13.2" spans="1:2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</row>
    <row r="874" ht="13.2" spans="1:23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</row>
    <row r="875" ht="13.2" spans="1:23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</row>
    <row r="876" ht="13.2" spans="1:23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</row>
    <row r="877" ht="13.2" spans="1:23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</row>
    <row r="878" ht="13.2" spans="1:23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</row>
    <row r="879" ht="13.2" spans="1:23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</row>
    <row r="880" ht="13.2" spans="1:23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</row>
    <row r="881" ht="13.2" spans="1:23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</row>
    <row r="882" ht="13.2" spans="1:23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</row>
    <row r="883" ht="13.2" spans="1:2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</row>
    <row r="884" ht="13.2" spans="1:23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</row>
    <row r="885" ht="13.2" spans="1:23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</row>
    <row r="886" ht="13.2" spans="1:23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</row>
    <row r="887" ht="13.2" spans="1:23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</row>
    <row r="888" ht="13.2" spans="1:23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</row>
    <row r="889" ht="13.2" spans="1:23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</row>
    <row r="890" ht="13.2" spans="1:23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</row>
    <row r="891" ht="13.2" spans="1:23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</row>
    <row r="892" ht="13.2" spans="1:23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</row>
    <row r="893" ht="13.2" spans="1:2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</row>
    <row r="894" ht="13.2" spans="1:23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</row>
    <row r="895" ht="13.2" spans="1:23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</row>
    <row r="896" ht="13.2" spans="1:23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</row>
    <row r="897" ht="13.2" spans="1:23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</row>
    <row r="898" ht="13.2" spans="1:23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</row>
    <row r="899" ht="13.2" spans="1:23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</row>
    <row r="900" ht="13.2" spans="1:23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</row>
    <row r="901" ht="13.2" spans="1:23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</row>
    <row r="902" ht="13.2" spans="1:23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</row>
    <row r="903" ht="13.2" spans="1:2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</row>
    <row r="904" ht="13.2" spans="1:23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</row>
    <row r="905" ht="13.2" spans="1:23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</row>
    <row r="906" ht="13.2" spans="1:23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</row>
    <row r="907" ht="13.2" spans="1:23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</row>
    <row r="908" ht="13.2" spans="1:23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</row>
    <row r="909" ht="13.2" spans="1:23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</row>
    <row r="910" ht="13.2" spans="1:23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</row>
    <row r="911" ht="13.2" spans="1:23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</row>
    <row r="912" ht="13.2" spans="1:23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</row>
    <row r="913" ht="13.2" spans="1:2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</row>
    <row r="914" ht="13.2" spans="1:23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</row>
    <row r="915" ht="13.2" spans="1:23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</row>
    <row r="916" ht="13.2" spans="1:23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</row>
    <row r="917" ht="13.2" spans="1:23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</row>
    <row r="918" ht="13.2" spans="1:23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</row>
    <row r="919" ht="13.2" spans="1:23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</row>
    <row r="920" ht="13.2" spans="1:23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</row>
    <row r="921" ht="13.2" spans="1:23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</row>
    <row r="922" ht="13.2" spans="1:23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</row>
    <row r="923" ht="13.2" spans="1: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</row>
    <row r="924" ht="13.2" spans="1:23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</row>
    <row r="925" ht="13.2" spans="1:23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</row>
    <row r="926" ht="13.2" spans="1:23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</row>
    <row r="927" ht="13.2" spans="1:23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</row>
    <row r="928" ht="13.2" spans="1:23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</row>
    <row r="929" ht="13.2" spans="1:23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</row>
    <row r="930" ht="13.2" spans="1:23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</row>
    <row r="931" ht="13.2" spans="1:23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</row>
    <row r="932" ht="13.2" spans="1:23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</row>
    <row r="933" ht="13.2" spans="1:2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</row>
    <row r="934" ht="13.2" spans="1:23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</row>
    <row r="935" ht="13.2" spans="1:23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</row>
    <row r="936" ht="13.2" spans="1:23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</row>
    <row r="937" ht="13.2" spans="1:23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</row>
    <row r="938" ht="13.2" spans="1:23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</row>
    <row r="939" ht="13.2" spans="1:23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</row>
    <row r="940" ht="13.2" spans="1:23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</row>
    <row r="941" ht="13.2" spans="1:23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</row>
    <row r="942" ht="13.2" spans="1:23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</row>
    <row r="943" ht="13.2" spans="1:2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</row>
    <row r="944" ht="13.2" spans="1:23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</row>
    <row r="945" ht="13.2" spans="1:23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</row>
    <row r="946" ht="13.2" spans="1:23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</row>
    <row r="947" ht="13.2" spans="1:23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</row>
    <row r="948" ht="13.2" spans="1:23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</row>
    <row r="949" ht="13.2" spans="1:23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</row>
    <row r="950" ht="13.2" spans="1:23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</row>
    <row r="951" ht="13.2" spans="1:23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</row>
    <row r="952" ht="13.2" spans="1:23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</row>
    <row r="953" ht="13.2" spans="1:2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</row>
    <row r="954" ht="13.2" spans="1:23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</row>
    <row r="955" ht="13.2" spans="1:23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</row>
    <row r="956" ht="13.2" spans="1:23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</row>
    <row r="957" ht="13.2" spans="1:23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</row>
    <row r="958" ht="13.2" spans="1:23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</row>
    <row r="959" ht="13.2" spans="1:23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</row>
    <row r="960" ht="13.2" spans="1:23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</row>
    <row r="961" ht="13.2" spans="1:23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</row>
    <row r="962" ht="13.2" spans="1:23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</row>
    <row r="963" ht="13.2" spans="1:2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</row>
    <row r="964" ht="13.2" spans="1:23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</row>
    <row r="965" ht="13.2" spans="1:23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</row>
    <row r="966" ht="13.2" spans="1:23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</row>
    <row r="967" ht="13.2" spans="1:23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</row>
    <row r="968" ht="13.2" spans="1:23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</row>
    <row r="969" ht="13.2" spans="1:23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</row>
    <row r="970" ht="13.2" spans="1:23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</row>
    <row r="971" ht="13.2" spans="1:23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</row>
    <row r="972" ht="13.2" spans="1:23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</row>
    <row r="973" ht="13.2" spans="1:2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</row>
    <row r="974" ht="13.2" spans="1:23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</row>
    <row r="975" ht="13.2" spans="1:23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</row>
    <row r="976" ht="13.2" spans="1:23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</row>
    <row r="977" ht="13.2" spans="1:23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</row>
    <row r="978" ht="13.2" spans="1:23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</row>
    <row r="979" ht="13.2" spans="1:23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</row>
    <row r="980" ht="13.2" spans="1:23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</row>
    <row r="981" ht="13.2" spans="1:23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</row>
    <row r="982" ht="13.2" spans="1:23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</row>
    <row r="983" ht="13.2" spans="1:2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</row>
    <row r="984" ht="13.2" spans="1:23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</row>
    <row r="985" ht="13.2" spans="1:23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</row>
    <row r="986" ht="13.2" spans="1:23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</row>
    <row r="987" ht="13.2" spans="1:23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</row>
    <row r="988" ht="13.2" spans="1:23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</row>
    <row r="989" ht="13.2" spans="1:23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</row>
    <row r="990" ht="13.2" spans="1:23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</row>
    <row r="991" ht="13.2" spans="1:23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</row>
    <row r="992" ht="13.2" spans="1:23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</row>
    <row r="993" ht="13.2" spans="1:2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</row>
    <row r="994" ht="13.2" spans="1:23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</row>
    <row r="995" ht="13.2" spans="1:23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</row>
    <row r="996" ht="13.2" spans="1:23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</row>
    <row r="997" ht="13.2" spans="1:23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</row>
    <row r="998" ht="13.2" spans="1:23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</row>
    <row r="999" ht="13.2" spans="1:23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</row>
    <row r="1000" ht="13.2" spans="1:23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</row>
    <row r="1001" ht="13.2" spans="1:23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</row>
    <row r="1002" ht="13.2" spans="1:23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</row>
    <row r="1003" ht="13.2" spans="1:23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</row>
    <row r="1004" ht="13.2" spans="1:23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</row>
    <row r="1005" ht="13.2" spans="1:23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</row>
    <row r="1006" ht="13.2" spans="1:23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</row>
    <row r="1007" ht="13.2" spans="1:23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</row>
    <row r="1008" ht="13.2" spans="1:23">
      <c r="A1008" s="36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</row>
  </sheetData>
  <mergeCells count="23">
    <mergeCell ref="A3:B3"/>
    <mergeCell ref="A28:D28"/>
    <mergeCell ref="C29:D29"/>
    <mergeCell ref="C30:D30"/>
    <mergeCell ref="C31:D31"/>
    <mergeCell ref="C32:D32"/>
    <mergeCell ref="A33:D33"/>
    <mergeCell ref="C34:D34"/>
    <mergeCell ref="C35:D35"/>
    <mergeCell ref="C36:D36"/>
    <mergeCell ref="C37:D37"/>
    <mergeCell ref="A38:E38"/>
    <mergeCell ref="B39:C39"/>
    <mergeCell ref="B41:E41"/>
    <mergeCell ref="B42:E42"/>
    <mergeCell ref="A5:A16"/>
    <mergeCell ref="A17:A20"/>
    <mergeCell ref="A21:A23"/>
    <mergeCell ref="A24:A25"/>
    <mergeCell ref="A26:A27"/>
    <mergeCell ref="A29:A32"/>
    <mergeCell ref="A34:A37"/>
    <mergeCell ref="A1:B2"/>
  </mergeCells>
  <printOptions horizontalCentered="1" gridLines="1"/>
  <pageMargins left="0.7" right="0.7" top="0.75" bottom="0.75" header="0" footer="0"/>
  <pageSetup paperSize="9" fitToHeight="0" pageOrder="overThenDown" orientation="portrait" cellComments="atEnd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3:AG22"/>
  <sheetViews>
    <sheetView workbookViewId="0">
      <selection activeCell="A1" sqref="A1"/>
    </sheetView>
  </sheetViews>
  <sheetFormatPr defaultColWidth="12.6296296296296" defaultRowHeight="15.75" customHeight="1"/>
  <cols>
    <col min="1" max="1" width="13.75" customWidth="1"/>
    <col min="2" max="2" width="11.5" customWidth="1"/>
    <col min="3" max="3" width="17" customWidth="1"/>
    <col min="4" max="4" width="6.62962962962963" customWidth="1"/>
    <col min="5" max="5" width="30.3796296296296" customWidth="1"/>
    <col min="6" max="6" width="7.37962962962963" customWidth="1"/>
    <col min="7" max="7" width="7.87962962962963" customWidth="1"/>
    <col min="8" max="8" width="7.62962962962963" customWidth="1"/>
    <col min="9" max="9" width="7.75" customWidth="1"/>
    <col min="10" max="10" width="7.5" customWidth="1"/>
    <col min="11" max="11" width="9.62962962962963" customWidth="1"/>
    <col min="12" max="12" width="10.6296296296296" customWidth="1"/>
    <col min="13" max="13" width="10.3796296296296" customWidth="1"/>
    <col min="14" max="14" width="11.5" customWidth="1"/>
  </cols>
  <sheetData>
    <row r="3" customHeight="1" spans="1:33">
      <c r="A3" s="12"/>
      <c r="B3" s="13" t="s">
        <v>65</v>
      </c>
      <c r="C3" s="13" t="s">
        <v>66</v>
      </c>
      <c r="D3" s="13" t="s">
        <v>67</v>
      </c>
      <c r="E3" s="13" t="s">
        <v>68</v>
      </c>
      <c r="F3" s="13" t="s">
        <v>69</v>
      </c>
      <c r="G3" s="13" t="s">
        <v>70</v>
      </c>
      <c r="H3" s="13" t="s">
        <v>71</v>
      </c>
      <c r="I3" s="20" t="s">
        <v>72</v>
      </c>
      <c r="J3" s="20" t="s">
        <v>73</v>
      </c>
      <c r="K3" s="20" t="s">
        <v>74</v>
      </c>
      <c r="L3" s="20" t="s">
        <v>75</v>
      </c>
      <c r="M3" s="20" t="s">
        <v>76</v>
      </c>
      <c r="N3" s="13" t="s">
        <v>77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customHeight="1" spans="2:14">
      <c r="B4" s="14"/>
      <c r="C4" s="14" t="s">
        <v>78</v>
      </c>
      <c r="D4" s="14">
        <v>1</v>
      </c>
      <c r="E4" s="14" t="s">
        <v>9</v>
      </c>
      <c r="F4" s="15">
        <v>75</v>
      </c>
      <c r="G4" s="15">
        <v>72</v>
      </c>
      <c r="H4" s="15">
        <v>1</v>
      </c>
      <c r="I4" s="21"/>
      <c r="J4" s="21"/>
      <c r="K4" s="22">
        <v>700</v>
      </c>
      <c r="L4" s="23">
        <v>0</v>
      </c>
      <c r="M4" s="23">
        <f t="shared" ref="M4:M22" si="0">K4+L4</f>
        <v>700</v>
      </c>
      <c r="N4" s="24">
        <f t="shared" ref="N4:N15" si="1">M4/(F4*G4*H4)</f>
        <v>0.12962962962963</v>
      </c>
    </row>
    <row r="5" customHeight="1" spans="2:14">
      <c r="B5" s="14"/>
      <c r="C5" s="14" t="s">
        <v>78</v>
      </c>
      <c r="D5" s="14">
        <v>2</v>
      </c>
      <c r="E5" s="14" t="s">
        <v>10</v>
      </c>
      <c r="F5" s="15">
        <v>75</v>
      </c>
      <c r="G5" s="15">
        <v>72</v>
      </c>
      <c r="H5" s="15">
        <v>1</v>
      </c>
      <c r="I5" s="21"/>
      <c r="J5" s="21"/>
      <c r="K5" s="22">
        <v>800</v>
      </c>
      <c r="L5" s="23">
        <v>0</v>
      </c>
      <c r="M5" s="23">
        <f t="shared" si="0"/>
        <v>800</v>
      </c>
      <c r="N5" s="24">
        <f t="shared" si="1"/>
        <v>0.148148148148148</v>
      </c>
    </row>
    <row r="6" customHeight="1" spans="2:14">
      <c r="B6" s="16"/>
      <c r="C6" s="14" t="s">
        <v>78</v>
      </c>
      <c r="D6" s="14">
        <v>3</v>
      </c>
      <c r="E6" s="14" t="s">
        <v>11</v>
      </c>
      <c r="F6" s="15">
        <v>75</v>
      </c>
      <c r="G6" s="15">
        <v>72</v>
      </c>
      <c r="H6" s="15">
        <v>1</v>
      </c>
      <c r="I6" s="21"/>
      <c r="J6" s="21"/>
      <c r="K6" s="22">
        <v>900</v>
      </c>
      <c r="L6" s="23">
        <v>0</v>
      </c>
      <c r="M6" s="23">
        <f t="shared" si="0"/>
        <v>900</v>
      </c>
      <c r="N6" s="24">
        <f t="shared" si="1"/>
        <v>0.166666666666667</v>
      </c>
    </row>
    <row r="7" customHeight="1" spans="2:14">
      <c r="B7" s="16">
        <v>45297</v>
      </c>
      <c r="C7" s="14" t="s">
        <v>79</v>
      </c>
      <c r="D7" s="14">
        <v>4</v>
      </c>
      <c r="E7" s="14" t="s">
        <v>80</v>
      </c>
      <c r="F7" s="15">
        <v>75</v>
      </c>
      <c r="G7" s="15">
        <v>72</v>
      </c>
      <c r="H7" s="15">
        <v>1</v>
      </c>
      <c r="I7" s="21"/>
      <c r="J7" s="21"/>
      <c r="K7" s="22">
        <v>2400</v>
      </c>
      <c r="L7" s="23">
        <v>100</v>
      </c>
      <c r="M7" s="23">
        <f t="shared" si="0"/>
        <v>2500</v>
      </c>
      <c r="N7" s="24">
        <f t="shared" si="1"/>
        <v>0.462962962962963</v>
      </c>
    </row>
    <row r="8" customHeight="1" spans="2:14">
      <c r="B8" s="16">
        <v>45255</v>
      </c>
      <c r="C8" s="14" t="s">
        <v>81</v>
      </c>
      <c r="D8" s="14">
        <v>5</v>
      </c>
      <c r="E8" s="14" t="s">
        <v>13</v>
      </c>
      <c r="F8" s="15">
        <v>75</v>
      </c>
      <c r="G8" s="15">
        <v>72</v>
      </c>
      <c r="H8" s="15">
        <v>1</v>
      </c>
      <c r="I8" s="21"/>
      <c r="J8" s="21"/>
      <c r="K8" s="22">
        <v>3189</v>
      </c>
      <c r="L8" s="23">
        <v>200</v>
      </c>
      <c r="M8" s="23">
        <f t="shared" si="0"/>
        <v>3389</v>
      </c>
      <c r="N8" s="24">
        <f t="shared" si="1"/>
        <v>0.627592592592593</v>
      </c>
    </row>
    <row r="9" customHeight="1" spans="2:14">
      <c r="B9" s="16">
        <v>45255</v>
      </c>
      <c r="C9" s="14" t="s">
        <v>82</v>
      </c>
      <c r="D9" s="14">
        <v>6</v>
      </c>
      <c r="E9" s="14" t="s">
        <v>14</v>
      </c>
      <c r="F9" s="15">
        <v>75</v>
      </c>
      <c r="G9" s="15">
        <v>72</v>
      </c>
      <c r="H9" s="15">
        <v>1</v>
      </c>
      <c r="I9" s="21"/>
      <c r="J9" s="21"/>
      <c r="K9" s="22">
        <v>2882</v>
      </c>
      <c r="L9" s="23">
        <v>200</v>
      </c>
      <c r="M9" s="23">
        <f t="shared" si="0"/>
        <v>3082</v>
      </c>
      <c r="N9" s="24">
        <f t="shared" si="1"/>
        <v>0.570740740740741</v>
      </c>
    </row>
    <row r="10" customHeight="1" spans="2:14">
      <c r="B10" s="16">
        <v>45590</v>
      </c>
      <c r="C10" s="14" t="s">
        <v>83</v>
      </c>
      <c r="D10" s="14">
        <v>7</v>
      </c>
      <c r="E10" s="14" t="s">
        <v>84</v>
      </c>
      <c r="F10" s="15">
        <v>75</v>
      </c>
      <c r="G10" s="15">
        <v>72</v>
      </c>
      <c r="H10" s="15">
        <v>1</v>
      </c>
      <c r="I10" s="21"/>
      <c r="J10" s="21"/>
      <c r="K10" s="22">
        <v>1220</v>
      </c>
      <c r="L10" s="23">
        <v>0</v>
      </c>
      <c r="M10" s="23">
        <f t="shared" si="0"/>
        <v>1220</v>
      </c>
      <c r="N10" s="24">
        <f t="shared" si="1"/>
        <v>0.225925925925926</v>
      </c>
    </row>
    <row r="11" customHeight="1" spans="2:14">
      <c r="B11" s="16">
        <v>45255</v>
      </c>
      <c r="C11" s="14" t="s">
        <v>79</v>
      </c>
      <c r="D11" s="14">
        <v>8</v>
      </c>
      <c r="E11" s="14" t="s">
        <v>16</v>
      </c>
      <c r="F11" s="15">
        <v>75</v>
      </c>
      <c r="G11" s="15">
        <v>72</v>
      </c>
      <c r="H11" s="15">
        <v>2</v>
      </c>
      <c r="I11" s="21"/>
      <c r="J11" s="21"/>
      <c r="K11" s="22">
        <v>1462</v>
      </c>
      <c r="L11" s="23">
        <v>100</v>
      </c>
      <c r="M11" s="23">
        <f t="shared" si="0"/>
        <v>1562</v>
      </c>
      <c r="N11" s="24">
        <f t="shared" si="1"/>
        <v>0.14462962962963</v>
      </c>
    </row>
    <row r="12" customHeight="1" spans="2:14">
      <c r="B12" s="14"/>
      <c r="C12" s="14" t="s">
        <v>79</v>
      </c>
      <c r="D12" s="14">
        <v>9</v>
      </c>
      <c r="E12" s="14" t="s">
        <v>85</v>
      </c>
      <c r="F12" s="15">
        <v>75</v>
      </c>
      <c r="G12" s="15">
        <v>72</v>
      </c>
      <c r="H12" s="15">
        <v>5</v>
      </c>
      <c r="I12" s="21"/>
      <c r="J12" s="21"/>
      <c r="K12" s="22">
        <v>2920</v>
      </c>
      <c r="L12" s="23">
        <v>250</v>
      </c>
      <c r="M12" s="23">
        <f t="shared" si="0"/>
        <v>3170</v>
      </c>
      <c r="N12" s="24">
        <f t="shared" si="1"/>
        <v>0.117407407407407</v>
      </c>
    </row>
    <row r="13" customHeight="1" spans="2:14">
      <c r="B13" s="16">
        <v>45257</v>
      </c>
      <c r="C13" s="14" t="s">
        <v>86</v>
      </c>
      <c r="D13" s="14">
        <v>10</v>
      </c>
      <c r="E13" s="14" t="s">
        <v>87</v>
      </c>
      <c r="F13" s="15">
        <v>75</v>
      </c>
      <c r="G13" s="15">
        <v>72</v>
      </c>
      <c r="H13" s="15">
        <v>5</v>
      </c>
      <c r="I13" s="21"/>
      <c r="J13" s="21"/>
      <c r="K13" s="22">
        <v>4125</v>
      </c>
      <c r="L13" s="23">
        <v>250</v>
      </c>
      <c r="M13" s="23">
        <f t="shared" si="0"/>
        <v>4375</v>
      </c>
      <c r="N13" s="24">
        <f t="shared" si="1"/>
        <v>0.162037037037037</v>
      </c>
    </row>
    <row r="14" customHeight="1" spans="2:14">
      <c r="B14" s="16">
        <v>45255</v>
      </c>
      <c r="C14" s="14" t="s">
        <v>88</v>
      </c>
      <c r="D14" s="14">
        <v>11</v>
      </c>
      <c r="E14" s="14" t="s">
        <v>19</v>
      </c>
      <c r="F14" s="15">
        <v>75</v>
      </c>
      <c r="G14" s="15">
        <v>72</v>
      </c>
      <c r="H14" s="15">
        <v>2</v>
      </c>
      <c r="I14" s="21"/>
      <c r="J14" s="21"/>
      <c r="K14" s="22">
        <v>630</v>
      </c>
      <c r="L14" s="23">
        <v>250</v>
      </c>
      <c r="M14" s="23">
        <f t="shared" si="0"/>
        <v>880</v>
      </c>
      <c r="N14" s="24">
        <f t="shared" si="1"/>
        <v>0.0814814814814815</v>
      </c>
    </row>
    <row r="15" customHeight="1" spans="2:14">
      <c r="B15" s="16">
        <v>45255</v>
      </c>
      <c r="C15" s="14" t="s">
        <v>89</v>
      </c>
      <c r="D15" s="14">
        <v>12</v>
      </c>
      <c r="E15" s="14" t="s">
        <v>20</v>
      </c>
      <c r="F15" s="15">
        <v>75</v>
      </c>
      <c r="G15" s="15">
        <v>72</v>
      </c>
      <c r="H15" s="15">
        <v>2</v>
      </c>
      <c r="I15" s="21"/>
      <c r="J15" s="21"/>
      <c r="K15" s="22">
        <v>1500</v>
      </c>
      <c r="L15" s="23">
        <v>250</v>
      </c>
      <c r="M15" s="23">
        <f t="shared" si="0"/>
        <v>1750</v>
      </c>
      <c r="N15" s="24">
        <f t="shared" si="1"/>
        <v>0.162037037037037</v>
      </c>
    </row>
    <row r="16" customHeight="1" spans="2:14">
      <c r="B16" s="16">
        <v>45255</v>
      </c>
      <c r="C16" s="14" t="s">
        <v>90</v>
      </c>
      <c r="D16" s="14">
        <v>13</v>
      </c>
      <c r="E16" s="14" t="s">
        <v>22</v>
      </c>
      <c r="F16" s="17" t="s">
        <v>91</v>
      </c>
      <c r="G16" s="18"/>
      <c r="H16" s="18"/>
      <c r="I16" s="25"/>
      <c r="J16" s="25"/>
      <c r="K16" s="26">
        <v>40</v>
      </c>
      <c r="L16" s="27">
        <v>10</v>
      </c>
      <c r="M16" s="23">
        <f t="shared" si="0"/>
        <v>50</v>
      </c>
      <c r="N16" s="24">
        <f t="shared" ref="N16:N22" si="2">M16/(72*38)</f>
        <v>0.0182748538011696</v>
      </c>
    </row>
    <row r="17" customHeight="1" spans="2:14">
      <c r="B17" s="16">
        <v>45255</v>
      </c>
      <c r="C17" s="14" t="s">
        <v>92</v>
      </c>
      <c r="D17" s="14">
        <v>14</v>
      </c>
      <c r="E17" s="14" t="s">
        <v>93</v>
      </c>
      <c r="F17" s="17" t="s">
        <v>91</v>
      </c>
      <c r="G17" s="18"/>
      <c r="H17" s="18"/>
      <c r="I17" s="25"/>
      <c r="J17" s="25"/>
      <c r="K17" s="26">
        <v>100</v>
      </c>
      <c r="L17" s="27">
        <v>0</v>
      </c>
      <c r="M17" s="23">
        <f t="shared" si="0"/>
        <v>100</v>
      </c>
      <c r="N17" s="24">
        <f t="shared" si="2"/>
        <v>0.0365497076023392</v>
      </c>
    </row>
    <row r="18" customHeight="1" spans="2:14">
      <c r="B18" s="16">
        <v>45255</v>
      </c>
      <c r="C18" s="14" t="s">
        <v>92</v>
      </c>
      <c r="D18" s="14">
        <v>15</v>
      </c>
      <c r="E18" s="14" t="s">
        <v>94</v>
      </c>
      <c r="F18" s="17" t="s">
        <v>91</v>
      </c>
      <c r="G18" s="18"/>
      <c r="H18" s="18"/>
      <c r="I18" s="25"/>
      <c r="J18" s="25"/>
      <c r="K18" s="26">
        <v>200</v>
      </c>
      <c r="L18" s="27">
        <v>0</v>
      </c>
      <c r="M18" s="23">
        <f t="shared" si="0"/>
        <v>200</v>
      </c>
      <c r="N18" s="24">
        <f t="shared" si="2"/>
        <v>0.0730994152046784</v>
      </c>
    </row>
    <row r="19" customHeight="1" spans="2:14">
      <c r="B19" s="16">
        <v>45255</v>
      </c>
      <c r="C19" s="14" t="s">
        <v>95</v>
      </c>
      <c r="D19" s="14">
        <v>16</v>
      </c>
      <c r="E19" s="14" t="s">
        <v>96</v>
      </c>
      <c r="F19" s="17" t="s">
        <v>91</v>
      </c>
      <c r="G19" s="18"/>
      <c r="H19" s="18"/>
      <c r="I19" s="28"/>
      <c r="J19" s="28"/>
      <c r="K19" s="26">
        <v>125</v>
      </c>
      <c r="L19" s="27">
        <v>10</v>
      </c>
      <c r="M19" s="23">
        <f t="shared" si="0"/>
        <v>135</v>
      </c>
      <c r="N19" s="24">
        <f t="shared" si="2"/>
        <v>0.0493421052631579</v>
      </c>
    </row>
    <row r="20" customHeight="1" spans="2:14">
      <c r="B20" s="16">
        <v>45255</v>
      </c>
      <c r="C20" s="14" t="s">
        <v>95</v>
      </c>
      <c r="D20" s="14">
        <v>17</v>
      </c>
      <c r="E20" s="14" t="s">
        <v>97</v>
      </c>
      <c r="F20" s="17" t="s">
        <v>91</v>
      </c>
      <c r="G20" s="18"/>
      <c r="H20" s="18"/>
      <c r="I20" s="28"/>
      <c r="J20" s="28"/>
      <c r="K20" s="26">
        <v>220</v>
      </c>
      <c r="L20" s="27">
        <v>10</v>
      </c>
      <c r="M20" s="23">
        <f t="shared" si="0"/>
        <v>230</v>
      </c>
      <c r="N20" s="24">
        <f t="shared" si="2"/>
        <v>0.0840643274853801</v>
      </c>
    </row>
    <row r="21" customHeight="1" spans="2:14">
      <c r="B21" s="16">
        <v>45255</v>
      </c>
      <c r="C21" s="14" t="s">
        <v>98</v>
      </c>
      <c r="D21" s="14">
        <v>18</v>
      </c>
      <c r="E21" s="14" t="s">
        <v>99</v>
      </c>
      <c r="F21" s="17" t="s">
        <v>91</v>
      </c>
      <c r="G21" s="18"/>
      <c r="H21" s="19"/>
      <c r="I21" s="29"/>
      <c r="J21" s="29"/>
      <c r="K21" s="22">
        <v>360</v>
      </c>
      <c r="L21" s="15">
        <v>10</v>
      </c>
      <c r="M21" s="23">
        <f t="shared" si="0"/>
        <v>370</v>
      </c>
      <c r="N21" s="24">
        <f t="shared" si="2"/>
        <v>0.135233918128655</v>
      </c>
    </row>
    <row r="22" customHeight="1" spans="2:14">
      <c r="B22" s="15" t="s">
        <v>100</v>
      </c>
      <c r="C22" s="15" t="s">
        <v>101</v>
      </c>
      <c r="D22" s="14">
        <v>19</v>
      </c>
      <c r="E22" s="15" t="s">
        <v>102</v>
      </c>
      <c r="F22" s="17" t="s">
        <v>91</v>
      </c>
      <c r="G22" s="18"/>
      <c r="H22" s="19"/>
      <c r="I22" s="21"/>
      <c r="J22" s="21"/>
      <c r="K22" s="22">
        <v>150</v>
      </c>
      <c r="L22" s="15">
        <v>10</v>
      </c>
      <c r="M22" s="23">
        <f t="shared" si="0"/>
        <v>160</v>
      </c>
      <c r="N22" s="24">
        <f t="shared" si="2"/>
        <v>0.0584795321637427</v>
      </c>
    </row>
  </sheetData>
  <mergeCells count="7">
    <mergeCell ref="F16:H16"/>
    <mergeCell ref="F17:H17"/>
    <mergeCell ref="F18:H18"/>
    <mergeCell ref="F19:H19"/>
    <mergeCell ref="F20:H20"/>
    <mergeCell ref="F21:H21"/>
    <mergeCell ref="F22:H2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AB997"/>
  <sheetViews>
    <sheetView tabSelected="1" workbookViewId="0">
      <selection activeCell="A1" sqref="A1"/>
    </sheetView>
  </sheetViews>
  <sheetFormatPr defaultColWidth="12.6296296296296" defaultRowHeight="15.75" customHeight="1"/>
  <cols>
    <col min="1" max="1" width="7.87962962962963" customWidth="1"/>
    <col min="2" max="2" width="7.25" customWidth="1"/>
    <col min="3" max="3" width="6.75" customWidth="1"/>
    <col min="4" max="17" width="15.75" customWidth="1"/>
    <col min="18" max="18" width="14.75" customWidth="1"/>
  </cols>
  <sheetData>
    <row r="1" ht="57" customHeight="1" spans="1:28">
      <c r="A1" s="1" t="s">
        <v>1</v>
      </c>
      <c r="B1" s="1" t="s">
        <v>2</v>
      </c>
      <c r="C1" s="1" t="s">
        <v>103</v>
      </c>
      <c r="D1" s="2" t="s">
        <v>104</v>
      </c>
      <c r="E1" s="3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1" t="s">
        <v>117</v>
      </c>
      <c r="R1" s="1" t="s">
        <v>118</v>
      </c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33" customHeight="1" spans="1:28">
      <c r="A2" s="1" t="s">
        <v>119</v>
      </c>
      <c r="B2" s="1" t="s">
        <v>119</v>
      </c>
      <c r="C2" s="1" t="s">
        <v>120</v>
      </c>
      <c r="D2" s="1" t="s">
        <v>121</v>
      </c>
      <c r="E2" s="1" t="s">
        <v>121</v>
      </c>
      <c r="F2" s="1" t="s">
        <v>121</v>
      </c>
      <c r="G2" s="1" t="s">
        <v>121</v>
      </c>
      <c r="H2" s="1" t="s">
        <v>122</v>
      </c>
      <c r="I2" s="1" t="s">
        <v>122</v>
      </c>
      <c r="J2" s="1" t="s">
        <v>122</v>
      </c>
      <c r="K2" s="1" t="s">
        <v>121</v>
      </c>
      <c r="L2" s="1" t="s">
        <v>123</v>
      </c>
      <c r="M2" s="1" t="s">
        <v>123</v>
      </c>
      <c r="N2" s="1" t="s">
        <v>124</v>
      </c>
      <c r="O2" s="1" t="s">
        <v>123</v>
      </c>
      <c r="P2" s="1" t="s">
        <v>123</v>
      </c>
      <c r="Q2" s="1" t="s">
        <v>125</v>
      </c>
      <c r="R2" s="1" t="s">
        <v>125</v>
      </c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28.5" customHeight="1" spans="1:28">
      <c r="A3" s="4">
        <v>72</v>
      </c>
      <c r="B3" s="4">
        <v>30</v>
      </c>
      <c r="C3" s="5">
        <f t="shared" ref="C3:C30" si="0">A3*B3</f>
        <v>2160</v>
      </c>
      <c r="D3" s="5">
        <v>6105</v>
      </c>
      <c r="E3" s="5">
        <v>6865</v>
      </c>
      <c r="F3" s="5">
        <v>7130</v>
      </c>
      <c r="G3" s="5">
        <v>8088</v>
      </c>
      <c r="H3" s="5">
        <v>7953</v>
      </c>
      <c r="I3" s="5">
        <v>8886</v>
      </c>
      <c r="J3" s="5">
        <v>9958</v>
      </c>
      <c r="K3" s="5">
        <v>7075</v>
      </c>
      <c r="L3" s="5">
        <v>15671</v>
      </c>
      <c r="M3" s="5">
        <v>10472</v>
      </c>
      <c r="N3" s="4">
        <v>11647</v>
      </c>
      <c r="O3" s="4">
        <v>8690</v>
      </c>
      <c r="P3" s="4">
        <v>14987</v>
      </c>
      <c r="Q3" s="4">
        <v>2873</v>
      </c>
      <c r="R3" s="4">
        <v>3864</v>
      </c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28.5" customHeight="1" spans="1:28">
      <c r="A4" s="4">
        <v>72</v>
      </c>
      <c r="B4" s="4">
        <v>36</v>
      </c>
      <c r="C4" s="5">
        <f t="shared" si="0"/>
        <v>2592</v>
      </c>
      <c r="D4" s="5">
        <v>6974</v>
      </c>
      <c r="E4" s="5">
        <v>7886</v>
      </c>
      <c r="F4" s="5">
        <v>8204</v>
      </c>
      <c r="G4" s="5">
        <v>9335</v>
      </c>
      <c r="H4" s="5">
        <v>9191</v>
      </c>
      <c r="I4" s="5">
        <v>10311</v>
      </c>
      <c r="J4" s="5">
        <v>11597</v>
      </c>
      <c r="K4" s="5">
        <v>8137</v>
      </c>
      <c r="L4" s="5">
        <v>18452</v>
      </c>
      <c r="M4" s="5">
        <v>12214</v>
      </c>
      <c r="N4" s="4">
        <v>13599</v>
      </c>
      <c r="O4" s="4">
        <v>10075</v>
      </c>
      <c r="P4" s="4">
        <v>17631</v>
      </c>
      <c r="Q4" s="4">
        <v>3488</v>
      </c>
      <c r="R4" s="4">
        <v>4637</v>
      </c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28.5" customHeight="1" spans="1:28">
      <c r="A5" s="4">
        <v>72</v>
      </c>
      <c r="B5" s="4">
        <v>42</v>
      </c>
      <c r="C5" s="5">
        <f t="shared" si="0"/>
        <v>3024</v>
      </c>
      <c r="D5" s="5">
        <v>8288</v>
      </c>
      <c r="E5" s="5">
        <v>9352</v>
      </c>
      <c r="F5" s="5">
        <v>9723</v>
      </c>
      <c r="G5" s="5">
        <v>11012</v>
      </c>
      <c r="H5" s="5">
        <v>10874</v>
      </c>
      <c r="I5" s="5">
        <v>12182</v>
      </c>
      <c r="J5" s="5">
        <v>13682</v>
      </c>
      <c r="K5" s="5">
        <v>9645</v>
      </c>
      <c r="L5" s="5">
        <v>21680</v>
      </c>
      <c r="M5" s="5">
        <v>14402</v>
      </c>
      <c r="N5" s="4">
        <v>15550</v>
      </c>
      <c r="O5" s="4">
        <v>11466</v>
      </c>
      <c r="P5" s="4">
        <v>20722</v>
      </c>
      <c r="Q5" s="4">
        <v>3577</v>
      </c>
      <c r="R5" s="4">
        <v>4963</v>
      </c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28.5" customHeight="1" spans="1:28">
      <c r="A6" s="4">
        <v>72</v>
      </c>
      <c r="B6" s="4">
        <v>44</v>
      </c>
      <c r="C6" s="5">
        <f t="shared" si="0"/>
        <v>3168</v>
      </c>
      <c r="D6" s="5">
        <v>8577</v>
      </c>
      <c r="E6" s="5">
        <v>9692</v>
      </c>
      <c r="F6" s="5">
        <v>10081</v>
      </c>
      <c r="G6" s="5">
        <v>11428</v>
      </c>
      <c r="H6" s="5">
        <v>11287</v>
      </c>
      <c r="I6" s="5">
        <v>12656</v>
      </c>
      <c r="J6" s="5">
        <v>14229</v>
      </c>
      <c r="K6" s="5">
        <v>9999</v>
      </c>
      <c r="L6" s="5">
        <v>22607</v>
      </c>
      <c r="M6" s="5">
        <v>14983</v>
      </c>
      <c r="N6" s="4">
        <v>16646</v>
      </c>
      <c r="O6" s="4">
        <v>11920</v>
      </c>
      <c r="P6" s="4">
        <v>21603</v>
      </c>
      <c r="Q6" s="4">
        <v>3768</v>
      </c>
      <c r="R6" s="4">
        <v>5222</v>
      </c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28.5" customHeight="1" spans="1:28">
      <c r="A7" s="4">
        <v>72</v>
      </c>
      <c r="B7" s="4">
        <v>48</v>
      </c>
      <c r="C7" s="5">
        <f t="shared" si="0"/>
        <v>3456</v>
      </c>
      <c r="D7" s="5">
        <v>9156</v>
      </c>
      <c r="E7" s="5">
        <v>10372</v>
      </c>
      <c r="F7" s="5">
        <v>10797</v>
      </c>
      <c r="G7" s="5">
        <v>12259</v>
      </c>
      <c r="H7" s="5">
        <v>12112</v>
      </c>
      <c r="I7" s="5">
        <v>13606</v>
      </c>
      <c r="J7" s="5">
        <v>15321</v>
      </c>
      <c r="K7" s="5">
        <v>10707</v>
      </c>
      <c r="L7" s="5">
        <v>24461</v>
      </c>
      <c r="M7" s="5">
        <v>16144</v>
      </c>
      <c r="N7" s="4">
        <v>17947</v>
      </c>
      <c r="O7" s="4">
        <v>12864</v>
      </c>
      <c r="P7" s="4">
        <v>23367</v>
      </c>
      <c r="Q7" s="4">
        <v>4152</v>
      </c>
      <c r="R7" s="4">
        <v>5737</v>
      </c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28.5" customHeight="1" spans="1:28">
      <c r="A8" s="4">
        <v>72</v>
      </c>
      <c r="B8" s="4">
        <v>60</v>
      </c>
      <c r="C8" s="5">
        <f t="shared" si="0"/>
        <v>4320</v>
      </c>
      <c r="D8" s="5">
        <v>10893</v>
      </c>
      <c r="E8" s="5">
        <v>12413</v>
      </c>
      <c r="F8" s="5">
        <v>12944</v>
      </c>
      <c r="G8" s="5">
        <v>14753</v>
      </c>
      <c r="H8" s="5">
        <v>14588</v>
      </c>
      <c r="I8" s="5">
        <v>16456</v>
      </c>
      <c r="J8" s="5">
        <v>18600</v>
      </c>
      <c r="K8" s="5">
        <v>10832</v>
      </c>
      <c r="L8" s="5">
        <v>30025</v>
      </c>
      <c r="M8" s="5">
        <v>19628</v>
      </c>
      <c r="N8" s="4">
        <v>21851</v>
      </c>
      <c r="O8" s="4">
        <v>15617</v>
      </c>
      <c r="P8" s="4">
        <v>28656</v>
      </c>
      <c r="Q8" s="4">
        <v>5301</v>
      </c>
      <c r="R8" s="4">
        <v>7282</v>
      </c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28.5" customHeight="1" spans="1:28">
      <c r="A9" s="4">
        <v>72</v>
      </c>
      <c r="B9" s="4">
        <v>72</v>
      </c>
      <c r="C9" s="5">
        <f t="shared" si="0"/>
        <v>5184</v>
      </c>
      <c r="D9" s="5">
        <v>12630</v>
      </c>
      <c r="E9" s="5">
        <v>14454</v>
      </c>
      <c r="F9" s="5">
        <v>15091</v>
      </c>
      <c r="G9" s="5">
        <v>17248</v>
      </c>
      <c r="H9" s="5">
        <v>17064</v>
      </c>
      <c r="I9" s="5">
        <v>19305</v>
      </c>
      <c r="J9" s="5">
        <v>21878</v>
      </c>
      <c r="K9" s="5">
        <v>14957</v>
      </c>
      <c r="L9" s="5">
        <v>35583</v>
      </c>
      <c r="M9" s="5">
        <v>23112</v>
      </c>
      <c r="N9" s="4">
        <v>25754</v>
      </c>
      <c r="O9" s="4">
        <v>18388</v>
      </c>
      <c r="P9" s="4">
        <v>33946</v>
      </c>
      <c r="Q9" s="4">
        <v>6450</v>
      </c>
      <c r="R9" s="4">
        <v>8828</v>
      </c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28.5" customHeight="1" spans="1:28">
      <c r="A10" s="4">
        <v>75</v>
      </c>
      <c r="B10" s="4">
        <v>30</v>
      </c>
      <c r="C10" s="5">
        <f t="shared" si="0"/>
        <v>2250</v>
      </c>
      <c r="D10" s="5">
        <v>6286</v>
      </c>
      <c r="E10" s="5">
        <v>7078</v>
      </c>
      <c r="F10" s="5">
        <v>7354</v>
      </c>
      <c r="G10" s="5">
        <v>8348</v>
      </c>
      <c r="H10" s="5">
        <v>8210</v>
      </c>
      <c r="I10" s="5">
        <v>9183</v>
      </c>
      <c r="J10" s="5">
        <v>10300</v>
      </c>
      <c r="K10" s="5">
        <v>7296</v>
      </c>
      <c r="L10" s="5">
        <v>16250</v>
      </c>
      <c r="M10" s="5">
        <v>10835</v>
      </c>
      <c r="N10" s="4">
        <v>12054</v>
      </c>
      <c r="O10" s="4">
        <v>8978</v>
      </c>
      <c r="P10" s="4">
        <v>15538</v>
      </c>
      <c r="Q10" s="4">
        <v>2994</v>
      </c>
      <c r="R10" s="4">
        <v>4025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28.5" customHeight="1" spans="1:28">
      <c r="A11" s="4">
        <v>75</v>
      </c>
      <c r="B11" s="4">
        <v>36</v>
      </c>
      <c r="C11" s="5">
        <f t="shared" si="0"/>
        <v>2700</v>
      </c>
      <c r="D11" s="5">
        <v>7191</v>
      </c>
      <c r="E11" s="5">
        <v>8141</v>
      </c>
      <c r="F11" s="5">
        <v>8472</v>
      </c>
      <c r="G11" s="5">
        <v>9647</v>
      </c>
      <c r="H11" s="5">
        <v>9500</v>
      </c>
      <c r="I11" s="5">
        <v>10667</v>
      </c>
      <c r="J11" s="5">
        <v>12007</v>
      </c>
      <c r="K11" s="5">
        <v>8402</v>
      </c>
      <c r="L11" s="5">
        <v>19148</v>
      </c>
      <c r="M11" s="5">
        <v>12650</v>
      </c>
      <c r="N11" s="4">
        <v>14087</v>
      </c>
      <c r="O11" s="4">
        <v>10421</v>
      </c>
      <c r="P11" s="4">
        <v>18293</v>
      </c>
      <c r="Q11" s="4">
        <v>3592</v>
      </c>
      <c r="R11" s="4">
        <v>4830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ht="28.5" customHeight="1" spans="1:28">
      <c r="A12" s="4">
        <v>75</v>
      </c>
      <c r="B12" s="4">
        <v>42</v>
      </c>
      <c r="C12" s="5">
        <f t="shared" si="0"/>
        <v>3150</v>
      </c>
      <c r="D12" s="5">
        <v>8041</v>
      </c>
      <c r="E12" s="5">
        <v>9649</v>
      </c>
      <c r="F12" s="5">
        <v>10036</v>
      </c>
      <c r="G12" s="5">
        <v>11376</v>
      </c>
      <c r="H12" s="5">
        <v>11235</v>
      </c>
      <c r="I12" s="5">
        <v>12597</v>
      </c>
      <c r="J12" s="5">
        <v>14160</v>
      </c>
      <c r="K12" s="5">
        <v>9955</v>
      </c>
      <c r="L12" s="5">
        <v>22491</v>
      </c>
      <c r="M12" s="5">
        <v>14910</v>
      </c>
      <c r="N12" s="4">
        <v>16119</v>
      </c>
      <c r="O12" s="4">
        <v>11865</v>
      </c>
      <c r="P12" s="4">
        <v>21493</v>
      </c>
      <c r="Q12" s="4">
        <v>3745</v>
      </c>
      <c r="R12" s="4">
        <v>5189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ht="28.5" customHeight="1" spans="1:28">
      <c r="A13" s="4">
        <v>75</v>
      </c>
      <c r="B13" s="4">
        <v>44</v>
      </c>
      <c r="C13" s="5">
        <f t="shared" si="0"/>
        <v>3300</v>
      </c>
      <c r="D13" s="5">
        <v>8843</v>
      </c>
      <c r="E13" s="5">
        <v>10004</v>
      </c>
      <c r="F13" s="5">
        <v>10409</v>
      </c>
      <c r="G13" s="5">
        <v>11809</v>
      </c>
      <c r="H13" s="5">
        <v>11665</v>
      </c>
      <c r="I13" s="5">
        <v>13092</v>
      </c>
      <c r="J13" s="5">
        <v>14730</v>
      </c>
      <c r="K13" s="5">
        <v>10324</v>
      </c>
      <c r="L13" s="5">
        <v>23451</v>
      </c>
      <c r="M13" s="5">
        <v>15515</v>
      </c>
      <c r="N13" s="4">
        <v>16797</v>
      </c>
      <c r="O13" s="4">
        <v>12346</v>
      </c>
      <c r="P13" s="4">
        <v>22412</v>
      </c>
      <c r="Q13" s="4">
        <v>3944</v>
      </c>
      <c r="R13" s="4">
        <v>5457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ht="28.5" customHeight="1" spans="1:28">
      <c r="A14" s="4">
        <v>75</v>
      </c>
      <c r="B14" s="4">
        <v>48</v>
      </c>
      <c r="C14" s="5">
        <f t="shared" si="0"/>
        <v>3600</v>
      </c>
      <c r="D14" s="5">
        <v>9446</v>
      </c>
      <c r="E14" s="5">
        <v>10712</v>
      </c>
      <c r="F14" s="5">
        <v>11154</v>
      </c>
      <c r="G14" s="5">
        <v>12675</v>
      </c>
      <c r="H14" s="5">
        <v>12525</v>
      </c>
      <c r="I14" s="5">
        <v>14081</v>
      </c>
      <c r="J14" s="5">
        <v>15868</v>
      </c>
      <c r="K14" s="5">
        <v>11061</v>
      </c>
      <c r="L14" s="5">
        <v>25389</v>
      </c>
      <c r="M14" s="5">
        <v>16725</v>
      </c>
      <c r="N14" s="4">
        <v>18598</v>
      </c>
      <c r="O14" s="4">
        <v>13308</v>
      </c>
      <c r="P14" s="4">
        <v>24248</v>
      </c>
      <c r="Q14" s="4">
        <v>4343</v>
      </c>
      <c r="R14" s="4">
        <v>5995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ht="28.5" customHeight="1" spans="1:28">
      <c r="A15" s="4">
        <v>75</v>
      </c>
      <c r="B15" s="4">
        <v>60</v>
      </c>
      <c r="C15" s="5">
        <f t="shared" si="0"/>
        <v>4500</v>
      </c>
      <c r="D15" s="5">
        <v>11255</v>
      </c>
      <c r="E15" s="5">
        <v>12838</v>
      </c>
      <c r="F15" s="5">
        <v>13391</v>
      </c>
      <c r="G15" s="5">
        <v>15273</v>
      </c>
      <c r="H15" s="5">
        <v>15104</v>
      </c>
      <c r="I15" s="5">
        <v>17049</v>
      </c>
      <c r="J15" s="5">
        <v>19283</v>
      </c>
      <c r="K15" s="5">
        <v>13275</v>
      </c>
      <c r="L15" s="5">
        <v>31184</v>
      </c>
      <c r="M15" s="5">
        <v>20354</v>
      </c>
      <c r="N15" s="4">
        <v>22664</v>
      </c>
      <c r="O15" s="4">
        <v>16194</v>
      </c>
      <c r="P15" s="4">
        <v>29758</v>
      </c>
      <c r="Q15" s="4">
        <v>5540</v>
      </c>
      <c r="R15" s="4">
        <v>7605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ht="28.5" customHeight="1" spans="1:28">
      <c r="A16" s="4">
        <v>75</v>
      </c>
      <c r="B16" s="4">
        <v>72</v>
      </c>
      <c r="C16" s="5">
        <f t="shared" si="0"/>
        <v>5400</v>
      </c>
      <c r="D16" s="5">
        <v>13064</v>
      </c>
      <c r="E16" s="5">
        <v>14964</v>
      </c>
      <c r="F16" s="5">
        <v>15627</v>
      </c>
      <c r="G16" s="5">
        <v>17871</v>
      </c>
      <c r="H16" s="5">
        <v>17683</v>
      </c>
      <c r="I16" s="5">
        <v>20018</v>
      </c>
      <c r="J16" s="5">
        <v>22698</v>
      </c>
      <c r="K16" s="5">
        <v>15488</v>
      </c>
      <c r="L16" s="5">
        <v>36979</v>
      </c>
      <c r="M16" s="5">
        <v>23983</v>
      </c>
      <c r="N16" s="4">
        <v>26729</v>
      </c>
      <c r="O16" s="4">
        <v>19080</v>
      </c>
      <c r="P16" s="4">
        <v>35268</v>
      </c>
      <c r="Q16" s="4">
        <v>6538</v>
      </c>
      <c r="R16" s="4">
        <v>9214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ht="28.5" customHeight="1" spans="1:28">
      <c r="A17" s="4">
        <v>78</v>
      </c>
      <c r="B17" s="4">
        <v>30</v>
      </c>
      <c r="C17" s="5">
        <f t="shared" si="0"/>
        <v>2340</v>
      </c>
      <c r="D17" s="5">
        <v>6467</v>
      </c>
      <c r="E17" s="5">
        <v>7290</v>
      </c>
      <c r="F17" s="5">
        <v>7578</v>
      </c>
      <c r="G17" s="5">
        <v>8605</v>
      </c>
      <c r="H17" s="5">
        <v>8468</v>
      </c>
      <c r="I17" s="5">
        <v>9480</v>
      </c>
      <c r="J17" s="5">
        <v>10641</v>
      </c>
      <c r="K17" s="5">
        <v>7517</v>
      </c>
      <c r="L17" s="5">
        <v>16830</v>
      </c>
      <c r="M17" s="5">
        <v>11198</v>
      </c>
      <c r="N17" s="4">
        <v>12460</v>
      </c>
      <c r="O17" s="4">
        <v>9267</v>
      </c>
      <c r="P17" s="4">
        <v>16089</v>
      </c>
      <c r="Q17" s="4">
        <v>3113</v>
      </c>
      <c r="R17" s="4">
        <v>4186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ht="28.5" customHeight="1" spans="1:28">
      <c r="A18" s="4">
        <v>78</v>
      </c>
      <c r="B18" s="4">
        <v>36</v>
      </c>
      <c r="C18" s="5">
        <f t="shared" si="0"/>
        <v>2808</v>
      </c>
      <c r="D18" s="5">
        <v>7408</v>
      </c>
      <c r="E18" s="5">
        <v>8396</v>
      </c>
      <c r="F18" s="5">
        <v>8741</v>
      </c>
      <c r="G18" s="5">
        <v>9959</v>
      </c>
      <c r="H18" s="5">
        <v>9809</v>
      </c>
      <c r="I18" s="5">
        <v>11023</v>
      </c>
      <c r="J18" s="5">
        <v>12417</v>
      </c>
      <c r="K18" s="5">
        <v>8665</v>
      </c>
      <c r="L18" s="5">
        <v>19843</v>
      </c>
      <c r="M18" s="5">
        <v>13085</v>
      </c>
      <c r="N18" s="4">
        <v>14574</v>
      </c>
      <c r="O18" s="4">
        <v>10760</v>
      </c>
      <c r="P18" s="4">
        <v>18954</v>
      </c>
      <c r="Q18" s="4">
        <v>3736</v>
      </c>
      <c r="R18" s="4">
        <v>5024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t="28.5" customHeight="1" spans="1:28">
      <c r="A19" s="4">
        <v>78</v>
      </c>
      <c r="B19" s="4">
        <v>42</v>
      </c>
      <c r="C19" s="5">
        <f t="shared" si="0"/>
        <v>3276</v>
      </c>
      <c r="D19" s="5">
        <v>8794</v>
      </c>
      <c r="E19" s="5">
        <v>9947</v>
      </c>
      <c r="F19" s="5">
        <v>10349</v>
      </c>
      <c r="G19" s="5">
        <v>11740</v>
      </c>
      <c r="H19" s="5">
        <v>11596</v>
      </c>
      <c r="I19" s="5">
        <v>13013</v>
      </c>
      <c r="J19" s="5">
        <v>14639</v>
      </c>
      <c r="K19" s="5">
        <v>10265</v>
      </c>
      <c r="L19" s="5">
        <v>23302</v>
      </c>
      <c r="M19" s="5">
        <v>15418</v>
      </c>
      <c r="N19" s="4">
        <v>16689</v>
      </c>
      <c r="O19" s="4">
        <v>12269</v>
      </c>
      <c r="P19" s="4">
        <v>22265</v>
      </c>
      <c r="Q19" s="4">
        <v>3913</v>
      </c>
      <c r="R19" s="4">
        <v>5414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8.5" customHeight="1" spans="1:28">
      <c r="A20" s="4">
        <v>78</v>
      </c>
      <c r="B20" s="4">
        <v>44</v>
      </c>
      <c r="C20" s="5">
        <f t="shared" si="0"/>
        <v>3432</v>
      </c>
      <c r="D20" s="5">
        <v>9108</v>
      </c>
      <c r="E20" s="5">
        <v>10315</v>
      </c>
      <c r="F20" s="5">
        <v>10737</v>
      </c>
      <c r="G20" s="5">
        <v>12190</v>
      </c>
      <c r="H20" s="5">
        <v>12043</v>
      </c>
      <c r="I20" s="5">
        <v>13527</v>
      </c>
      <c r="J20" s="5">
        <v>15230</v>
      </c>
      <c r="K20" s="5">
        <v>10648</v>
      </c>
      <c r="L20" s="5">
        <v>24307</v>
      </c>
      <c r="M20" s="5">
        <v>16047</v>
      </c>
      <c r="N20" s="4">
        <v>17393</v>
      </c>
      <c r="O20" s="4">
        <v>12769</v>
      </c>
      <c r="P20" s="4">
        <v>23220</v>
      </c>
      <c r="Q20" s="4">
        <v>4120</v>
      </c>
      <c r="R20" s="4">
        <v>5694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8.5" customHeight="1" spans="1:28">
      <c r="A21" s="4">
        <v>78</v>
      </c>
      <c r="B21" s="4">
        <v>48</v>
      </c>
      <c r="C21" s="5">
        <f t="shared" si="0"/>
        <v>3744</v>
      </c>
      <c r="D21" s="5">
        <v>9735</v>
      </c>
      <c r="E21" s="5">
        <v>11052</v>
      </c>
      <c r="F21" s="5">
        <v>11512</v>
      </c>
      <c r="G21" s="5">
        <v>13091</v>
      </c>
      <c r="H21" s="5">
        <v>12937</v>
      </c>
      <c r="I21" s="5">
        <v>14556</v>
      </c>
      <c r="J21" s="5">
        <v>16414</v>
      </c>
      <c r="K21" s="5">
        <v>11416</v>
      </c>
      <c r="L21" s="5">
        <v>26316</v>
      </c>
      <c r="M21" s="5">
        <v>17305</v>
      </c>
      <c r="N21" s="4">
        <v>19249</v>
      </c>
      <c r="O21" s="4">
        <v>13770</v>
      </c>
      <c r="P21" s="4">
        <v>25130</v>
      </c>
      <c r="Q21" s="4">
        <v>4535</v>
      </c>
      <c r="R21" s="4">
        <v>6252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8.5" customHeight="1" spans="1:28">
      <c r="A22" s="4">
        <v>78</v>
      </c>
      <c r="B22" s="4">
        <v>60</v>
      </c>
      <c r="C22" s="5">
        <f t="shared" si="0"/>
        <v>4680</v>
      </c>
      <c r="D22" s="5">
        <v>11617</v>
      </c>
      <c r="E22" s="5">
        <v>13264</v>
      </c>
      <c r="F22" s="5">
        <v>13838</v>
      </c>
      <c r="G22" s="5">
        <v>15793</v>
      </c>
      <c r="H22" s="5">
        <v>15620</v>
      </c>
      <c r="I22" s="5">
        <v>17643</v>
      </c>
      <c r="J22" s="5">
        <v>19966</v>
      </c>
      <c r="K22" s="5">
        <v>13717</v>
      </c>
      <c r="L22" s="5">
        <v>32343</v>
      </c>
      <c r="M22" s="5">
        <v>21079</v>
      </c>
      <c r="N22" s="4">
        <v>23477</v>
      </c>
      <c r="O22" s="4">
        <v>16771</v>
      </c>
      <c r="P22" s="4">
        <v>30860</v>
      </c>
      <c r="Q22" s="4">
        <v>5780</v>
      </c>
      <c r="R22" s="4">
        <v>7926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8.5" customHeight="1" spans="1:28">
      <c r="A23" s="6">
        <v>78</v>
      </c>
      <c r="B23" s="6">
        <v>72</v>
      </c>
      <c r="C23" s="5">
        <f t="shared" si="0"/>
        <v>5616</v>
      </c>
      <c r="D23" s="7">
        <v>13497</v>
      </c>
      <c r="E23" s="5">
        <v>15475</v>
      </c>
      <c r="F23" s="7">
        <v>16164</v>
      </c>
      <c r="G23" s="7">
        <v>18495</v>
      </c>
      <c r="H23" s="7">
        <v>18302</v>
      </c>
      <c r="I23" s="7">
        <v>20730</v>
      </c>
      <c r="J23" s="7">
        <v>23517</v>
      </c>
      <c r="K23" s="7">
        <v>16019</v>
      </c>
      <c r="L23" s="7">
        <v>38369</v>
      </c>
      <c r="M23" s="7">
        <v>24854</v>
      </c>
      <c r="N23" s="6">
        <v>27705</v>
      </c>
      <c r="O23" s="6">
        <v>19773</v>
      </c>
      <c r="P23" s="6">
        <v>36590</v>
      </c>
      <c r="Q23" s="6">
        <v>7025</v>
      </c>
      <c r="R23" s="6">
        <v>9601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ht="28.5" customHeight="1" spans="1:28">
      <c r="A24" s="4">
        <v>84</v>
      </c>
      <c r="B24" s="4">
        <v>30</v>
      </c>
      <c r="C24" s="5">
        <f t="shared" si="0"/>
        <v>2520</v>
      </c>
      <c r="D24" s="5">
        <v>6889</v>
      </c>
      <c r="E24" s="5">
        <v>7715</v>
      </c>
      <c r="F24" s="5">
        <v>8025</v>
      </c>
      <c r="G24" s="5">
        <v>9128</v>
      </c>
      <c r="H24" s="5">
        <v>8984</v>
      </c>
      <c r="I24" s="5">
        <v>10074</v>
      </c>
      <c r="J24" s="5">
        <v>11324</v>
      </c>
      <c r="K24" s="5">
        <v>7960</v>
      </c>
      <c r="L24" s="5">
        <v>17989</v>
      </c>
      <c r="M24" s="5">
        <v>11924</v>
      </c>
      <c r="N24" s="4">
        <v>13273</v>
      </c>
      <c r="O24" s="4">
        <v>9844</v>
      </c>
      <c r="P24" s="4">
        <v>17191</v>
      </c>
      <c r="Q24" s="4">
        <v>3352</v>
      </c>
      <c r="R24" s="4">
        <v>4508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ht="28.5" customHeight="1" spans="1:28">
      <c r="A25" s="4">
        <v>84</v>
      </c>
      <c r="B25" s="4">
        <v>36</v>
      </c>
      <c r="C25" s="5">
        <f t="shared" si="0"/>
        <v>3024</v>
      </c>
      <c r="D25" s="5">
        <v>7842</v>
      </c>
      <c r="E25" s="5">
        <v>8906</v>
      </c>
      <c r="F25" s="5">
        <v>9277</v>
      </c>
      <c r="G25" s="5">
        <v>10583</v>
      </c>
      <c r="H25" s="5">
        <v>10428</v>
      </c>
      <c r="I25" s="5">
        <v>11736</v>
      </c>
      <c r="J25" s="5">
        <v>13237</v>
      </c>
      <c r="K25" s="5">
        <v>9199</v>
      </c>
      <c r="L25" s="5">
        <v>21234</v>
      </c>
      <c r="M25" s="5">
        <v>13956</v>
      </c>
      <c r="N25" s="4">
        <v>15550</v>
      </c>
      <c r="O25" s="4">
        <v>11461</v>
      </c>
      <c r="P25" s="4">
        <v>20276</v>
      </c>
      <c r="Q25" s="4">
        <v>4023</v>
      </c>
      <c r="R25" s="4">
        <v>5409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ht="28.5" customHeight="1" spans="1:28">
      <c r="A26" s="4">
        <v>84</v>
      </c>
      <c r="B26" s="4">
        <v>42</v>
      </c>
      <c r="C26" s="5">
        <f t="shared" si="0"/>
        <v>3528</v>
      </c>
      <c r="D26" s="5">
        <v>9301</v>
      </c>
      <c r="E26" s="5">
        <v>10542</v>
      </c>
      <c r="F26" s="5">
        <v>10975</v>
      </c>
      <c r="G26" s="5">
        <v>12467</v>
      </c>
      <c r="H26" s="5">
        <v>12319</v>
      </c>
      <c r="I26" s="5">
        <v>13844</v>
      </c>
      <c r="J26" s="5">
        <v>15595</v>
      </c>
      <c r="K26" s="5">
        <v>10884</v>
      </c>
      <c r="L26" s="5">
        <v>24925</v>
      </c>
      <c r="M26" s="5">
        <v>16434</v>
      </c>
      <c r="N26" s="4">
        <v>17827</v>
      </c>
      <c r="O26" s="4">
        <v>13077</v>
      </c>
      <c r="P26" s="4">
        <v>23807</v>
      </c>
      <c r="Q26" s="4">
        <v>4247</v>
      </c>
      <c r="R26" s="4">
        <v>5858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ht="28.5" customHeight="1" spans="1:28">
      <c r="A27" s="4">
        <v>84</v>
      </c>
      <c r="B27" s="4">
        <v>44</v>
      </c>
      <c r="C27" s="5">
        <f t="shared" si="0"/>
        <v>3696</v>
      </c>
      <c r="D27" s="5">
        <v>9639</v>
      </c>
      <c r="E27" s="5">
        <v>10939</v>
      </c>
      <c r="F27" s="5">
        <v>11393</v>
      </c>
      <c r="G27" s="5">
        <v>12952</v>
      </c>
      <c r="H27" s="5">
        <v>12800</v>
      </c>
      <c r="I27" s="5">
        <v>14398</v>
      </c>
      <c r="J27" s="5">
        <v>16232</v>
      </c>
      <c r="K27" s="5">
        <v>11298</v>
      </c>
      <c r="L27" s="5">
        <v>26007</v>
      </c>
      <c r="M27" s="5">
        <v>17112</v>
      </c>
      <c r="N27" s="4">
        <v>18586</v>
      </c>
      <c r="O27" s="4">
        <v>13616</v>
      </c>
      <c r="P27" s="4">
        <v>24836</v>
      </c>
      <c r="Q27" s="4">
        <v>4471</v>
      </c>
      <c r="R27" s="4">
        <v>6166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ht="28.5" customHeight="1" spans="1:28">
      <c r="A28" s="4">
        <v>84</v>
      </c>
      <c r="B28" s="4">
        <v>48</v>
      </c>
      <c r="C28" s="5">
        <f t="shared" si="0"/>
        <v>4032</v>
      </c>
      <c r="D28" s="5">
        <v>10314</v>
      </c>
      <c r="E28" s="5">
        <v>11733</v>
      </c>
      <c r="F28" s="5">
        <v>12228</v>
      </c>
      <c r="G28" s="5">
        <v>13922</v>
      </c>
      <c r="H28" s="5">
        <v>13763</v>
      </c>
      <c r="I28" s="5">
        <v>15506</v>
      </c>
      <c r="J28" s="5">
        <v>17507</v>
      </c>
      <c r="K28" s="5">
        <v>12124</v>
      </c>
      <c r="L28" s="5">
        <v>28170</v>
      </c>
      <c r="M28" s="5">
        <v>18467</v>
      </c>
      <c r="N28" s="4">
        <v>20550</v>
      </c>
      <c r="O28" s="4">
        <v>14693</v>
      </c>
      <c r="P28" s="4">
        <v>26893</v>
      </c>
      <c r="Q28" s="4">
        <v>4918</v>
      </c>
      <c r="R28" s="4">
        <v>6767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ht="28.5" customHeight="1" spans="1:28">
      <c r="A29" s="4">
        <v>84</v>
      </c>
      <c r="B29" s="4">
        <v>60</v>
      </c>
      <c r="C29" s="5">
        <f t="shared" si="0"/>
        <v>5040</v>
      </c>
      <c r="D29" s="5">
        <v>12341</v>
      </c>
      <c r="E29" s="5">
        <v>14114</v>
      </c>
      <c r="F29" s="5">
        <v>14733</v>
      </c>
      <c r="G29" s="5">
        <v>16832</v>
      </c>
      <c r="H29" s="5">
        <v>16651</v>
      </c>
      <c r="I29" s="5">
        <v>18830</v>
      </c>
      <c r="J29" s="5">
        <v>21332</v>
      </c>
      <c r="K29" s="5">
        <v>14603</v>
      </c>
      <c r="L29" s="5">
        <v>34661</v>
      </c>
      <c r="M29" s="5">
        <v>22531</v>
      </c>
      <c r="N29" s="4">
        <v>25103</v>
      </c>
      <c r="O29" s="4">
        <v>17926</v>
      </c>
      <c r="P29" s="4">
        <v>33064</v>
      </c>
      <c r="Q29" s="4">
        <v>6259</v>
      </c>
      <c r="R29" s="4">
        <v>8571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ht="28.5" customHeight="1" spans="1:28">
      <c r="A30" s="4">
        <v>84</v>
      </c>
      <c r="B30" s="4">
        <v>72</v>
      </c>
      <c r="C30" s="5">
        <f t="shared" si="0"/>
        <v>6048</v>
      </c>
      <c r="D30" s="5">
        <v>14367</v>
      </c>
      <c r="E30" s="5">
        <v>16495</v>
      </c>
      <c r="F30" s="5">
        <v>17238</v>
      </c>
      <c r="G30" s="5">
        <v>17742</v>
      </c>
      <c r="H30" s="5">
        <v>19540</v>
      </c>
      <c r="I30" s="5">
        <v>22155</v>
      </c>
      <c r="J30" s="5">
        <v>25156</v>
      </c>
      <c r="K30" s="5">
        <v>17082</v>
      </c>
      <c r="L30" s="5">
        <v>41151</v>
      </c>
      <c r="M30" s="5">
        <v>26596</v>
      </c>
      <c r="N30" s="4">
        <v>29657</v>
      </c>
      <c r="O30" s="4">
        <v>21158</v>
      </c>
      <c r="P30" s="4">
        <v>39235</v>
      </c>
      <c r="Q30" s="4">
        <v>7600</v>
      </c>
      <c r="R30" s="4">
        <v>10373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ht="24" customHeight="1" spans="1:28">
      <c r="A31" s="8" t="s">
        <v>126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ht="24" customHeight="1" spans="1:2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ht="13.2" spans="1:2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ht="13.2" spans="1:28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ht="13.2" spans="1:28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ht="13.2" spans="1:28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ht="13.2" spans="1:28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ht="13.2" spans="1:2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ht="13.2" spans="1:28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ht="13.2" spans="1:28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ht="13.2" spans="1:28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ht="13.2" spans="1:28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ht="13.2" spans="1:28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ht="13.2" spans="1:28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ht="13.2" spans="1:28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ht="13.2" spans="1:28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ht="13.2" spans="1:28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ht="13.2" spans="1:2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ht="13.2" spans="1:28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ht="13.2" spans="1:28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ht="13.2" spans="1:28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ht="13.2" spans="1:28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ht="13.2" spans="1:28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ht="13.2" spans="1:28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ht="13.2" spans="1:28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ht="13.2" spans="1:28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ht="13.2" spans="1:28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ht="13.2" spans="1:2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ht="13.2" spans="1:28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ht="13.2" spans="1:28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ht="13.2" spans="1:28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ht="13.2" spans="1:28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ht="13.2" spans="1:28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ht="13.2" spans="1:28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ht="13.2" spans="1:28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ht="13.2" spans="1:28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ht="13.2" spans="1:28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ht="13.2" spans="1:2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ht="13.2" spans="1:28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ht="13.2" spans="1:28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ht="13.2" spans="1:28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ht="13.2" spans="1:28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ht="13.2" spans="1:28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ht="13.2" spans="1:28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ht="13.2" spans="1:28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ht="13.2" spans="1:28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ht="13.2" spans="1:28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ht="13.2" spans="1:2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ht="13.2" spans="1:28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ht="13.2" spans="1:28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ht="13.2" spans="1:28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ht="13.2" spans="1:28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ht="13.2" spans="1:28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ht="13.2" spans="1:28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ht="13.2" spans="1:28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ht="13.2" spans="1:28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ht="13.2" spans="1:28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ht="13.2" spans="1:2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ht="13.2" spans="1:28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ht="13.2" spans="1:28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ht="13.2" spans="1:28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ht="13.2" spans="1:28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ht="13.2" spans="1:28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ht="13.2" spans="1:28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ht="13.2" spans="1:28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ht="13.2" spans="1:28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ht="13.2" spans="1:28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ht="13.2" spans="1:2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ht="13.2" spans="1:28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ht="13.2" spans="1:28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ht="13.2" spans="1:28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ht="13.2" spans="1:28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ht="13.2" spans="1:28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ht="13.2" spans="1:28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ht="13.2" spans="1:28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ht="13.2" spans="1:28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ht="13.2" spans="1:28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ht="13.2" spans="1:2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ht="13.2" spans="1:28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ht="13.2" spans="1:28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ht="13.2" spans="1:28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ht="13.2" spans="1:28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ht="13.2" spans="1:28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ht="13.2" spans="1:28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ht="13.2" spans="1:28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ht="13.2" spans="1:28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ht="13.2" spans="1:28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ht="13.2" spans="1:2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ht="13.2" spans="1:28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ht="13.2" spans="1:28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ht="13.2" spans="1:28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ht="13.2" spans="1:28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ht="13.2" spans="1:28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ht="13.2" spans="1:28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ht="13.2" spans="1:28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ht="13.2" spans="1:28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ht="13.2" spans="1:28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ht="13.2" spans="1: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ht="13.2" spans="1:28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ht="13.2" spans="1:28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ht="13.2" spans="1:28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ht="13.2" spans="1:28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ht="13.2" spans="1:28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ht="13.2" spans="1:28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ht="13.2" spans="1:28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ht="13.2" spans="1:28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ht="13.2" spans="1:28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ht="13.2" spans="1:2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ht="13.2" spans="1:28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ht="13.2" spans="1:28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ht="13.2" spans="1:28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ht="13.2" spans="1:28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ht="13.2" spans="1:28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ht="13.2" spans="1:28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ht="13.2" spans="1:28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ht="13.2" spans="1:28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ht="13.2" spans="1:28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ht="13.2" spans="1:2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ht="13.2" spans="1:28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ht="13.2" spans="1:28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ht="13.2" spans="1:28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ht="13.2" spans="1:28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ht="13.2" spans="1:28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ht="13.2" spans="1:28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ht="13.2" spans="1:28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ht="13.2" spans="1:28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ht="13.2" spans="1:28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ht="13.2" spans="1:2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ht="13.2" spans="1:28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ht="13.2" spans="1:28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ht="13.2" spans="1:28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ht="13.2" spans="1:28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ht="13.2" spans="1:28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ht="13.2" spans="1:28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ht="13.2" spans="1:28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ht="13.2" spans="1:28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ht="13.2" spans="1:28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ht="13.2" spans="1:2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ht="13.2" spans="1:28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ht="13.2" spans="1:28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ht="13.2" spans="1:28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ht="13.2" spans="1:28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ht="13.2" spans="1:28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ht="13.2" spans="1:28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ht="13.2" spans="1:28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ht="13.2" spans="1:28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ht="13.2" spans="1:28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ht="13.2" spans="1:2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ht="13.2" spans="1:28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ht="13.2" spans="1:28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ht="13.2" spans="1:28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ht="13.2" spans="1:28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ht="13.2" spans="1:28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ht="13.2" spans="1:28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ht="13.2" spans="1:28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ht="13.2" spans="1:28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ht="13.2" spans="1:28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ht="13.2" spans="1:2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ht="13.2" spans="1:28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ht="13.2" spans="1:28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ht="13.2" spans="1:28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ht="13.2" spans="1:28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ht="13.2" spans="1:28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ht="13.2" spans="1:28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ht="13.2" spans="1:28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ht="13.2" spans="1:28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ht="13.2" spans="1:28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ht="13.2" spans="1:2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ht="13.2" spans="1:28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ht="13.2" spans="1:28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ht="13.2" spans="1:28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ht="13.2" spans="1:28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ht="13.2" spans="1:28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ht="13.2" spans="1:28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ht="13.2" spans="1:28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ht="13.2" spans="1:28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ht="13.2" spans="1:28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ht="13.2" spans="1:2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ht="13.2" spans="1:28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ht="13.2" spans="1:28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ht="13.2" spans="1:28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ht="13.2" spans="1:28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ht="13.2" spans="1:28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ht="13.2" spans="1:28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ht="13.2" spans="1:28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ht="13.2" spans="1:28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ht="13.2" spans="1:28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ht="13.2" spans="1:2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ht="13.2" spans="1:28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ht="13.2" spans="1:28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ht="13.2" spans="1:28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ht="13.2" spans="1:28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ht="13.2" spans="1:28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ht="13.2" spans="1:28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ht="13.2" spans="1:28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ht="13.2" spans="1:28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ht="13.2" spans="1:28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ht="13.2" spans="1: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ht="13.2" spans="1:28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ht="13.2" spans="1:28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ht="13.2" spans="1:28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ht="13.2" spans="1:28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ht="13.2" spans="1:28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ht="13.2" spans="1:28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ht="13.2" spans="1:28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ht="13.2" spans="1:28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ht="13.2" spans="1:28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ht="13.2" spans="1:2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ht="13.2" spans="1:28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ht="13.2" spans="1:28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ht="13.2" spans="1:28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ht="13.2" spans="1:28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ht="13.2" spans="1:28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ht="13.2" spans="1:28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ht="13.2" spans="1:28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ht="13.2" spans="1:28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ht="13.2" spans="1:28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ht="13.2" spans="1:2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ht="13.2" spans="1:28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ht="13.2" spans="1:28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ht="13.2" spans="1:28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ht="13.2" spans="1:28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ht="13.2" spans="1:28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ht="13.2" spans="1:28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ht="13.2" spans="1:28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ht="13.2" spans="1:28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ht="13.2" spans="1:28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ht="13.2" spans="1:2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ht="13.2" spans="1:28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ht="13.2" spans="1:28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ht="13.2" spans="1:28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ht="13.2" spans="1:28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ht="13.2" spans="1:28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ht="13.2" spans="1:28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ht="13.2" spans="1:28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ht="13.2" spans="1:28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ht="13.2" spans="1:28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ht="13.2" spans="1:2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ht="13.2" spans="1:28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ht="13.2" spans="1:28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ht="13.2" spans="1:28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ht="13.2" spans="1:28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ht="13.2" spans="1:28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ht="13.2" spans="1:28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ht="13.2" spans="1:28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ht="13.2" spans="1:28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ht="13.2" spans="1:28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ht="13.2" spans="1:2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ht="13.2" spans="1:28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ht="13.2" spans="1:28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ht="13.2" spans="1:28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ht="13.2" spans="1:28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ht="13.2" spans="1:28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ht="13.2" spans="1:28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ht="13.2" spans="1:28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ht="13.2" spans="1:28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ht="13.2" spans="1:28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ht="13.2" spans="1:2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ht="13.2" spans="1:28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ht="13.2" spans="1:28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ht="13.2" spans="1:28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ht="13.2" spans="1:28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ht="13.2" spans="1:28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ht="13.2" spans="1:28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ht="13.2" spans="1:28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ht="13.2" spans="1:28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ht="13.2" spans="1:28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ht="13.2" spans="1:2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ht="13.2" spans="1:28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ht="13.2" spans="1:28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ht="13.2" spans="1:28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ht="13.2" spans="1:28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ht="13.2" spans="1:28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ht="13.2" spans="1:28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ht="13.2" spans="1:28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ht="13.2" spans="1:28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ht="13.2" spans="1:28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ht="13.2" spans="1:2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ht="13.2" spans="1:28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ht="13.2" spans="1:28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ht="13.2" spans="1:28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ht="13.2" spans="1:28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ht="13.2" spans="1:28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ht="13.2" spans="1:28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ht="13.2" spans="1:28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ht="13.2" spans="1:28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ht="13.2" spans="1:28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ht="13.2" spans="1:2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ht="13.2" spans="1:28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ht="13.2" spans="1:28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ht="13.2" spans="1:28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ht="13.2" spans="1:28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ht="13.2" spans="1:28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ht="13.2" spans="1:28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ht="13.2" spans="1:28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ht="13.2" spans="1:28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ht="13.2" spans="1:28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ht="13.2" spans="1: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ht="13.2" spans="1:28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ht="13.2" spans="1:28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ht="13.2" spans="1:28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ht="13.2" spans="1:28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ht="13.2" spans="1:28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ht="13.2" spans="1:28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ht="13.2" spans="1:28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ht="13.2" spans="1:28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ht="13.2" spans="1:28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ht="13.2" spans="1:2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ht="13.2" spans="1:28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ht="13.2" spans="1:28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ht="13.2" spans="1:28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ht="13.2" spans="1:28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ht="13.2" spans="1:28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ht="13.2" spans="1:28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ht="13.2" spans="1:28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ht="13.2" spans="1:28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ht="13.2" spans="1:28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ht="13.2" spans="1:2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ht="13.2" spans="1:28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ht="13.2" spans="1:28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ht="13.2" spans="1:28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ht="13.2" spans="1:28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ht="13.2" spans="1:28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ht="13.2" spans="1:28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ht="13.2" spans="1:28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ht="13.2" spans="1:28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ht="13.2" spans="1:28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ht="13.2" spans="1:2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ht="13.2" spans="1:28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ht="13.2" spans="1:28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ht="13.2" spans="1:28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ht="13.2" spans="1:28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ht="13.2" spans="1:28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ht="13.2" spans="1:28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ht="13.2" spans="1:28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ht="13.2" spans="1:28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ht="13.2" spans="1:28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ht="13.2" spans="1:2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ht="13.2" spans="1:28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ht="13.2" spans="1:28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ht="13.2" spans="1:28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ht="13.2" spans="1:28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ht="13.2" spans="1:28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ht="13.2" spans="1:28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ht="13.2" spans="1:28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ht="13.2" spans="1:28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ht="13.2" spans="1:28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ht="13.2" spans="1:2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ht="13.2" spans="1:28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ht="13.2" spans="1:28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ht="13.2" spans="1:28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ht="13.2" spans="1:28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ht="13.2" spans="1:28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ht="13.2" spans="1:28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ht="13.2" spans="1:28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ht="13.2" spans="1:28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ht="13.2" spans="1:28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ht="13.2" spans="1:2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ht="13.2" spans="1:28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ht="13.2" spans="1:28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ht="13.2" spans="1:28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ht="13.2" spans="1:28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ht="13.2" spans="1:28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ht="13.2" spans="1:28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ht="13.2" spans="1:28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ht="13.2" spans="1:28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ht="13.2" spans="1:28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ht="13.2" spans="1:2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ht="13.2" spans="1:28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ht="13.2" spans="1:28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ht="13.2" spans="1:28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ht="13.2" spans="1:28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ht="13.2" spans="1:28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ht="13.2" spans="1:28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ht="13.2" spans="1:28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ht="13.2" spans="1:28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ht="13.2" spans="1:28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ht="13.2" spans="1:2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ht="13.2" spans="1:28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ht="13.2" spans="1:28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ht="13.2" spans="1:28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ht="13.2" spans="1:28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ht="13.2" spans="1:28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ht="13.2" spans="1:28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ht="13.2" spans="1:28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ht="13.2" spans="1:28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ht="13.2" spans="1:28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ht="13.2" spans="1:2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ht="13.2" spans="1:28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ht="13.2" spans="1:28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ht="13.2" spans="1:28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ht="13.2" spans="1:28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ht="13.2" spans="1:28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ht="13.2" spans="1:28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ht="13.2" spans="1:28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ht="13.2" spans="1:28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ht="13.2" spans="1:28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ht="13.2" spans="1: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ht="13.2" spans="1:28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ht="13.2" spans="1:28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ht="13.2" spans="1:28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ht="13.2" spans="1:28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ht="13.2" spans="1:28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ht="13.2" spans="1:28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ht="13.2" spans="1:28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ht="13.2" spans="1:28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ht="13.2" spans="1:28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ht="13.2" spans="1:2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ht="13.2" spans="1:28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ht="13.2" spans="1:28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ht="13.2" spans="1:28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ht="13.2" spans="1:28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ht="13.2" spans="1:28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ht="13.2" spans="1:28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ht="13.2" spans="1:28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ht="13.2" spans="1:28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ht="13.2" spans="1:28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ht="13.2" spans="1:2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ht="13.2" spans="1:28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ht="13.2" spans="1:28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ht="13.2" spans="1:28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ht="13.2" spans="1:28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ht="13.2" spans="1:28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ht="13.2" spans="1:28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ht="13.2" spans="1:28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ht="13.2" spans="1:28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ht="13.2" spans="1:28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ht="13.2" spans="1:2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ht="13.2" spans="1:28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ht="13.2" spans="1:28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ht="13.2" spans="1:28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ht="13.2" spans="1:28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ht="13.2" spans="1:28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ht="13.2" spans="1:28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ht="13.2" spans="1:28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ht="13.2" spans="1:28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ht="13.2" spans="1:28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ht="13.2" spans="1:2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ht="13.2" spans="1:28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ht="13.2" spans="1:28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ht="13.2" spans="1:28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ht="13.2" spans="1:28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ht="13.2" spans="1:28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ht="13.2" spans="1:28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ht="13.2" spans="1:28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ht="13.2" spans="1:28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ht="13.2" spans="1:28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ht="13.2" spans="1:2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ht="13.2" spans="1:28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ht="13.2" spans="1:28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ht="13.2" spans="1:28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ht="13.2" spans="1:28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ht="13.2" spans="1:28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ht="13.2" spans="1:28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ht="13.2" spans="1:28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ht="13.2" spans="1:28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ht="13.2" spans="1:28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ht="13.2" spans="1:2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ht="13.2" spans="1:28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ht="13.2" spans="1:28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ht="13.2" spans="1:28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ht="13.2" spans="1:28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ht="13.2" spans="1:28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ht="13.2" spans="1:28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ht="13.2" spans="1:28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ht="13.2" spans="1:28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ht="13.2" spans="1:28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ht="13.2" spans="1:2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ht="13.2" spans="1:28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ht="13.2" spans="1:28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ht="13.2" spans="1:28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ht="13.2" spans="1:28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ht="13.2" spans="1:28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ht="13.2" spans="1:28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ht="13.2" spans="1:28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ht="13.2" spans="1:28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ht="13.2" spans="1:28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ht="13.2" spans="1:2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ht="13.2" spans="1:28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ht="13.2" spans="1:28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ht="13.2" spans="1:28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ht="13.2" spans="1:28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ht="13.2" spans="1:28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ht="13.2" spans="1:28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ht="13.2" spans="1:28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ht="13.2" spans="1:28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ht="13.2" spans="1:28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ht="13.2" spans="1:2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ht="13.2" spans="1:28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ht="13.2" spans="1:28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ht="13.2" spans="1:28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ht="13.2" spans="1:28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ht="13.2" spans="1:28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ht="13.2" spans="1:28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ht="13.2" spans="1:28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ht="13.2" spans="1:28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ht="13.2" spans="1:28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ht="13.2" spans="1: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ht="13.2" spans="1:28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ht="13.2" spans="1:28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ht="13.2" spans="1:28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ht="13.2" spans="1:28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ht="13.2" spans="1:28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ht="13.2" spans="1:28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ht="13.2" spans="1:28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ht="13.2" spans="1:28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ht="13.2" spans="1:28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ht="13.2" spans="1:2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ht="13.2" spans="1:28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ht="13.2" spans="1:28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ht="13.2" spans="1:28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ht="13.2" spans="1:28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ht="13.2" spans="1:28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ht="13.2" spans="1:28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ht="13.2" spans="1:28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ht="13.2" spans="1:28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ht="13.2" spans="1:28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ht="13.2" spans="1:2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ht="13.2" spans="1:28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ht="13.2" spans="1:28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ht="13.2" spans="1:28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ht="13.2" spans="1:28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ht="13.2" spans="1:28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ht="13.2" spans="1:28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ht="13.2" spans="1:28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ht="13.2" spans="1:28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ht="13.2" spans="1:28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ht="13.2" spans="1:2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ht="13.2" spans="1:28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ht="13.2" spans="1:28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ht="13.2" spans="1:28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ht="13.2" spans="1:28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ht="13.2" spans="1:28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ht="13.2" spans="1:28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ht="13.2" spans="1:28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ht="13.2" spans="1:28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ht="13.2" spans="1:28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ht="13.2" spans="1:2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ht="13.2" spans="1:28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ht="13.2" spans="1:28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ht="13.2" spans="1:28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ht="13.2" spans="1:28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ht="13.2" spans="1:28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ht="13.2" spans="1:28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ht="13.2" spans="1:28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ht="13.2" spans="1:28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ht="13.2" spans="1:28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ht="13.2" spans="1:2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ht="13.2" spans="1:28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ht="13.2" spans="1:28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ht="13.2" spans="1:28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ht="13.2" spans="1:28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ht="13.2" spans="1:28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ht="13.2" spans="1:28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ht="13.2" spans="1:28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ht="13.2" spans="1:28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ht="13.2" spans="1:28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ht="13.2" spans="1:2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ht="13.2" spans="1:28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ht="13.2" spans="1:28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ht="13.2" spans="1:28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ht="13.2" spans="1:28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ht="13.2" spans="1:28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ht="13.2" spans="1:28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ht="13.2" spans="1:28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ht="13.2" spans="1:28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ht="13.2" spans="1:28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ht="13.2" spans="1:2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ht="13.2" spans="1:28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ht="13.2" spans="1:28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ht="13.2" spans="1:28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ht="13.2" spans="1:28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ht="13.2" spans="1:28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ht="13.2" spans="1:28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ht="13.2" spans="1:28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ht="13.2" spans="1:28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ht="13.2" spans="1:28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ht="13.2" spans="1:2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ht="13.2" spans="1:28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ht="13.2" spans="1:28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ht="13.2" spans="1:28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ht="13.2" spans="1:28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ht="13.2" spans="1:28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ht="13.2" spans="1:28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ht="13.2" spans="1:28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ht="13.2" spans="1:28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ht="13.2" spans="1:28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ht="13.2" spans="1:2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ht="13.2" spans="1:28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ht="13.2" spans="1:28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ht="13.2" spans="1:28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ht="13.2" spans="1:28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ht="13.2" spans="1:28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ht="13.2" spans="1:28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ht="13.2" spans="1:28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ht="13.2" spans="1:28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ht="13.2" spans="1:28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ht="13.2" spans="1: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ht="13.2" spans="1:28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ht="13.2" spans="1:28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ht="13.2" spans="1:28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ht="13.2" spans="1:28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ht="13.2" spans="1:28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ht="13.2" spans="1:28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ht="13.2" spans="1:28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ht="13.2" spans="1:28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ht="13.2" spans="1:28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ht="13.2" spans="1:2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ht="13.2" spans="1:28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ht="13.2" spans="1:28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ht="13.2" spans="1:28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ht="13.2" spans="1:28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ht="13.2" spans="1:28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ht="13.2" spans="1:28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ht="13.2" spans="1:28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ht="13.2" spans="1:28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ht="13.2" spans="1:28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ht="13.2" spans="1:2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ht="13.2" spans="1:28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ht="13.2" spans="1:28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ht="13.2" spans="1:28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ht="13.2" spans="1:28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ht="13.2" spans="1:28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ht="13.2" spans="1:28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ht="13.2" spans="1:28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ht="13.2" spans="1:28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ht="13.2" spans="1:28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ht="13.2" spans="1:2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ht="13.2" spans="1:28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ht="13.2" spans="1:28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ht="13.2" spans="1:28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ht="13.2" spans="1:28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ht="13.2" spans="1:28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ht="13.2" spans="1:28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ht="13.2" spans="1:28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ht="13.2" spans="1:28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ht="13.2" spans="1:28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ht="13.2" spans="1:2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ht="13.2" spans="1:28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ht="13.2" spans="1:28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ht="13.2" spans="1:28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ht="13.2" spans="1:28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ht="13.2" spans="1:28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ht="13.2" spans="1:28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ht="13.2" spans="1:28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ht="13.2" spans="1:28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ht="13.2" spans="1:28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ht="13.2" spans="1:2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ht="13.2" spans="1:28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ht="13.2" spans="1:28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ht="13.2" spans="1:28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ht="13.2" spans="1:28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ht="13.2" spans="1:28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ht="13.2" spans="1:28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ht="13.2" spans="1:28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ht="13.2" spans="1:28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ht="13.2" spans="1:28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ht="13.2" spans="1:2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ht="13.2" spans="1:28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ht="13.2" spans="1:28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ht="13.2" spans="1:28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ht="13.2" spans="1:28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ht="13.2" spans="1:28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ht="13.2" spans="1:28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ht="13.2" spans="1:28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ht="13.2" spans="1:28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ht="13.2" spans="1:28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ht="13.2" spans="1:2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ht="13.2" spans="1:28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ht="13.2" spans="1:28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ht="13.2" spans="1:28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ht="13.2" spans="1:28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ht="13.2" spans="1:28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ht="13.2" spans="1:28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ht="13.2" spans="1:28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ht="13.2" spans="1:28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ht="13.2" spans="1:28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ht="13.2" spans="1:2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ht="13.2" spans="1:28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ht="13.2" spans="1:28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ht="13.2" spans="1:28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ht="13.2" spans="1:28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ht="13.2" spans="1:28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ht="13.2" spans="1:28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ht="13.2" spans="1:28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ht="13.2" spans="1:28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ht="13.2" spans="1:28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ht="13.2" spans="1:2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ht="13.2" spans="1:28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ht="13.2" spans="1:28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ht="13.2" spans="1:28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ht="13.2" spans="1:28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ht="13.2" spans="1:28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ht="13.2" spans="1:28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ht="13.2" spans="1:28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ht="13.2" spans="1:28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ht="13.2" spans="1:28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ht="13.2" spans="1: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ht="13.2" spans="1:28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ht="13.2" spans="1:28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ht="13.2" spans="1:28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ht="13.2" spans="1:28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ht="13.2" spans="1:28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ht="13.2" spans="1:28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ht="13.2" spans="1:28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ht="13.2" spans="1:28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ht="13.2" spans="1:28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ht="13.2" spans="1:2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ht="13.2" spans="1:28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ht="13.2" spans="1:28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ht="13.2" spans="1:28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ht="13.2" spans="1:28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ht="13.2" spans="1:28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ht="13.2" spans="1:28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ht="13.2" spans="1:28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ht="13.2" spans="1:28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ht="13.2" spans="1:28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ht="13.2" spans="1:2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ht="13.2" spans="1:28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ht="13.2" spans="1:28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ht="13.2" spans="1:28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ht="13.2" spans="1:28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ht="13.2" spans="1:28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ht="13.2" spans="1:28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ht="13.2" spans="1:28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ht="13.2" spans="1:28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ht="13.2" spans="1:28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ht="13.2" spans="1:2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ht="13.2" spans="1:28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ht="13.2" spans="1:28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ht="13.2" spans="1:28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ht="13.2" spans="1:28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ht="13.2" spans="1:28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ht="13.2" spans="1:28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ht="13.2" spans="1:28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ht="13.2" spans="1:28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ht="13.2" spans="1:28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ht="13.2" spans="1:2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ht="13.2" spans="1:28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ht="13.2" spans="1:28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ht="13.2" spans="1:28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ht="13.2" spans="1:28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ht="13.2" spans="1:28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ht="13.2" spans="1:28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ht="13.2" spans="1:28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ht="13.2" spans="1:28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ht="13.2" spans="1:28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ht="13.2" spans="1:2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ht="13.2" spans="1:28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ht="13.2" spans="1:28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ht="13.2" spans="1:28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ht="13.2" spans="1:28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ht="13.2" spans="1:28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ht="13.2" spans="1:28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ht="13.2" spans="1:28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ht="13.2" spans="1:28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ht="13.2" spans="1:28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ht="13.2" spans="1:2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ht="13.2" spans="1:28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ht="13.2" spans="1:28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ht="13.2" spans="1:28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ht="13.2" spans="1:28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ht="13.2" spans="1:28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ht="13.2" spans="1:28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ht="13.2" spans="1:28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ht="13.2" spans="1:28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ht="13.2" spans="1:28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ht="13.2" spans="1:2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ht="13.2" spans="1:28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ht="13.2" spans="1:28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ht="13.2" spans="1:28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ht="13.2" spans="1:28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ht="13.2" spans="1:28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ht="13.2" spans="1:28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ht="13.2" spans="1:28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ht="13.2" spans="1:28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ht="13.2" spans="1:28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ht="13.2" spans="1:2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ht="13.2" spans="1:28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ht="13.2" spans="1:28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ht="13.2" spans="1:28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ht="13.2" spans="1:28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ht="13.2" spans="1:28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ht="13.2" spans="1:28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ht="13.2" spans="1:28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ht="13.2" spans="1:28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ht="13.2" spans="1:28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ht="13.2" spans="1:2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ht="13.2" spans="1:28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ht="13.2" spans="1:28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ht="13.2" spans="1:28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ht="13.2" spans="1:28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ht="13.2" spans="1:28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ht="13.2" spans="1:28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ht="13.2" spans="1:28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ht="13.2" spans="1:28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ht="13.2" spans="1:28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ht="13.2" spans="1: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ht="13.2" spans="1:28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ht="13.2" spans="1:28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ht="13.2" spans="1:28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ht="13.2" spans="1:28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ht="13.2" spans="1:28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ht="13.2" spans="1:28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ht="13.2" spans="1:28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ht="13.2" spans="1:28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ht="13.2" spans="1:28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ht="13.2" spans="1:2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ht="13.2" spans="1:28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ht="13.2" spans="1:28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ht="13.2" spans="1:28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ht="13.2" spans="1:28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ht="13.2" spans="1:28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ht="13.2" spans="1:28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ht="13.2" spans="1:28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ht="13.2" spans="1:28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ht="13.2" spans="1:28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ht="13.2" spans="1:2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ht="13.2" spans="1:28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ht="13.2" spans="1:28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ht="13.2" spans="1:28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ht="13.2" spans="1:28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ht="13.2" spans="1:28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ht="13.2" spans="1:28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ht="13.2" spans="1:28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ht="13.2" spans="1:28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ht="13.2" spans="1:28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ht="13.2" spans="1:2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ht="13.2" spans="1:28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ht="13.2" spans="1:28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ht="13.2" spans="1:28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ht="13.2" spans="1:28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ht="13.2" spans="1:28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ht="13.2" spans="1:28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ht="13.2" spans="1:28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ht="13.2" spans="1:28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ht="13.2" spans="1:28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ht="13.2" spans="1:2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ht="13.2" spans="1:28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ht="13.2" spans="1:28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ht="13.2" spans="1:28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ht="13.2" spans="1:28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ht="13.2" spans="1:28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ht="13.2" spans="1:28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ht="13.2" spans="1:28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ht="13.2" spans="1:28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ht="13.2" spans="1:28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ht="13.2" spans="1:2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ht="13.2" spans="1:28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ht="13.2" spans="1:28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ht="13.2" spans="1:28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ht="13.2" spans="1:28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ht="13.2" spans="1:28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ht="13.2" spans="1:28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ht="13.2" spans="1:28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ht="13.2" spans="1:28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ht="13.2" spans="1:28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ht="13.2" spans="1:2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ht="13.2" spans="1:28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ht="13.2" spans="1:28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ht="13.2" spans="1:28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ht="13.2" spans="1:28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ht="13.2" spans="1:28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ht="13.2" spans="1:28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ht="13.2" spans="1:28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ht="13.2" spans="1:28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ht="13.2" spans="1:28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ht="13.2" spans="1:2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ht="13.2" spans="1:28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ht="13.2" spans="1:28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ht="13.2" spans="1:28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ht="13.2" spans="1:28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ht="13.2" spans="1:28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ht="13.2" spans="1:28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ht="13.2" spans="1:28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ht="13.2" spans="1:28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ht="13.2" spans="1:28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ht="13.2" spans="1:2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ht="13.2" spans="1:28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ht="13.2" spans="1:28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ht="13.2" spans="1:28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ht="13.2" spans="1:28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ht="13.2" spans="1:28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ht="13.2" spans="1:28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ht="13.2" spans="1:28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ht="13.2" spans="1:28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ht="13.2" spans="1:28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ht="13.2" spans="1:2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ht="13.2" spans="1:28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ht="13.2" spans="1:28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ht="13.2" spans="1:28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ht="13.2" spans="1:28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ht="13.2" spans="1:28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ht="13.2" spans="1:28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ht="13.2" spans="1:28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ht="13.2" spans="1:28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ht="13.2" spans="1:28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ht="13.2" spans="1: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ht="13.2" spans="1:28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ht="13.2" spans="1:28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ht="13.2" spans="1:28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ht="13.2" spans="1:28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ht="13.2" spans="1:28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ht="13.2" spans="1:28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ht="13.2" spans="1:28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ht="13.2" spans="1:28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ht="13.2" spans="1:28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ht="13.2" spans="1:2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ht="13.2" spans="1:28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ht="13.2" spans="1:28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ht="13.2" spans="1:28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ht="13.2" spans="1:28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ht="13.2" spans="1:28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ht="13.2" spans="1:28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ht="13.2" spans="1:28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ht="13.2" spans="1:28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ht="13.2" spans="1:28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ht="13.2" spans="1:2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ht="13.2" spans="1:28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ht="13.2" spans="1:28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ht="13.2" spans="1:28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ht="13.2" spans="1:28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ht="13.2" spans="1:28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ht="13.2" spans="1:28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ht="13.2" spans="1:28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ht="13.2" spans="1:28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ht="13.2" spans="1:28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ht="13.2" spans="1:2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ht="13.2" spans="1:28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ht="13.2" spans="1:28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ht="13.2" spans="1:28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ht="13.2" spans="1:28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ht="13.2" spans="1:28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ht="13.2" spans="1:28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ht="13.2" spans="1:28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ht="13.2" spans="1:28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ht="13.2" spans="1:28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ht="13.2" spans="1:2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ht="13.2" spans="1:28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ht="13.2" spans="1:28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ht="13.2" spans="1:28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ht="13.2" spans="1:28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ht="13.2" spans="1:28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ht="13.2" spans="1:28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ht="13.2" spans="1:28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ht="13.2" spans="1:28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ht="13.2" spans="1:28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ht="13.2" spans="1:2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ht="13.2" spans="1:28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ht="13.2" spans="1:28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ht="13.2" spans="1:28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ht="13.2" spans="1:28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ht="13.2" spans="1:28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ht="13.2" spans="1:28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ht="13.2" spans="1:28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ht="13.2" spans="1:28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ht="13.2" spans="1:28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ht="13.2" spans="1:2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ht="13.2" spans="1:28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ht="13.2" spans="1:28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ht="13.2" spans="1:28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ht="13.2" spans="1:28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ht="13.2" spans="1:28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ht="13.2" spans="1:28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ht="13.2" spans="1:28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ht="13.2" spans="1:28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ht="13.2" spans="1:28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</sheetData>
  <mergeCells count="1">
    <mergeCell ref="A31:R31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Format 25.11.2023</vt:lpstr>
      <vt:lpstr>Working 25.11.2023</vt:lpstr>
      <vt:lpstr>Price List - 2024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Premier Coir Products</cp:lastModifiedBy>
  <dcterms:created xsi:type="dcterms:W3CDTF">2025-06-18T07:00:17Z</dcterms:created>
  <dcterms:modified xsi:type="dcterms:W3CDTF">2025-06-18T07:04:03Z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B5790C1C1A3C4B179C894176816C09C4_13</vt:lpwstr>
  </property>
  <property fmtid="{D5CDD505-2E9C-101B-9397-08002B2CF9AE}" pid="3" name="KSOProductBuildVer">
    <vt:lpwstr>1033-12.2.0.21546</vt:lpwstr>
  </property>
</Properties>
</file>