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A16EA11C-3B5D-47D6-994D-D403B5266885}" xr6:coauthVersionLast="47" xr6:coauthVersionMax="47" xr10:uidLastSave="{00000000-0000-0000-0000-000000000000}"/>
  <bookViews>
    <workbookView minimized="1" xWindow="6324" yWindow="4056" windowWidth="15468" windowHeight="8880" xr2:uid="{00000000-000D-0000-FFFF-FFFF00000000}"/>
  </bookViews>
  <sheets>
    <sheet name="Format 25.11.2023" sheetId="1" r:id="rId1"/>
    <sheet name="Working 25.11.2023" sheetId="2" r:id="rId2"/>
    <sheet name="Price List - 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1" i="1"/>
  <c r="E17" i="1"/>
  <c r="F2" i="1"/>
  <c r="E9" i="1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D49" i="1"/>
  <c r="D48" i="1"/>
  <c r="D47" i="1"/>
  <c r="D46" i="1"/>
  <c r="E30" i="1"/>
  <c r="E27" i="1"/>
  <c r="E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25" i="1"/>
  <c r="C2" i="1"/>
  <c r="E29" i="1" s="1"/>
  <c r="E19" i="1" l="1"/>
  <c r="E12" i="1"/>
  <c r="E20" i="1"/>
  <c r="E6" i="1"/>
  <c r="E13" i="1"/>
  <c r="E7" i="1"/>
  <c r="E14" i="1"/>
  <c r="E22" i="1"/>
  <c r="E8" i="1"/>
  <c r="E15" i="1"/>
  <c r="E10" i="1"/>
  <c r="E16" i="1"/>
  <c r="E23" i="1"/>
  <c r="E5" i="1"/>
  <c r="E11" i="1"/>
  <c r="E28" i="1" l="1"/>
  <c r="E31" i="1" s="1"/>
  <c r="E32" i="1" l="1"/>
  <c r="E33" i="1" s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<sst xmlns="http://schemas.openxmlformats.org/spreadsheetml/2006/main" count="161" uniqueCount="127">
  <si>
    <t>Thickness</t>
  </si>
  <si>
    <t>Length</t>
  </si>
  <si>
    <t>Width</t>
  </si>
  <si>
    <t>Square inches</t>
  </si>
  <si>
    <t>Ver 0.2 Last Revised on 29.11.2023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</si>
  <si>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</si>
  <si>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</si>
  <si>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</si>
  <si>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</si>
  <si>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</si>
  <si>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</si>
  <si>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</si>
  <si>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</si>
  <si>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</si>
  <si>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</si>
  <si>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</si>
  <si>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</si>
  <si>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 xml:space="preserve">Bonnel  ( only 5) </t>
  </si>
  <si>
    <t xml:space="preserve">Pocketed ( only 5) 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</si>
  <si>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</si>
  <si>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</si>
  <si>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</si>
  <si>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</si>
  <si>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</si>
  <si>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</si>
  <si>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</si>
  <si>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</si>
  <si>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</si>
  <si>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</si>
  <si>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</si>
  <si>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</si>
  <si>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</si>
  <si>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</si>
  <si>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>-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</si>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</sst>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d/m/yyyy"/>
    <numFmt numFmtId="167" formatCode="0.000"/>
  </numFmts>
  <fonts count="1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8" fillId="6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 vertical="center"/>
    </xf>
    <xf numFmtId="1" fontId="11" fillId="7" borderId="17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/>
    </xf>
    <xf numFmtId="167" fontId="12" fillId="8" borderId="19" xfId="0" applyNumberFormat="1" applyFont="1" applyFill="1" applyBorder="1" applyAlignment="1">
      <alignment horizontal="center"/>
    </xf>
    <xf numFmtId="1" fontId="12" fillId="8" borderId="20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67" fontId="12" fillId="8" borderId="1" xfId="0" applyNumberFormat="1" applyFont="1" applyFill="1" applyBorder="1" applyAlignment="1">
      <alignment horizontal="center"/>
    </xf>
    <xf numFmtId="1" fontId="12" fillId="8" borderId="12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12" fillId="9" borderId="12" xfId="0" applyNumberFormat="1" applyFont="1" applyFill="1" applyBorder="1" applyAlignment="1">
      <alignment horizontal="center"/>
    </xf>
    <xf numFmtId="0" fontId="8" fillId="8" borderId="24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0" fillId="2" borderId="10" xfId="0" applyFont="1" applyFill="1" applyBorder="1" applyAlignment="1">
      <alignment horizontal="center" vertical="center"/>
    </xf>
    <xf numFmtId="0" fontId="0" fillId="0" borderId="0" xfId="0"/>
    <xf numFmtId="0" fontId="8" fillId="2" borderId="2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2" xfId="0" applyFont="1" applyBorder="1"/>
    <xf numFmtId="0" fontId="12" fillId="8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6" fillId="0" borderId="24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2" fillId="8" borderId="18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21" xfId="0" applyFont="1" applyBorder="1"/>
    <xf numFmtId="0" fontId="12" fillId="8" borderId="2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10" xfId="0" applyFont="1" applyBorder="1"/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008"/>
  <sheetViews>
    <sheetView tabSelected="1" topLeftCell="A16" workbookViewId="0">
      <selection activeCell="E25" sqref="E25"/>
    </sheetView>
  </sheetViews>
  <sheetFormatPr defaultColWidth="12.6640625" defaultRowHeight="15.75" customHeight="1"/>
  <cols>
    <col min="1" max="1" width="13.21875" customWidth="1"/>
    <col min="2" max="2" width="30.21875" customWidth="1"/>
  </cols>
  <sheetData>
    <row r="1" spans="1:23" ht="16.5" customHeight="1">
      <c r="A1" s="80">
        <v>75</v>
      </c>
      <c r="B1" s="81"/>
      <c r="C1" s="26" t="s">
        <v>0</v>
      </c>
      <c r="D1" s="27" t="s">
        <v>1</v>
      </c>
      <c r="E1" s="28" t="s">
        <v>2</v>
      </c>
      <c r="F1" s="29" t="s">
        <v>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8.75" customHeight="1">
      <c r="A2" s="82"/>
      <c r="B2" s="65"/>
      <c r="C2" s="31">
        <f>SUM(C5+C6+C7+C8+C9+C10+C11+C12+C13+C14+C15+C16)</f>
        <v>2</v>
      </c>
      <c r="D2" s="32">
        <v>72</v>
      </c>
      <c r="E2" s="33">
        <v>36</v>
      </c>
      <c r="F2" s="29">
        <f>D2*E2</f>
        <v>2592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8.75" customHeight="1">
      <c r="A3" s="64" t="s">
        <v>4</v>
      </c>
      <c r="B3" s="65"/>
      <c r="C3" s="34" t="s">
        <v>5</v>
      </c>
      <c r="D3" s="35" t="s">
        <v>6</v>
      </c>
      <c r="E3" s="36" t="s">
        <v>7</v>
      </c>
      <c r="F3" s="3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27.75" customHeight="1">
      <c r="A4" s="38"/>
      <c r="B4" s="39"/>
      <c r="C4" s="40">
        <f>E37</f>
        <v>7600.6991858700057</v>
      </c>
      <c r="D4" s="41">
        <v>40</v>
      </c>
      <c r="E4" s="42">
        <f>((100-D4)/100)*C4</f>
        <v>4560.4195115220036</v>
      </c>
      <c r="F4" s="3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3.2">
      <c r="A5" s="76" t="s">
        <v>8</v>
      </c>
      <c r="B5" s="43" t="s">
        <v>9</v>
      </c>
      <c r="C5" s="44">
        <v>2</v>
      </c>
      <c r="D5" s="45">
        <f>'Working 25.11.2023'!N4</f>
        <v>0.12962962962963001</v>
      </c>
      <c r="E5" s="46">
        <f>C5*D5*F2</f>
        <v>672.00000000000193</v>
      </c>
      <c r="F5" s="37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3.2">
      <c r="A6" s="77"/>
      <c r="B6" s="47" t="s">
        <v>10</v>
      </c>
      <c r="C6" s="48"/>
      <c r="D6" s="49">
        <f>'Working 25.11.2023'!N5</f>
        <v>0.148148148148148</v>
      </c>
      <c r="E6" s="50">
        <f>C6*D6*F2</f>
        <v>0</v>
      </c>
      <c r="F6" s="37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3.2">
      <c r="A7" s="77"/>
      <c r="B7" s="47" t="s">
        <v>11</v>
      </c>
      <c r="C7" s="48"/>
      <c r="D7" s="49">
        <f>'Working 25.11.2023'!N6</f>
        <v>0.16666666666666699</v>
      </c>
      <c r="E7" s="50">
        <f>C7*D7*F2</f>
        <v>0</v>
      </c>
      <c r="F7" s="37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3.2">
      <c r="A8" s="77"/>
      <c r="B8" s="47" t="s">
        <v>12</v>
      </c>
      <c r="C8" s="48"/>
      <c r="D8" s="49">
        <f>'Working 25.11.2023'!N7</f>
        <v>0.46296296296296302</v>
      </c>
      <c r="E8" s="50">
        <f>C8*D8*F2</f>
        <v>0</v>
      </c>
      <c r="F8" s="37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3.2">
      <c r="A9" s="77"/>
      <c r="B9" s="47" t="s">
        <v>13</v>
      </c>
      <c r="C9" s="48"/>
      <c r="D9" s="49">
        <f>'Working 25.11.2023'!N8</f>
        <v>0.62759259259259303</v>
      </c>
      <c r="E9" s="50">
        <f>C9*D9*F2</f>
        <v>0</v>
      </c>
      <c r="F9" s="37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3.2">
      <c r="A10" s="77"/>
      <c r="B10" s="47" t="s">
        <v>14</v>
      </c>
      <c r="C10" s="48"/>
      <c r="D10" s="49">
        <f>'Working 25.11.2023'!N9</f>
        <v>0.57074074074074099</v>
      </c>
      <c r="E10" s="50">
        <f t="shared" ref="E10:E16" si="0">C10*D10*$F$2</f>
        <v>0</v>
      </c>
      <c r="F10" s="37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3.2">
      <c r="A11" s="77"/>
      <c r="B11" s="47" t="s">
        <v>15</v>
      </c>
      <c r="C11" s="48"/>
      <c r="D11" s="49">
        <f>'Working 25.11.2023'!N10</f>
        <v>0.225925925925926</v>
      </c>
      <c r="E11" s="50">
        <f t="shared" si="0"/>
        <v>0</v>
      </c>
      <c r="F11" s="3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3.2">
      <c r="A12" s="77"/>
      <c r="B12" s="47" t="s">
        <v>16</v>
      </c>
      <c r="C12" s="48"/>
      <c r="D12" s="49">
        <f>'Working 25.11.2023'!N11</f>
        <v>0.14462962962963</v>
      </c>
      <c r="E12" s="50">
        <f t="shared" si="0"/>
        <v>0</v>
      </c>
      <c r="F12" s="37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3.2">
      <c r="A13" s="77"/>
      <c r="B13" s="47" t="s">
        <v>17</v>
      </c>
      <c r="C13" s="48"/>
      <c r="D13" s="49">
        <f>'Working 25.11.2023'!N12</f>
        <v>0.117407407407407</v>
      </c>
      <c r="E13" s="50">
        <f t="shared" si="0"/>
        <v>0</v>
      </c>
      <c r="F13" s="3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3.2">
      <c r="A14" s="77"/>
      <c r="B14" s="47" t="s">
        <v>18</v>
      </c>
      <c r="C14" s="48"/>
      <c r="D14" s="49">
        <f>'Working 25.11.2023'!N13</f>
        <v>0.16203703703703701</v>
      </c>
      <c r="E14" s="50">
        <f t="shared" si="0"/>
        <v>0</v>
      </c>
      <c r="F14" s="37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3.2">
      <c r="A15" s="77"/>
      <c r="B15" s="47" t="s">
        <v>19</v>
      </c>
      <c r="C15" s="48"/>
      <c r="D15" s="49">
        <f>'Working 25.11.2023'!N14</f>
        <v>8.1481481481481502E-2</v>
      </c>
      <c r="E15" s="50">
        <f t="shared" si="0"/>
        <v>0</v>
      </c>
      <c r="F15" s="37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ht="13.2">
      <c r="A16" s="78"/>
      <c r="B16" s="47" t="s">
        <v>20</v>
      </c>
      <c r="C16" s="48"/>
      <c r="D16" s="49">
        <f>'Working 25.11.2023'!N15</f>
        <v>0.16203703703703701</v>
      </c>
      <c r="E16" s="50">
        <f t="shared" si="0"/>
        <v>0</v>
      </c>
      <c r="F16" s="37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ht="13.2">
      <c r="A17" s="79" t="s">
        <v>21</v>
      </c>
      <c r="B17" s="47" t="s">
        <v>22</v>
      </c>
      <c r="C17" s="51">
        <v>0.5</v>
      </c>
      <c r="D17" s="49">
        <f>'Working 25.11.2023'!N14</f>
        <v>8.1481481481481502E-2</v>
      </c>
      <c r="E17" s="50">
        <f>F2*D17*C18</f>
        <v>211.20000000000005</v>
      </c>
      <c r="F17" s="37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13.2">
      <c r="A18" s="77"/>
      <c r="B18" s="47" t="s">
        <v>23</v>
      </c>
      <c r="C18" s="48">
        <v>1</v>
      </c>
      <c r="D18" s="49">
        <f>'Working 25.11.2023'!N15</f>
        <v>0.16203703703703701</v>
      </c>
      <c r="E18" s="50">
        <f>F2*D18*C18*2</f>
        <v>839.99999999999989</v>
      </c>
      <c r="F18" s="37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13.2">
      <c r="A19" s="77"/>
      <c r="B19" s="47" t="s">
        <v>24</v>
      </c>
      <c r="C19" s="48"/>
      <c r="D19" s="49">
        <f>'Working 25.11.2023'!N17</f>
        <v>3.65497076023392E-2</v>
      </c>
      <c r="E19" s="50">
        <f>F2*D19*2*C19</f>
        <v>0</v>
      </c>
      <c r="F19" s="37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13.2">
      <c r="A20" s="78"/>
      <c r="B20" s="47" t="s">
        <v>25</v>
      </c>
      <c r="C20" s="48"/>
      <c r="D20" s="49">
        <f>'Working 25.11.2023'!N18</f>
        <v>7.30994152046784E-2</v>
      </c>
      <c r="E20" s="50">
        <f>F2*D20*2*C20</f>
        <v>0</v>
      </c>
      <c r="F20" s="37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13.2">
      <c r="A21" s="79" t="s">
        <v>26</v>
      </c>
      <c r="B21" s="47" t="s">
        <v>27</v>
      </c>
      <c r="C21" s="48">
        <v>0.5</v>
      </c>
      <c r="D21" s="49">
        <f>'Working 25.11.2023'!N19</f>
        <v>4.9342105263157902E-2</v>
      </c>
      <c r="E21" s="50">
        <f>D21*F2*C21*2</f>
        <v>127.89473684210529</v>
      </c>
      <c r="F21" s="37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ht="13.2">
      <c r="A22" s="77"/>
      <c r="B22" s="47" t="s">
        <v>28</v>
      </c>
      <c r="C22" s="48"/>
      <c r="D22" s="49">
        <f>'Working 25.11.2023'!N20</f>
        <v>8.4064327485380105E-2</v>
      </c>
      <c r="E22" s="50">
        <f>D22*F2*C22*2</f>
        <v>0</v>
      </c>
      <c r="F22" s="37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ht="13.2">
      <c r="A23" s="78"/>
      <c r="B23" s="47" t="s">
        <v>29</v>
      </c>
      <c r="C23" s="48"/>
      <c r="D23" s="49">
        <f>'Working 25.11.2023'!N21</f>
        <v>0.13523391812865501</v>
      </c>
      <c r="E23" s="50">
        <f>D23*F2*C23*2</f>
        <v>0</v>
      </c>
      <c r="F23" s="37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3.2">
      <c r="A24" s="79" t="s">
        <v>30</v>
      </c>
      <c r="B24" s="47" t="s">
        <v>31</v>
      </c>
      <c r="C24" s="52" t="s">
        <v>32</v>
      </c>
      <c r="D24" s="49" t="s">
        <v>33</v>
      </c>
      <c r="E24" s="50">
        <v>200</v>
      </c>
      <c r="F24" s="37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3" ht="13.2">
      <c r="A25" s="78"/>
      <c r="B25" s="47" t="s">
        <v>34</v>
      </c>
      <c r="C25" s="52"/>
      <c r="D25" s="49">
        <f>'Working 25.11.2023'!N22</f>
        <v>5.8479532163742701E-2</v>
      </c>
      <c r="E25" s="50">
        <f>D25*F2</f>
        <v>151.57894736842107</v>
      </c>
      <c r="F25" s="37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3.2">
      <c r="A26" s="79" t="s">
        <v>35</v>
      </c>
      <c r="B26" s="47" t="s">
        <v>36</v>
      </c>
      <c r="C26" s="52"/>
      <c r="D26" s="53">
        <v>480</v>
      </c>
      <c r="E26" s="50">
        <f t="shared" ref="E26:E27" si="1">C26*D26</f>
        <v>0</v>
      </c>
      <c r="F26" s="37"/>
      <c r="G26" s="30"/>
      <c r="H26" s="30"/>
      <c r="I26" s="6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3.2">
      <c r="A27" s="78"/>
      <c r="B27" s="47" t="s">
        <v>37</v>
      </c>
      <c r="C27" s="52">
        <v>0</v>
      </c>
      <c r="D27" s="53">
        <v>150</v>
      </c>
      <c r="E27" s="50">
        <f t="shared" si="1"/>
        <v>0</v>
      </c>
      <c r="F27" s="37"/>
      <c r="G27" s="30"/>
      <c r="H27" s="30"/>
      <c r="I27" s="6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3.2">
      <c r="A28" s="66" t="s">
        <v>38</v>
      </c>
      <c r="B28" s="67"/>
      <c r="C28" s="67"/>
      <c r="D28" s="68"/>
      <c r="E28" s="54">
        <f>SUM(E5:E27)</f>
        <v>2202.6736842105283</v>
      </c>
      <c r="F28" s="37"/>
      <c r="G28" s="30"/>
      <c r="H28" s="30"/>
      <c r="I28" s="30"/>
      <c r="J28" s="63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3.2">
      <c r="A29" s="79" t="s">
        <v>39</v>
      </c>
      <c r="B29" s="55" t="s">
        <v>40</v>
      </c>
      <c r="C29" s="69">
        <v>1.6E-2</v>
      </c>
      <c r="D29" s="68"/>
      <c r="E29" s="50">
        <f>C2*D2*E2*C29</f>
        <v>82.944000000000003</v>
      </c>
      <c r="F29" s="37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3.2">
      <c r="A30" s="77"/>
      <c r="B30" s="55" t="s">
        <v>41</v>
      </c>
      <c r="C30" s="70">
        <v>350</v>
      </c>
      <c r="D30" s="68"/>
      <c r="E30" s="50">
        <f>C30</f>
        <v>350</v>
      </c>
      <c r="F30" s="37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3.2">
      <c r="A31" s="77"/>
      <c r="B31" s="55" t="s">
        <v>42</v>
      </c>
      <c r="C31" s="70">
        <v>4</v>
      </c>
      <c r="D31" s="68"/>
      <c r="E31" s="50">
        <f>C31/100*E28</f>
        <v>88.106947368421132</v>
      </c>
      <c r="F31" s="37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3.2">
      <c r="A32" s="78"/>
      <c r="B32" s="55" t="s">
        <v>43</v>
      </c>
      <c r="C32" s="70">
        <v>10</v>
      </c>
      <c r="D32" s="68"/>
      <c r="E32" s="50">
        <f>C32/100*E28</f>
        <v>220.26736842105285</v>
      </c>
      <c r="F32" s="37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3.2">
      <c r="A33" s="66" t="s">
        <v>44</v>
      </c>
      <c r="B33" s="67"/>
      <c r="C33" s="67"/>
      <c r="D33" s="68"/>
      <c r="E33" s="54">
        <f>SUM(E28:E32)</f>
        <v>2943.992000000002</v>
      </c>
      <c r="F33" s="37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3.2">
      <c r="A34" s="79" t="s">
        <v>45</v>
      </c>
      <c r="B34" s="56" t="s">
        <v>46</v>
      </c>
      <c r="C34" s="71">
        <v>25</v>
      </c>
      <c r="D34" s="68"/>
      <c r="E34" s="50">
        <f>(1+(C34/100))*E33</f>
        <v>3679.9900000000025</v>
      </c>
      <c r="F34" s="37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3.2">
      <c r="A35" s="77"/>
      <c r="B35" s="56" t="s">
        <v>47</v>
      </c>
      <c r="C35" s="71">
        <v>18</v>
      </c>
      <c r="D35" s="68"/>
      <c r="E35" s="50">
        <f>E34*(1.18)</f>
        <v>4342.3882000000031</v>
      </c>
      <c r="F35" s="37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3.2">
      <c r="A36" s="77"/>
      <c r="B36" s="56" t="s">
        <v>48</v>
      </c>
      <c r="C36" s="71">
        <v>5</v>
      </c>
      <c r="D36" s="68"/>
      <c r="E36" s="57">
        <f>(1+(C36/100))*E35</f>
        <v>4559.5076100000033</v>
      </c>
      <c r="F36" s="37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3.2">
      <c r="A37" s="78"/>
      <c r="B37" s="58" t="s">
        <v>49</v>
      </c>
      <c r="C37" s="72">
        <v>40</v>
      </c>
      <c r="D37" s="73"/>
      <c r="E37" s="50">
        <f>1.667*E36</f>
        <v>7600.6991858700057</v>
      </c>
      <c r="F37" s="37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24.75" customHeight="1">
      <c r="A38" s="72"/>
      <c r="B38" s="73"/>
      <c r="C38" s="73"/>
      <c r="D38" s="73"/>
      <c r="E38" s="73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28.5" customHeight="1">
      <c r="A39" s="37"/>
      <c r="B39" s="74"/>
      <c r="C39" s="65"/>
      <c r="D39" s="59"/>
      <c r="E39" s="60"/>
      <c r="F39" s="3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3.2">
      <c r="A40" s="30" t="s">
        <v>50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3.2">
      <c r="A41" s="30" t="s">
        <v>51</v>
      </c>
      <c r="B41" s="75" t="s">
        <v>52</v>
      </c>
      <c r="C41" s="65"/>
      <c r="D41" s="65"/>
      <c r="E41" s="65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3.2">
      <c r="A42" s="30" t="s">
        <v>53</v>
      </c>
      <c r="B42" s="75" t="s">
        <v>54</v>
      </c>
      <c r="C42" s="65"/>
      <c r="D42" s="65"/>
      <c r="E42" s="6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3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3.2">
      <c r="A44" s="30" t="s">
        <v>55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3.2">
      <c r="A45" s="30"/>
      <c r="B45" s="30" t="s">
        <v>56</v>
      </c>
      <c r="C45" s="61" t="s">
        <v>57</v>
      </c>
      <c r="D45" s="61" t="s">
        <v>58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3.2">
      <c r="A46" s="30"/>
      <c r="B46" s="30" t="s">
        <v>59</v>
      </c>
      <c r="C46" s="61">
        <v>399</v>
      </c>
      <c r="D46" s="62">
        <f t="shared" ref="D46:D49" si="2">C46*1.5%*100</f>
        <v>598.5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3.2">
      <c r="A47" s="30"/>
      <c r="B47" s="30" t="s">
        <v>60</v>
      </c>
      <c r="C47" s="61">
        <v>480</v>
      </c>
      <c r="D47" s="62">
        <f t="shared" si="2"/>
        <v>720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3.2">
      <c r="A48" s="30"/>
      <c r="B48" s="30" t="s">
        <v>61</v>
      </c>
      <c r="C48" s="61">
        <v>549</v>
      </c>
      <c r="D48" s="62">
        <f t="shared" si="2"/>
        <v>823.5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3.2">
      <c r="A49" s="30"/>
      <c r="B49" s="30" t="s">
        <v>62</v>
      </c>
      <c r="C49" s="61">
        <v>630</v>
      </c>
      <c r="D49" s="62">
        <f t="shared" si="2"/>
        <v>945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3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3.2">
      <c r="A51" s="30" t="s">
        <v>63</v>
      </c>
      <c r="B51" s="30" t="s">
        <v>64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3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3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3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3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3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3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3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3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3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23" ht="13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ht="13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3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3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3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1:23" ht="13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spans="1:23" ht="13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ht="13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ht="13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ht="13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spans="1:23" ht="13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 ht="13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spans="1:23" ht="13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ht="13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spans="1:23" ht="13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3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spans="1:23" ht="13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 ht="13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spans="1:23" ht="13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 ht="13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spans="1:23" ht="13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 ht="13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spans="1:23" ht="13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 ht="13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ht="13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3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ht="13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ht="13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spans="1:23" ht="13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spans="1:23" ht="13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spans="1:23" ht="13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spans="1:23" ht="13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spans="1:23" ht="13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spans="1:23" ht="13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spans="1:23" ht="13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spans="1:23" ht="13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1:23" ht="13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1:23" ht="13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spans="1:23" ht="13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 ht="13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spans="1:23" ht="13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 ht="13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3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13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spans="1:23" ht="13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 ht="13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ht="13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ht="13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ht="13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ht="13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spans="1:23" ht="13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spans="1:23" ht="13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spans="1:23" ht="13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spans="1:23" ht="13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spans="1:23" ht="13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spans="1:23" ht="13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:23" ht="13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spans="1:23" ht="13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spans="1:23" ht="13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spans="1:23" ht="13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spans="1:23" ht="13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spans="1:23" ht="13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spans="1:23" ht="13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spans="1:23" ht="13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spans="1:23" ht="13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spans="1:23" ht="13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spans="1:23" ht="13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spans="1:23" ht="13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spans="1:23" ht="13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spans="1:23" ht="13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spans="1:23" ht="13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spans="1:23" ht="13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spans="1:23" ht="13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spans="1:23" ht="13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spans="1:23" ht="13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spans="1:23" ht="13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ht="13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ht="13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spans="1:23" ht="13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ht="13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ht="13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ht="13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ht="13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ht="13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1:23" ht="13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 ht="13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1:23" ht="13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1:23" ht="13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1:23" ht="13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1:23" ht="13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1:23" ht="13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1:23" ht="13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1:23" ht="13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1:23" ht="13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1:23" ht="13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1:23" ht="13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1:23" ht="13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spans="1:23" ht="13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1:23" ht="13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spans="1:23" ht="13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spans="1:23" ht="13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spans="1:23" ht="13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spans="1:23" ht="13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spans="1:23" ht="13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spans="1:23" ht="13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spans="1:23" ht="13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spans="1:23" ht="13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spans="1:23" ht="13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spans="1:23" ht="13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spans="1:23" ht="13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spans="1:23" ht="13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spans="1:23" ht="13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spans="1:23" ht="13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spans="1:23" ht="13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spans="1:23" ht="13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spans="1:23" ht="13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spans="1:23" ht="13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spans="1:23" ht="13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spans="1:23" ht="13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spans="1:23" ht="13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spans="1:23" ht="13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spans="1:23" ht="13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spans="1:23" ht="13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spans="1:23" ht="13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spans="1:23" ht="13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spans="1:23" ht="13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spans="1:23" ht="13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spans="1:23" ht="13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spans="1:23" ht="13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spans="1:23" ht="13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spans="1:23" ht="13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spans="1:23" ht="13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spans="1:23" ht="13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spans="1:23" ht="13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spans="1:23" ht="13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spans="1:23" ht="13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spans="1:23" ht="13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spans="1:23" ht="13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spans="1:23" ht="13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spans="1:23" ht="13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spans="1:23" ht="13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spans="1:23" ht="13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spans="1:23" ht="13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spans="1:23" ht="13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spans="1:23" ht="13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spans="1:23" ht="13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spans="1:23" ht="13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spans="1:23" ht="13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spans="1:23" ht="13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spans="1:23" ht="13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spans="1:23" ht="13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spans="1:23" ht="13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spans="1:23" ht="13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spans="1:23" ht="13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spans="1:23" ht="13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spans="1:23" ht="13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spans="1:23" ht="13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spans="1:23" ht="13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spans="1:23" ht="13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spans="1:23" ht="13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spans="1:23" ht="13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spans="1:23" ht="13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spans="1:23" ht="13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spans="1:23" ht="13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spans="1:23" ht="13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spans="1:23" ht="13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spans="1:23" ht="13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 spans="1:23" ht="13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 spans="1:23" ht="13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 spans="1:23" ht="13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 spans="1:23" ht="13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spans="1:23" ht="13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 spans="1:23" ht="13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 spans="1:23" ht="13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 spans="1:23" ht="13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spans="1:23" ht="13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 spans="1:23" ht="13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 spans="1:23" ht="13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 spans="1:23" ht="13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 spans="1:23" ht="13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 spans="1:23" ht="13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 spans="1:23" ht="13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 spans="1:23" ht="13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 spans="1:23" ht="13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 spans="1:23" ht="13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 spans="1:23" ht="13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 spans="1:23" ht="13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 spans="1:23" ht="13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 spans="1:23" ht="13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spans="1:23" ht="13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spans="1:23" ht="13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 spans="1:23" ht="13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 spans="1:23" ht="13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spans="1:23" ht="13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 spans="1:23" ht="13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 spans="1:23" ht="13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 spans="1:23" ht="13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 spans="1:23" ht="13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 spans="1:23" ht="13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 spans="1:23" ht="13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 spans="1:23" ht="13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spans="1:23" ht="13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 spans="1:23" ht="13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 spans="1:23" ht="13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 spans="1:23" ht="13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 spans="1:23" ht="13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 spans="1:23" ht="13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 spans="1:23" ht="13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 spans="1:23" ht="13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spans="1:23" ht="13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 spans="1:23" ht="13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 spans="1:23" ht="13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 spans="1:23" ht="13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 spans="1:23" ht="13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 spans="1:23" ht="13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 spans="1:23" ht="13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 spans="1:23" ht="13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 spans="1:23" ht="13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 spans="1:23" ht="13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 spans="1:23" ht="13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 spans="1:23" ht="13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 spans="1:23" ht="13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 spans="1:23" ht="13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 spans="1:23" ht="13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 spans="1:23" ht="13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 spans="1:23" ht="13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 spans="1:23" ht="13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 spans="1:23" ht="13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 spans="1:23" ht="13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spans="1:23" ht="13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 spans="1:23" ht="13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 spans="1:23" ht="13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 spans="1:23" ht="13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 spans="1:23" ht="13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 spans="1:23" ht="13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 spans="1:23" ht="13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 spans="1:23" ht="13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 spans="1:23" ht="13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 spans="1:23" ht="13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 spans="1:23" ht="13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 spans="1:23" ht="13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 spans="1:23" ht="13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 spans="1:23" ht="13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 spans="1:23" ht="13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 spans="1:23" ht="13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 spans="1:23" ht="13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 spans="1:23" ht="13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 spans="1:23" ht="13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 spans="1:23" ht="13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 spans="1:23" ht="13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 spans="1:23" ht="13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 spans="1:23" ht="13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 spans="1:23" ht="13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 spans="1:23" ht="13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 spans="1:23" ht="13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 spans="1:23" ht="13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 spans="1:23" ht="13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 spans="1:23" ht="13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 spans="1:23" ht="13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 spans="1:23" ht="13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 spans="1:23" ht="13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 spans="1:23" ht="13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 spans="1:23" ht="13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 spans="1:23" ht="13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 spans="1:23" ht="13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spans="1:23" ht="13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 spans="1:23" ht="13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 spans="1:23" ht="13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 spans="1:23" ht="13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 spans="1:23" ht="13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 spans="1:23" ht="13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 spans="1:23" ht="13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 spans="1:23" ht="13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 spans="1:23" ht="13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 spans="1:23" ht="13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 spans="1:23" ht="13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 spans="1:23" ht="13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 spans="1:23" ht="13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 spans="1:23" ht="13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 spans="1:23" ht="13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 spans="1:23" ht="13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 spans="1:23" ht="13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 spans="1:23" ht="13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 spans="1:23" ht="13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 spans="1:23" ht="13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 spans="1:23" ht="13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 spans="1:23" ht="13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 spans="1:23" ht="13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 spans="1:23" ht="13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 spans="1:23" ht="13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 spans="1:23" ht="13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 spans="1:23" ht="13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 spans="1:23" ht="13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 spans="1:23" ht="13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 spans="1:23" ht="13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 spans="1:23" ht="13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 spans="1:23" ht="13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 spans="1:23" ht="13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 spans="1:23" ht="13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 spans="1:23" ht="13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 spans="1:23" ht="13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spans="1:23" ht="13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 spans="1:23" ht="13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 spans="1:23" ht="13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 spans="1:23" ht="13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 spans="1:23" ht="13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 spans="1:23" ht="13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 spans="1:23" ht="13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 spans="1:23" ht="13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 spans="1:23" ht="13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 spans="1:23" ht="13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 spans="1:23" ht="13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 spans="1:23" ht="13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 spans="1:23" ht="13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 spans="1:23" ht="13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 spans="1:23" ht="13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 spans="1:23" ht="13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 spans="1:23" ht="13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 spans="1:23" ht="13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 spans="1:23" ht="13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 spans="1:23" ht="13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 spans="1:23" ht="13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 spans="1:23" ht="13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 spans="1:23" ht="13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 spans="1:23" ht="13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 spans="1:23" ht="13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 spans="1:23" ht="13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 spans="1:23" ht="13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 spans="1:23" ht="13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 spans="1:23" ht="13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 spans="1:23" ht="13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 spans="1:23" ht="13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 spans="1:23" ht="13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 spans="1:23" ht="13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 spans="1:23" ht="13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 spans="1:23" ht="13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 spans="1:23" ht="13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spans="1:23" ht="13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 spans="1:23" ht="13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 spans="1:23" ht="13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 spans="1:23" ht="13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 spans="1:23" ht="13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 spans="1:23" ht="13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 spans="1:23" ht="13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 spans="1:23" ht="13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 spans="1:23" ht="13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 spans="1:23" ht="13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 spans="1:23" ht="13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 spans="1:23" ht="13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 spans="1:23" ht="13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 spans="1:23" ht="13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 spans="1:23" ht="13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 spans="1:23" ht="13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 spans="1:23" ht="13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 spans="1:23" ht="13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 spans="1:23" ht="13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 spans="1:23" ht="13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 spans="1:23" ht="13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 spans="1:23" ht="13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 spans="1:23" ht="13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 spans="1:23" ht="13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 spans="1:23" ht="13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 spans="1:23" ht="13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 spans="1:23" ht="13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 spans="1:23" ht="13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spans="1:23" ht="13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spans="1:23" ht="13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 spans="1:23" ht="13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 spans="1:23" ht="13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 spans="1:23" ht="13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 spans="1:23" ht="13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 spans="1:23" ht="13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 spans="1:23" ht="13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spans="1:23" ht="13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 spans="1:23" ht="13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 spans="1:23" ht="13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 spans="1:23" ht="13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 spans="1:23" ht="13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 spans="1:23" ht="13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 spans="1:23" ht="13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 spans="1:23" ht="13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 spans="1:23" ht="13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 spans="1:23" ht="13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 spans="1:23" ht="13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 spans="1:23" ht="13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 spans="1:23" ht="13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 spans="1:23" ht="13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 spans="1:23" ht="13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 spans="1:23" ht="13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 spans="1:23" ht="13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 spans="1:23" ht="13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 spans="1:23" ht="13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 spans="1:23" ht="13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 spans="1:23" ht="13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 spans="1:23" ht="13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 spans="1:23" ht="13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 spans="1:23" ht="13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 spans="1:23" ht="13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 spans="1:23" ht="13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 spans="1:23" ht="13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 spans="1:23" ht="13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 spans="1:23" ht="13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 spans="1:23" ht="13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 spans="1:23" ht="13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 spans="1:23" ht="13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 spans="1:23" ht="13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 spans="1:23" ht="13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 spans="1:23" ht="13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 spans="1:23" ht="13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spans="1:23" ht="13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 spans="1:23" ht="13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 spans="1:23" ht="13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 spans="1:23" ht="13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 spans="1:23" ht="13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 spans="1:23" ht="13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 spans="1:23" ht="13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 spans="1:23" ht="13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 spans="1:23" ht="13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 spans="1:23" ht="13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 spans="1:23" ht="13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 spans="1:23" ht="13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 spans="1:23" ht="13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 spans="1:23" ht="13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 spans="1:23" ht="13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 spans="1:23" ht="13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 spans="1:23" ht="13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 spans="1:23" ht="13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 spans="1:23" ht="13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 spans="1:23" ht="13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 spans="1:23" ht="13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 spans="1:23" ht="13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 spans="1:23" ht="13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 spans="1:23" ht="13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 spans="1:23" ht="13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 spans="1:23" ht="13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 spans="1:23" ht="13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 spans="1:23" ht="13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 spans="1:23" ht="13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 spans="1:23" ht="13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 spans="1:23" ht="13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 spans="1:23" ht="13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 spans="1:23" ht="13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 spans="1:23" ht="13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 spans="1:23" ht="13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 spans="1:23" ht="13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spans="1:23" ht="13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 spans="1:23" ht="13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 spans="1:23" ht="13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 spans="1:23" ht="13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 spans="1:23" ht="13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 spans="1:23" ht="13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 spans="1:23" ht="13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 spans="1:23" ht="13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 spans="1:23" ht="13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 spans="1:23" ht="13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 spans="1:23" ht="13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 spans="1:23" ht="13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 spans="1:23" ht="13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 spans="1:23" ht="13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 spans="1:23" ht="13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 spans="1:23" ht="13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 spans="1:23" ht="13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 spans="1:23" ht="13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 spans="1:23" ht="13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 spans="1:23" ht="13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 spans="1:23" ht="13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 spans="1:23" ht="13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 spans="1:23" ht="13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 spans="1:23" ht="13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 spans="1:23" ht="13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 spans="1:23" ht="13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 spans="1:23" ht="13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 spans="1:23" ht="13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 spans="1:23" ht="13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 spans="1:23" ht="13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 spans="1:23" ht="13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 spans="1:23" ht="13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 spans="1:23" ht="13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 spans="1:23" ht="13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 spans="1:23" ht="13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 spans="1:23" ht="13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spans="1:23" ht="13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 spans="1:23" ht="13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 spans="1:23" ht="13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 spans="1:23" ht="13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 spans="1:23" ht="13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 spans="1:23" ht="13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 spans="1:23" ht="13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 spans="1:23" ht="13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 spans="1:23" ht="13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 spans="1:23" ht="13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 spans="1:23" ht="13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 spans="1:23" ht="13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 spans="1:23" ht="13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 spans="1:23" ht="13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 spans="1:23" ht="13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 spans="1:23" ht="13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 spans="1:23" ht="13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 spans="1:23" ht="13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 spans="1:23" ht="13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 spans="1:23" ht="13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 spans="1:23" ht="13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 spans="1:23" ht="13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 spans="1:23" ht="13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 spans="1:23" ht="13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 spans="1:23" ht="13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 spans="1:23" ht="13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 spans="1:23" ht="13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 spans="1:23" ht="13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 spans="1:23" ht="13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 spans="1:23" ht="13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 spans="1:23" ht="13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 spans="1:23" ht="13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 spans="1:23" ht="13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 spans="1:23" ht="13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 spans="1:23" ht="13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 spans="1:23" ht="13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 spans="1:23" ht="13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 spans="1:23" ht="13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 spans="1:23" ht="13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 spans="1:23" ht="13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 spans="1:23" ht="13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 spans="1:23" ht="13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 spans="1:23" ht="13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 spans="1:23" ht="13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 spans="1:23" ht="13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 spans="1:23" ht="13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 spans="1:23" ht="13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 spans="1:23" ht="13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 spans="1:23" ht="13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 spans="1:23" ht="13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 spans="1:23" ht="13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 spans="1:23" ht="13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 spans="1:23" ht="13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 spans="1:23" ht="13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 spans="1:23" ht="13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 spans="1:23" ht="13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 spans="1:23" ht="13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 spans="1:23" ht="13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 spans="1:23" ht="13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 spans="1:23" ht="13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 spans="1:23" ht="13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 spans="1:23" ht="13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 spans="1:23" ht="13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 spans="1:23" ht="13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 spans="1:23" ht="13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 spans="1:23" ht="13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 spans="1:23" ht="13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 spans="1:23" ht="13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 spans="1:23" ht="13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 spans="1:23" ht="13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 spans="1:23" ht="13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 spans="1:23" ht="13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 spans="1:23" ht="13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 spans="1:23" ht="13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 spans="1:23" ht="13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 spans="1:23" ht="13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 spans="1:23" ht="13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 spans="1:23" ht="13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 spans="1:23" ht="13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 spans="1:23" ht="13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 spans="1:23" ht="13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 spans="1:23" ht="13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 spans="1:23" ht="13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 spans="1:23" ht="13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 spans="1:23" ht="13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 spans="1:23" ht="13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 spans="1:23" ht="13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 spans="1:23" ht="13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 spans="1:23" ht="13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 spans="1:23" ht="13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 spans="1:23" ht="13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 spans="1:23" ht="13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 spans="1:23" ht="13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 spans="1:23" ht="13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 spans="1:23" ht="13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 spans="1:23" ht="13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 spans="1:23" ht="13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 spans="1:23" ht="13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 spans="1:23" ht="13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 spans="1:23" ht="13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 spans="1:23" ht="13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 spans="1:23" ht="13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 spans="1:23" ht="13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 spans="1:23" ht="13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 spans="1:23" ht="13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 spans="1:23" ht="13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 spans="1:23" ht="13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 spans="1:23" ht="13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 spans="1:23" ht="13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 spans="1:23" ht="13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 spans="1:23" ht="13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 spans="1:23" ht="13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 spans="1:23" ht="13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 spans="1:23" ht="13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 spans="1:23" ht="13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 spans="1:23" ht="13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 spans="1:23" ht="13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 spans="1:23" ht="13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 spans="1:23" ht="13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 spans="1:23" ht="13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 spans="1:23" ht="13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 spans="1:23" ht="13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 spans="1:23" ht="13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 spans="1:23" ht="13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 spans="1:23" ht="13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 spans="1:23" ht="13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 spans="1:23" ht="13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 spans="1:23" ht="13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 spans="1:23" ht="13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 spans="1:23" ht="13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 spans="1:23" ht="13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 spans="1:23" ht="13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 spans="1:23" ht="13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 spans="1:23" ht="13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 spans="1:23" ht="13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 spans="1:23" ht="13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 spans="1:23" ht="13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 spans="1:23" ht="13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 spans="1:23" ht="13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 spans="1:23" ht="13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 spans="1:23" ht="13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 spans="1:23" ht="13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 spans="1:23" ht="13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 spans="1:23" ht="13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 spans="1:23" ht="13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 spans="1:23" ht="13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 spans="1:23" ht="13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 spans="1:23" ht="13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 spans="1:23" ht="13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 spans="1:23" ht="13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 spans="1:23" ht="13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 spans="1:23" ht="13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 spans="1:23" ht="13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 spans="1:23" ht="13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 spans="1:23" ht="13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 spans="1:23" ht="13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 spans="1:23" ht="13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 spans="1:23" ht="13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 spans="1:23" ht="13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 spans="1:23" ht="13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 spans="1:23" ht="13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 spans="1:23" ht="13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 spans="1:23" ht="13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 spans="1:23" ht="13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 spans="1:23" ht="13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 spans="1:23" ht="13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 spans="1:23" ht="13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 spans="1:23" ht="13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 spans="1:23" ht="13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 spans="1:23" ht="13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 spans="1:23" ht="13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 spans="1:23" ht="13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 spans="1:23" ht="13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 spans="1:23" ht="13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 spans="1:23" ht="13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 spans="1:23" ht="13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 spans="1:23" ht="13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 spans="1:23" ht="13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 spans="1:23" ht="13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 spans="1:23" ht="13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 spans="1:23" ht="13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 spans="1:23" ht="13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 spans="1:23" ht="13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 spans="1:23" ht="13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 spans="1:23" ht="13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 spans="1:23" ht="13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 spans="1:23" ht="13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 spans="1:23" ht="13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 spans="1:23" ht="13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 spans="1:23" ht="13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 spans="1:23" ht="13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 spans="1:23" ht="13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 spans="1:23" ht="13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 spans="1:23" ht="13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 spans="1:23" ht="13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 spans="1:23" ht="13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 spans="1:23" ht="13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 spans="1:23" ht="13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 spans="1:23" ht="13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 spans="1:23" ht="13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 spans="1:23" ht="13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 spans="1:23" ht="13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 spans="1:23" ht="13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 spans="1:23" ht="13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 spans="1:23" ht="13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 spans="1:23" ht="13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 spans="1:23" ht="13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 spans="1:23" ht="13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 spans="1:23" ht="13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 spans="1:23" ht="13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 spans="1:23" ht="13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 spans="1:23" ht="13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 spans="1:23" ht="13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 spans="1:23" ht="13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 spans="1:23" ht="13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 spans="1:23" ht="13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 spans="1:23" ht="13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 spans="1:23" ht="13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 spans="1:23" ht="13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 spans="1:23" ht="13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 spans="1:23" ht="13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 spans="1:23" ht="13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 spans="1:23" ht="13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 spans="1:23" ht="13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 spans="1:23" ht="13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 spans="1:23" ht="13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 spans="1:23" ht="13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 spans="1:23" ht="13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 spans="1:23" ht="13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 spans="1:23" ht="13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 spans="1:23" ht="13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 spans="1:23" ht="13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 spans="1:23" ht="13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 spans="1:23" ht="13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 spans="1:23" ht="13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 spans="1:23" ht="13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 spans="1:23" ht="13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 spans="1:23" ht="13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 spans="1:23" ht="13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 spans="1:23" ht="13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 spans="1:23" ht="13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 spans="1:23" ht="13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 spans="1:23" ht="13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 spans="1:23" ht="13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 spans="1:23" ht="13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 spans="1:23" ht="13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 spans="1:23" ht="13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 spans="1:23" ht="13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 spans="1:23" ht="13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 spans="1:23" ht="13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 spans="1:23" ht="13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 spans="1:23" ht="13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 spans="1:23" ht="13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 spans="1:23" ht="13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 spans="1:23" ht="13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 spans="1:23" ht="13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 spans="1:23" ht="13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 spans="1:23" ht="13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 spans="1:23" ht="13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 spans="1:23" ht="13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 spans="1:23" ht="13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 spans="1:23" ht="13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 spans="1:23" ht="13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 spans="1:23" ht="13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 spans="1:23" ht="13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 spans="1:23" ht="13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 spans="1:23" ht="13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 spans="1:23" ht="13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 spans="1:23" ht="13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 spans="1:23" ht="13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 spans="1:23" ht="13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 spans="1:23" ht="13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 spans="1:23" ht="13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 spans="1:23" ht="13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 spans="1:23" ht="13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 spans="1:23" ht="13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 spans="1:23" ht="13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 spans="1:23" ht="13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 spans="1:23" ht="13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 spans="1:23" ht="13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 spans="1:23" ht="13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 spans="1:23" ht="13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 spans="1:23" ht="13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 spans="1:23" ht="13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 spans="1:23" ht="13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 spans="1:23" ht="13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 spans="1:23" ht="13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 spans="1:23" ht="13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 spans="1:23" ht="13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 spans="1:23" ht="13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 spans="1:23" ht="13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 spans="1:23" ht="13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 spans="1:23" ht="13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 spans="1:23" ht="13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 spans="1:23" ht="13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 spans="1:23" ht="13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 spans="1:23" ht="13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 spans="1:23" ht="13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 spans="1:23" ht="13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 spans="1:23" ht="13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 spans="1:23" ht="13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 spans="1:23" ht="13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 spans="1:23" ht="13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 spans="1:23" ht="13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 spans="1:23" ht="13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 spans="1:23" ht="13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 spans="1:23" ht="13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 spans="1:23" ht="13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 spans="1:23" ht="13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 spans="1:23" ht="13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 spans="1:23" ht="13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 spans="1:23" ht="13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 spans="1:23" ht="13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 spans="1:23" ht="13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 spans="1:23" ht="13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 spans="1:23" ht="13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 spans="1:23" ht="13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 spans="1:23" ht="13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 spans="1:23" ht="13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 spans="1:23" ht="13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 spans="1:23" ht="13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 spans="1:23" ht="13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 spans="1:23" ht="13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 spans="1:23" ht="13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 spans="1:23" ht="13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 spans="1:23" ht="13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 spans="1:23" ht="13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 spans="1:23" ht="13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 spans="1:23" ht="13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 spans="1:23" ht="13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 spans="1:23" ht="13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 spans="1:23" ht="13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 spans="1:23" ht="13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 spans="1:23" ht="13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 spans="1:23" ht="13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 spans="1:23" ht="13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 spans="1:23" ht="13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 spans="1:23" ht="13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  <row r="880" spans="1:23" ht="13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</row>
    <row r="881" spans="1:23" ht="13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</row>
    <row r="882" spans="1:23" ht="13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</row>
    <row r="883" spans="1:23" ht="13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</row>
    <row r="884" spans="1:23" ht="13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5" spans="1:23" ht="13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</row>
    <row r="886" spans="1:23" ht="13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</row>
    <row r="887" spans="1:23" ht="13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</row>
    <row r="888" spans="1:23" ht="13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</row>
    <row r="889" spans="1:23" ht="13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</row>
    <row r="890" spans="1:23" ht="13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</row>
    <row r="891" spans="1:23" ht="13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</row>
    <row r="892" spans="1:23" ht="13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</row>
    <row r="893" spans="1:23" ht="13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</row>
    <row r="894" spans="1:23" ht="13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</row>
    <row r="895" spans="1:23" ht="13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6" spans="1:23" ht="13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</row>
    <row r="897" spans="1:23" ht="13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</row>
    <row r="898" spans="1:23" ht="13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</row>
    <row r="899" spans="1:23" ht="13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</row>
    <row r="900" spans="1:23" ht="13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</row>
    <row r="901" spans="1:23" ht="13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</row>
    <row r="902" spans="1:23" ht="13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</row>
    <row r="903" spans="1:23" ht="13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</row>
    <row r="904" spans="1:23" ht="13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</row>
    <row r="905" spans="1:23" ht="13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</row>
    <row r="906" spans="1:23" ht="13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</row>
    <row r="907" spans="1:23" ht="13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</row>
    <row r="908" spans="1:23" ht="13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</row>
    <row r="909" spans="1:23" ht="13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</row>
    <row r="910" spans="1:23" ht="13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</row>
    <row r="911" spans="1:23" ht="13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</row>
    <row r="912" spans="1:23" ht="13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</row>
    <row r="913" spans="1:23" ht="13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</row>
    <row r="914" spans="1:23" ht="13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</row>
    <row r="915" spans="1:23" ht="13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</row>
    <row r="916" spans="1:23" ht="13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</row>
    <row r="917" spans="1:23" ht="13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</row>
    <row r="918" spans="1:23" ht="13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</row>
    <row r="919" spans="1:23" ht="13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</row>
    <row r="920" spans="1:23" ht="13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</row>
    <row r="921" spans="1:23" ht="13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</row>
    <row r="922" spans="1:23" ht="13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</row>
    <row r="923" spans="1:23" ht="13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</row>
    <row r="924" spans="1:23" ht="13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</row>
    <row r="925" spans="1:23" ht="13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</row>
    <row r="926" spans="1:23" ht="13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</row>
    <row r="927" spans="1:23" ht="13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</row>
    <row r="928" spans="1:23" ht="13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</row>
    <row r="929" spans="1:23" ht="13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</row>
    <row r="930" spans="1:23" ht="13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</row>
    <row r="931" spans="1:23" ht="13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</row>
    <row r="932" spans="1:23" ht="13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</row>
    <row r="933" spans="1:23" ht="13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</row>
    <row r="934" spans="1:23" ht="13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</row>
    <row r="935" spans="1:23" ht="13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</row>
    <row r="936" spans="1:23" ht="13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</row>
    <row r="937" spans="1:23" ht="13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</row>
    <row r="938" spans="1:23" ht="13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</row>
    <row r="939" spans="1:23" ht="13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</row>
    <row r="940" spans="1:23" ht="13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</row>
    <row r="941" spans="1:23" ht="13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</row>
    <row r="942" spans="1:23" ht="13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</row>
    <row r="943" spans="1:23" ht="13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</row>
    <row r="944" spans="1:23" ht="13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</row>
    <row r="945" spans="1:23" ht="13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</row>
    <row r="946" spans="1:23" ht="13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</row>
    <row r="947" spans="1:23" ht="13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</row>
    <row r="948" spans="1:23" ht="13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</row>
    <row r="949" spans="1:23" ht="13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</row>
    <row r="950" spans="1:23" ht="13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</row>
    <row r="951" spans="1:23" ht="13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</row>
    <row r="952" spans="1:23" ht="13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</row>
    <row r="953" spans="1:23" ht="13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</row>
    <row r="954" spans="1:23" ht="13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</row>
    <row r="955" spans="1:23" ht="13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</row>
    <row r="956" spans="1:23" ht="13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</row>
    <row r="957" spans="1:23" ht="13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</row>
    <row r="958" spans="1:23" ht="13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</row>
    <row r="959" spans="1:23" ht="13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</row>
    <row r="960" spans="1:23" ht="13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</row>
    <row r="961" spans="1:23" ht="13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</row>
    <row r="962" spans="1:23" ht="13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</row>
    <row r="963" spans="1:23" ht="13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</row>
    <row r="964" spans="1:23" ht="13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</row>
    <row r="965" spans="1:23" ht="13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</row>
    <row r="966" spans="1:23" ht="13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</row>
    <row r="967" spans="1:23" ht="13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</row>
    <row r="968" spans="1:23" ht="13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</row>
    <row r="969" spans="1:23" ht="13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0" spans="1:23" ht="13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</row>
    <row r="971" spans="1:23" ht="13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</row>
    <row r="972" spans="1:23" ht="13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</row>
    <row r="973" spans="1:23" ht="13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</row>
    <row r="974" spans="1:23" ht="13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</row>
    <row r="975" spans="1:23" ht="13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</row>
    <row r="976" spans="1:23" ht="13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</row>
    <row r="977" spans="1:23" ht="13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</row>
    <row r="978" spans="1:23" ht="13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</row>
    <row r="979" spans="1:23" ht="13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0" spans="1:23" ht="13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</row>
    <row r="981" spans="1:23" ht="13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</row>
    <row r="982" spans="1:23" ht="13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</row>
    <row r="983" spans="1:23" ht="13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</row>
    <row r="984" spans="1:23" ht="13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</row>
    <row r="985" spans="1:23" ht="13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</row>
    <row r="986" spans="1:23" ht="13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</row>
    <row r="987" spans="1:23" ht="13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</row>
    <row r="988" spans="1:23" ht="13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</row>
    <row r="989" spans="1:23" ht="13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</row>
    <row r="990" spans="1:23" ht="13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</row>
    <row r="991" spans="1:23" ht="13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</row>
    <row r="992" spans="1:23" ht="13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</row>
    <row r="993" spans="1:23" ht="13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</row>
    <row r="994" spans="1:23" ht="13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</row>
    <row r="995" spans="1:23" ht="13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</row>
    <row r="996" spans="1:23" ht="13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</row>
    <row r="997" spans="1:23" ht="13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</row>
    <row r="998" spans="1:23" ht="13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</row>
    <row r="999" spans="1:23" ht="13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</row>
    <row r="1000" spans="1:23" ht="13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</row>
    <row r="1001" spans="1:23" ht="13.2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</row>
    <row r="1002" spans="1:23" ht="13.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</row>
    <row r="1003" spans="1:23" ht="13.2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</row>
    <row r="1004" spans="1:23" ht="13.2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</row>
    <row r="1005" spans="1:23" ht="13.2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</row>
    <row r="1006" spans="1:23" ht="13.2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</row>
    <row r="1007" spans="1:23" ht="13.2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</row>
    <row r="1008" spans="1:23" ht="13.2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</row>
  </sheetData>
  <mergeCells count="23">
    <mergeCell ref="A1:B2"/>
    <mergeCell ref="C37:D37"/>
    <mergeCell ref="A38:E38"/>
    <mergeCell ref="B39:C39"/>
    <mergeCell ref="B41:E41"/>
    <mergeCell ref="B42:E42"/>
    <mergeCell ref="A34:A37"/>
    <mergeCell ref="C32:D32"/>
    <mergeCell ref="A33:D33"/>
    <mergeCell ref="C34:D34"/>
    <mergeCell ref="C35:D35"/>
    <mergeCell ref="C36:D36"/>
    <mergeCell ref="A29:A32"/>
    <mergeCell ref="A3:B3"/>
    <mergeCell ref="A28:D28"/>
    <mergeCell ref="C29:D29"/>
    <mergeCell ref="C30:D30"/>
    <mergeCell ref="C31:D31"/>
    <mergeCell ref="A5:A16"/>
    <mergeCell ref="A17:A20"/>
    <mergeCell ref="A21:A23"/>
    <mergeCell ref="A24:A25"/>
    <mergeCell ref="A26:A2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G22"/>
  <sheetViews>
    <sheetView workbookViewId="0"/>
  </sheetViews>
  <sheetFormatPr defaultColWidth="12.6640625" defaultRowHeight="15.75" customHeight="1"/>
  <cols>
    <col min="1" max="1" width="13.77734375" customWidth="1"/>
    <col min="2" max="2" width="11.44140625" customWidth="1"/>
    <col min="3" max="3" width="17" customWidth="1"/>
    <col min="4" max="4" width="6.6640625" customWidth="1"/>
    <col min="5" max="5" width="30.33203125" customWidth="1"/>
    <col min="6" max="6" width="7.33203125" customWidth="1"/>
    <col min="7" max="7" width="7.88671875" customWidth="1"/>
    <col min="8" max="8" width="7.6640625" customWidth="1"/>
    <col min="9" max="9" width="7.77734375" customWidth="1"/>
    <col min="10" max="10" width="7.44140625" customWidth="1"/>
    <col min="11" max="11" width="9.6640625" customWidth="1"/>
    <col min="12" max="12" width="10.6640625" customWidth="1"/>
    <col min="13" max="13" width="10.33203125" customWidth="1"/>
    <col min="14" max="14" width="11.44140625" customWidth="1"/>
  </cols>
  <sheetData>
    <row r="3" spans="1:33" ht="15.75" customHeight="1">
      <c r="A3" s="11"/>
      <c r="B3" s="12" t="s">
        <v>65</v>
      </c>
      <c r="C3" s="12" t="s">
        <v>66</v>
      </c>
      <c r="D3" s="12" t="s">
        <v>67</v>
      </c>
      <c r="E3" s="12" t="s">
        <v>68</v>
      </c>
      <c r="F3" s="12" t="s">
        <v>69</v>
      </c>
      <c r="G3" s="12" t="s">
        <v>70</v>
      </c>
      <c r="H3" s="12" t="s">
        <v>71</v>
      </c>
      <c r="I3" s="16" t="s">
        <v>72</v>
      </c>
      <c r="J3" s="16" t="s">
        <v>73</v>
      </c>
      <c r="K3" s="16" t="s">
        <v>74</v>
      </c>
      <c r="L3" s="16" t="s">
        <v>75</v>
      </c>
      <c r="M3" s="16" t="s">
        <v>76</v>
      </c>
      <c r="N3" s="12" t="s">
        <v>77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 customHeight="1">
      <c r="B4" s="13"/>
      <c r="C4" s="13" t="s">
        <v>78</v>
      </c>
      <c r="D4" s="13">
        <v>1</v>
      </c>
      <c r="E4" s="13" t="s">
        <v>9</v>
      </c>
      <c r="F4" s="14">
        <v>75</v>
      </c>
      <c r="G4" s="14">
        <v>72</v>
      </c>
      <c r="H4" s="14">
        <v>1</v>
      </c>
      <c r="I4" s="17"/>
      <c r="J4" s="17"/>
      <c r="K4" s="18">
        <v>700</v>
      </c>
      <c r="L4" s="19">
        <v>0</v>
      </c>
      <c r="M4" s="19">
        <f t="shared" ref="M4:M22" si="0">K4+L4</f>
        <v>700</v>
      </c>
      <c r="N4" s="20">
        <f t="shared" ref="N4:N15" si="1">M4/(F4*G4*H4)</f>
        <v>0.12962962962963001</v>
      </c>
    </row>
    <row r="5" spans="1:33" ht="15.75" customHeight="1">
      <c r="B5" s="13"/>
      <c r="C5" s="13" t="s">
        <v>78</v>
      </c>
      <c r="D5" s="13">
        <v>2</v>
      </c>
      <c r="E5" s="13" t="s">
        <v>10</v>
      </c>
      <c r="F5" s="14">
        <v>75</v>
      </c>
      <c r="G5" s="14">
        <v>72</v>
      </c>
      <c r="H5" s="14">
        <v>1</v>
      </c>
      <c r="I5" s="17"/>
      <c r="J5" s="17"/>
      <c r="K5" s="18">
        <v>800</v>
      </c>
      <c r="L5" s="19">
        <v>0</v>
      </c>
      <c r="M5" s="19">
        <f t="shared" si="0"/>
        <v>800</v>
      </c>
      <c r="N5" s="20">
        <f t="shared" si="1"/>
        <v>0.148148148148148</v>
      </c>
    </row>
    <row r="6" spans="1:33" ht="15.75" customHeight="1">
      <c r="B6" s="15"/>
      <c r="C6" s="13" t="s">
        <v>78</v>
      </c>
      <c r="D6" s="13">
        <v>3</v>
      </c>
      <c r="E6" s="13" t="s">
        <v>11</v>
      </c>
      <c r="F6" s="14">
        <v>75</v>
      </c>
      <c r="G6" s="14">
        <v>72</v>
      </c>
      <c r="H6" s="14">
        <v>1</v>
      </c>
      <c r="I6" s="17"/>
      <c r="J6" s="17"/>
      <c r="K6" s="18">
        <v>900</v>
      </c>
      <c r="L6" s="19">
        <v>0</v>
      </c>
      <c r="M6" s="19">
        <f t="shared" si="0"/>
        <v>900</v>
      </c>
      <c r="N6" s="20">
        <f t="shared" si="1"/>
        <v>0.16666666666666699</v>
      </c>
    </row>
    <row r="7" spans="1:33" ht="15.75" customHeight="1">
      <c r="B7" s="15">
        <v>45297</v>
      </c>
      <c r="C7" s="13" t="s">
        <v>79</v>
      </c>
      <c r="D7" s="13">
        <v>4</v>
      </c>
      <c r="E7" s="13" t="s">
        <v>80</v>
      </c>
      <c r="F7" s="14">
        <v>75</v>
      </c>
      <c r="G7" s="14">
        <v>72</v>
      </c>
      <c r="H7" s="14">
        <v>1</v>
      </c>
      <c r="I7" s="17"/>
      <c r="J7" s="17"/>
      <c r="K7" s="18">
        <v>2400</v>
      </c>
      <c r="L7" s="19">
        <v>100</v>
      </c>
      <c r="M7" s="19">
        <f t="shared" si="0"/>
        <v>2500</v>
      </c>
      <c r="N7" s="20">
        <f t="shared" si="1"/>
        <v>0.46296296296296302</v>
      </c>
    </row>
    <row r="8" spans="1:33" ht="15.75" customHeight="1">
      <c r="B8" s="15">
        <v>45255</v>
      </c>
      <c r="C8" s="13" t="s">
        <v>81</v>
      </c>
      <c r="D8" s="13">
        <v>5</v>
      </c>
      <c r="E8" s="13" t="s">
        <v>13</v>
      </c>
      <c r="F8" s="14">
        <v>75</v>
      </c>
      <c r="G8" s="14">
        <v>72</v>
      </c>
      <c r="H8" s="14">
        <v>1</v>
      </c>
      <c r="I8" s="17"/>
      <c r="J8" s="17"/>
      <c r="K8" s="18">
        <v>3189</v>
      </c>
      <c r="L8" s="19">
        <v>200</v>
      </c>
      <c r="M8" s="19">
        <f t="shared" si="0"/>
        <v>3389</v>
      </c>
      <c r="N8" s="20">
        <f t="shared" si="1"/>
        <v>0.62759259259259303</v>
      </c>
    </row>
    <row r="9" spans="1:33" ht="15.75" customHeight="1">
      <c r="B9" s="15">
        <v>45255</v>
      </c>
      <c r="C9" s="13" t="s">
        <v>82</v>
      </c>
      <c r="D9" s="13">
        <v>6</v>
      </c>
      <c r="E9" s="13" t="s">
        <v>14</v>
      </c>
      <c r="F9" s="14">
        <v>75</v>
      </c>
      <c r="G9" s="14">
        <v>72</v>
      </c>
      <c r="H9" s="14">
        <v>1</v>
      </c>
      <c r="I9" s="17"/>
      <c r="J9" s="17"/>
      <c r="K9" s="18">
        <v>2882</v>
      </c>
      <c r="L9" s="19">
        <v>200</v>
      </c>
      <c r="M9" s="19">
        <f t="shared" si="0"/>
        <v>3082</v>
      </c>
      <c r="N9" s="20">
        <f t="shared" si="1"/>
        <v>0.57074074074074099</v>
      </c>
    </row>
    <row r="10" spans="1:33" ht="15.75" customHeight="1">
      <c r="B10" s="15">
        <v>45590</v>
      </c>
      <c r="C10" s="13" t="s">
        <v>83</v>
      </c>
      <c r="D10" s="13">
        <v>7</v>
      </c>
      <c r="E10" s="13" t="s">
        <v>84</v>
      </c>
      <c r="F10" s="14">
        <v>75</v>
      </c>
      <c r="G10" s="14">
        <v>72</v>
      </c>
      <c r="H10" s="14">
        <v>1</v>
      </c>
      <c r="I10" s="17"/>
      <c r="J10" s="17"/>
      <c r="K10" s="18">
        <v>1220</v>
      </c>
      <c r="L10" s="19">
        <v>0</v>
      </c>
      <c r="M10" s="19">
        <f t="shared" si="0"/>
        <v>1220</v>
      </c>
      <c r="N10" s="20">
        <f t="shared" si="1"/>
        <v>0.225925925925926</v>
      </c>
    </row>
    <row r="11" spans="1:33" ht="15.75" customHeight="1">
      <c r="B11" s="15">
        <v>45255</v>
      </c>
      <c r="C11" s="13" t="s">
        <v>79</v>
      </c>
      <c r="D11" s="13">
        <v>8</v>
      </c>
      <c r="E11" s="13" t="s">
        <v>16</v>
      </c>
      <c r="F11" s="14">
        <v>75</v>
      </c>
      <c r="G11" s="14">
        <v>72</v>
      </c>
      <c r="H11" s="14">
        <v>2</v>
      </c>
      <c r="I11" s="17"/>
      <c r="J11" s="17"/>
      <c r="K11" s="18">
        <v>1462</v>
      </c>
      <c r="L11" s="19">
        <v>100</v>
      </c>
      <c r="M11" s="19">
        <f t="shared" si="0"/>
        <v>1562</v>
      </c>
      <c r="N11" s="20">
        <f t="shared" si="1"/>
        <v>0.14462962962963</v>
      </c>
    </row>
    <row r="12" spans="1:33" ht="15.75" customHeight="1">
      <c r="B12" s="13"/>
      <c r="C12" s="13" t="s">
        <v>79</v>
      </c>
      <c r="D12" s="13">
        <v>9</v>
      </c>
      <c r="E12" s="13" t="s">
        <v>85</v>
      </c>
      <c r="F12" s="14">
        <v>75</v>
      </c>
      <c r="G12" s="14">
        <v>72</v>
      </c>
      <c r="H12" s="14">
        <v>5</v>
      </c>
      <c r="I12" s="17"/>
      <c r="J12" s="17"/>
      <c r="K12" s="18">
        <v>2920</v>
      </c>
      <c r="L12" s="19">
        <v>250</v>
      </c>
      <c r="M12" s="19">
        <f t="shared" si="0"/>
        <v>3170</v>
      </c>
      <c r="N12" s="20">
        <f t="shared" si="1"/>
        <v>0.117407407407407</v>
      </c>
    </row>
    <row r="13" spans="1:33" ht="15.75" customHeight="1">
      <c r="B13" s="15">
        <v>45257</v>
      </c>
      <c r="C13" s="13" t="s">
        <v>86</v>
      </c>
      <c r="D13" s="13">
        <v>10</v>
      </c>
      <c r="E13" s="13" t="s">
        <v>87</v>
      </c>
      <c r="F13" s="14">
        <v>75</v>
      </c>
      <c r="G13" s="14">
        <v>72</v>
      </c>
      <c r="H13" s="14">
        <v>5</v>
      </c>
      <c r="I13" s="17"/>
      <c r="J13" s="17"/>
      <c r="K13" s="18">
        <v>4125</v>
      </c>
      <c r="L13" s="19">
        <v>250</v>
      </c>
      <c r="M13" s="19">
        <f t="shared" si="0"/>
        <v>4375</v>
      </c>
      <c r="N13" s="20">
        <f t="shared" si="1"/>
        <v>0.16203703703703701</v>
      </c>
    </row>
    <row r="14" spans="1:33" ht="15.75" customHeight="1">
      <c r="B14" s="15">
        <v>45255</v>
      </c>
      <c r="C14" s="13" t="s">
        <v>88</v>
      </c>
      <c r="D14" s="13">
        <v>11</v>
      </c>
      <c r="E14" s="13" t="s">
        <v>19</v>
      </c>
      <c r="F14" s="14">
        <v>75</v>
      </c>
      <c r="G14" s="14">
        <v>72</v>
      </c>
      <c r="H14" s="14">
        <v>2</v>
      </c>
      <c r="I14" s="17"/>
      <c r="J14" s="17"/>
      <c r="K14" s="18">
        <v>630</v>
      </c>
      <c r="L14" s="19">
        <v>250</v>
      </c>
      <c r="M14" s="19">
        <f t="shared" si="0"/>
        <v>880</v>
      </c>
      <c r="N14" s="20">
        <f t="shared" si="1"/>
        <v>8.1481481481481502E-2</v>
      </c>
    </row>
    <row r="15" spans="1:33" ht="15.75" customHeight="1">
      <c r="B15" s="15">
        <v>45255</v>
      </c>
      <c r="C15" s="13" t="s">
        <v>89</v>
      </c>
      <c r="D15" s="13">
        <v>12</v>
      </c>
      <c r="E15" s="13" t="s">
        <v>20</v>
      </c>
      <c r="F15" s="14">
        <v>75</v>
      </c>
      <c r="G15" s="14">
        <v>72</v>
      </c>
      <c r="H15" s="14">
        <v>2</v>
      </c>
      <c r="I15" s="17"/>
      <c r="J15" s="17"/>
      <c r="K15" s="18">
        <v>1500</v>
      </c>
      <c r="L15" s="19">
        <v>250</v>
      </c>
      <c r="M15" s="19">
        <f t="shared" si="0"/>
        <v>1750</v>
      </c>
      <c r="N15" s="20">
        <f t="shared" si="1"/>
        <v>0.16203703703703701</v>
      </c>
    </row>
    <row r="16" spans="1:33" ht="15.75" customHeight="1">
      <c r="B16" s="15">
        <v>45255</v>
      </c>
      <c r="C16" s="13" t="s">
        <v>90</v>
      </c>
      <c r="D16" s="13">
        <v>13</v>
      </c>
      <c r="E16" s="13" t="s">
        <v>22</v>
      </c>
      <c r="F16" s="83" t="s">
        <v>91</v>
      </c>
      <c r="G16" s="67"/>
      <c r="H16" s="67"/>
      <c r="I16" s="21"/>
      <c r="J16" s="21"/>
      <c r="K16" s="22">
        <v>40</v>
      </c>
      <c r="L16" s="23">
        <v>10</v>
      </c>
      <c r="M16" s="19">
        <f t="shared" si="0"/>
        <v>50</v>
      </c>
      <c r="N16" s="20">
        <f t="shared" ref="N16:N22" si="2">M16/(72*38)</f>
        <v>1.82748538011696E-2</v>
      </c>
    </row>
    <row r="17" spans="2:14" ht="15.75" customHeight="1">
      <c r="B17" s="15">
        <v>45255</v>
      </c>
      <c r="C17" s="13" t="s">
        <v>92</v>
      </c>
      <c r="D17" s="13">
        <v>14</v>
      </c>
      <c r="E17" s="13" t="s">
        <v>93</v>
      </c>
      <c r="F17" s="83" t="s">
        <v>91</v>
      </c>
      <c r="G17" s="67"/>
      <c r="H17" s="67"/>
      <c r="I17" s="21"/>
      <c r="J17" s="21"/>
      <c r="K17" s="22">
        <v>100</v>
      </c>
      <c r="L17" s="23">
        <v>0</v>
      </c>
      <c r="M17" s="19">
        <f t="shared" si="0"/>
        <v>100</v>
      </c>
      <c r="N17" s="20">
        <f t="shared" si="2"/>
        <v>3.65497076023392E-2</v>
      </c>
    </row>
    <row r="18" spans="2:14" ht="15.75" customHeight="1">
      <c r="B18" s="15">
        <v>45255</v>
      </c>
      <c r="C18" s="13" t="s">
        <v>92</v>
      </c>
      <c r="D18" s="13">
        <v>15</v>
      </c>
      <c r="E18" s="13" t="s">
        <v>94</v>
      </c>
      <c r="F18" s="83" t="s">
        <v>91</v>
      </c>
      <c r="G18" s="67"/>
      <c r="H18" s="67"/>
      <c r="I18" s="21"/>
      <c r="J18" s="21"/>
      <c r="K18" s="22">
        <v>200</v>
      </c>
      <c r="L18" s="23">
        <v>0</v>
      </c>
      <c r="M18" s="19">
        <f t="shared" si="0"/>
        <v>200</v>
      </c>
      <c r="N18" s="20">
        <f t="shared" si="2"/>
        <v>7.30994152046784E-2</v>
      </c>
    </row>
    <row r="19" spans="2:14" ht="15.75" customHeight="1">
      <c r="B19" s="15">
        <v>45255</v>
      </c>
      <c r="C19" s="13" t="s">
        <v>95</v>
      </c>
      <c r="D19" s="13">
        <v>16</v>
      </c>
      <c r="E19" s="13" t="s">
        <v>96</v>
      </c>
      <c r="F19" s="83" t="s">
        <v>91</v>
      </c>
      <c r="G19" s="67"/>
      <c r="H19" s="67"/>
      <c r="I19" s="24"/>
      <c r="J19" s="24"/>
      <c r="K19" s="22">
        <v>125</v>
      </c>
      <c r="L19" s="23">
        <v>10</v>
      </c>
      <c r="M19" s="19">
        <f t="shared" si="0"/>
        <v>135</v>
      </c>
      <c r="N19" s="20">
        <f t="shared" si="2"/>
        <v>4.9342105263157902E-2</v>
      </c>
    </row>
    <row r="20" spans="2:14" ht="15.75" customHeight="1">
      <c r="B20" s="15">
        <v>45255</v>
      </c>
      <c r="C20" s="13" t="s">
        <v>95</v>
      </c>
      <c r="D20" s="13">
        <v>17</v>
      </c>
      <c r="E20" s="13" t="s">
        <v>97</v>
      </c>
      <c r="F20" s="83" t="s">
        <v>91</v>
      </c>
      <c r="G20" s="67"/>
      <c r="H20" s="67"/>
      <c r="I20" s="24"/>
      <c r="J20" s="24"/>
      <c r="K20" s="22">
        <v>220</v>
      </c>
      <c r="L20" s="23">
        <v>10</v>
      </c>
      <c r="M20" s="19">
        <f t="shared" si="0"/>
        <v>230</v>
      </c>
      <c r="N20" s="20">
        <f t="shared" si="2"/>
        <v>8.4064327485380105E-2</v>
      </c>
    </row>
    <row r="21" spans="2:14" ht="15.75" customHeight="1">
      <c r="B21" s="15">
        <v>45255</v>
      </c>
      <c r="C21" s="13" t="s">
        <v>98</v>
      </c>
      <c r="D21" s="13">
        <v>18</v>
      </c>
      <c r="E21" s="13" t="s">
        <v>99</v>
      </c>
      <c r="F21" s="83" t="s">
        <v>91</v>
      </c>
      <c r="G21" s="67"/>
      <c r="H21" s="68"/>
      <c r="I21" s="25"/>
      <c r="J21" s="25"/>
      <c r="K21" s="18">
        <v>360</v>
      </c>
      <c r="L21" s="14">
        <v>10</v>
      </c>
      <c r="M21" s="19">
        <f t="shared" si="0"/>
        <v>370</v>
      </c>
      <c r="N21" s="20">
        <f t="shared" si="2"/>
        <v>0.13523391812865501</v>
      </c>
    </row>
    <row r="22" spans="2:14" ht="15.75" customHeight="1">
      <c r="B22" s="14" t="s">
        <v>100</v>
      </c>
      <c r="C22" s="14" t="s">
        <v>101</v>
      </c>
      <c r="D22" s="13">
        <v>19</v>
      </c>
      <c r="E22" s="14" t="s">
        <v>102</v>
      </c>
      <c r="F22" s="83" t="s">
        <v>91</v>
      </c>
      <c r="G22" s="67"/>
      <c r="H22" s="68"/>
      <c r="I22" s="17"/>
      <c r="J22" s="17"/>
      <c r="K22" s="18">
        <v>150</v>
      </c>
      <c r="L22" s="14">
        <v>10</v>
      </c>
      <c r="M22" s="19">
        <f t="shared" si="0"/>
        <v>160</v>
      </c>
      <c r="N22" s="20">
        <f t="shared" si="2"/>
        <v>5.8479532163742701E-2</v>
      </c>
    </row>
  </sheetData>
  <mergeCells count="7">
    <mergeCell ref="F21:H21"/>
    <mergeCell ref="F22:H22"/>
    <mergeCell ref="F16:H16"/>
    <mergeCell ref="F17:H17"/>
    <mergeCell ref="F18:H18"/>
    <mergeCell ref="F19:H19"/>
    <mergeCell ref="F20:H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997"/>
  <sheetViews>
    <sheetView zoomScale="92" workbookViewId="0">
      <selection activeCell="D1" sqref="D1"/>
    </sheetView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1" spans="1:28" ht="81.599999999999994" customHeight="1">
      <c r="A1" s="1" t="s">
        <v>1</v>
      </c>
      <c r="B1" s="1" t="s">
        <v>2</v>
      </c>
      <c r="C1" s="1" t="s">
        <v>103</v>
      </c>
      <c r="D1" s="2" t="s">
        <v>104</v>
      </c>
      <c r="E1" s="3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33" customHeight="1">
      <c r="A2" s="1" t="s">
        <v>119</v>
      </c>
      <c r="B2" s="1" t="s">
        <v>119</v>
      </c>
      <c r="C2" s="1" t="s">
        <v>120</v>
      </c>
      <c r="D2" s="1" t="s">
        <v>121</v>
      </c>
      <c r="E2" s="1" t="s">
        <v>121</v>
      </c>
      <c r="F2" s="1" t="s">
        <v>121</v>
      </c>
      <c r="G2" s="1" t="s">
        <v>121</v>
      </c>
      <c r="H2" s="1" t="s">
        <v>122</v>
      </c>
      <c r="I2" s="1" t="s">
        <v>122</v>
      </c>
      <c r="J2" s="1" t="s">
        <v>122</v>
      </c>
      <c r="K2" s="1" t="s">
        <v>121</v>
      </c>
      <c r="L2" s="1" t="s">
        <v>123</v>
      </c>
      <c r="M2" s="1" t="s">
        <v>123</v>
      </c>
      <c r="N2" s="1" t="s">
        <v>124</v>
      </c>
      <c r="O2" s="1" t="s">
        <v>123</v>
      </c>
      <c r="P2" s="1" t="s">
        <v>123</v>
      </c>
      <c r="Q2" s="1" t="s">
        <v>125</v>
      </c>
      <c r="R2" s="1" t="s">
        <v>125</v>
      </c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28.5" customHeight="1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28.5" customHeight="1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28.5" customHeight="1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28.5" customHeight="1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8.5" customHeight="1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28.5" customHeight="1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8.5" customHeight="1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28.5" customHeight="1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8.5" customHeight="1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8.5" customHeight="1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8.5" customHeight="1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8.5" customHeight="1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8.5" customHeight="1">
      <c r="A15" s="4">
        <v>75</v>
      </c>
      <c r="B15" s="4">
        <v>60</v>
      </c>
      <c r="C15" s="5">
        <f t="shared" si="0"/>
        <v>4500</v>
      </c>
      <c r="D15" s="5">
        <v>11255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8.5" customHeight="1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28.5" customHeight="1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28.5" customHeight="1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28.5" customHeight="1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28.5" customHeight="1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28.5" customHeight="1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28.5" customHeight="1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28.5" customHeight="1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8.5" customHeight="1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28.5" customHeight="1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8.5" customHeight="1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28.5" customHeight="1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28.5" customHeight="1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28.5" customHeight="1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24" customHeight="1">
      <c r="A31" s="84" t="s">
        <v>126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24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3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3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3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3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3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3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3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3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3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3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3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3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3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3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3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3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3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3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3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3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3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3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3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3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3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3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3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3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3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3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3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3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3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3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3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3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3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3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3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25.11.2023</vt:lpstr>
      <vt:lpstr>Working 25.11.2023</vt:lpstr>
      <vt:lpstr>Price List - 2024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 kiruthik</cp:lastModifiedBy>
  <dcterms:created xsi:type="dcterms:W3CDTF">2025-06-18T07:00:17Z</dcterms:created>
  <dcterms:modified xsi:type="dcterms:W3CDTF">2025-06-26T14:12:57Z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