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tables/table2.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24226"/>
  <mc:AlternateContent xmlns:mc="http://schemas.openxmlformats.org/markup-compatibility/2006">
    <mc:Choice Requires="x15">
      <x15ac:absPath xmlns:x15ac="http://schemas.microsoft.com/office/spreadsheetml/2010/11/ac" url="C:\Users\SNEHA\Downloads\"/>
    </mc:Choice>
  </mc:AlternateContent>
  <xr:revisionPtr revIDLastSave="0" documentId="13_ncr:1_{BCE2C31D-3F6C-42D3-9A89-77A505433C23}" xr6:coauthVersionLast="47" xr6:coauthVersionMax="47" xr10:uidLastSave="{00000000-0000-0000-0000-000000000000}"/>
  <bookViews>
    <workbookView xWindow="-108" yWindow="-108" windowWidth="23256" windowHeight="12456" firstSheet="8" activeTab="12" xr2:uid="{00000000-000D-0000-FFFF-FFFF00000000}"/>
  </bookViews>
  <sheets>
    <sheet name="dataset" sheetId="14" r:id="rId1"/>
    <sheet name="Total Sales by Region" sheetId="9" r:id="rId2"/>
    <sheet name=" Total Sales by Month" sheetId="5" r:id="rId3"/>
    <sheet name="Total Sales by Product Category" sheetId="4" r:id="rId4"/>
    <sheet name="line chart" sheetId="10" r:id="rId5"/>
    <sheet name="Correlation" sheetId="13" r:id="rId6"/>
    <sheet name="Bar Chart (Sales by Category)" sheetId="15" r:id="rId7"/>
    <sheet name="Pie Chart Market Share Analysi" sheetId="16" r:id="rId8"/>
    <sheet name="Line Graph Sales Trends" sheetId="17" r:id="rId9"/>
    <sheet name="Slicers Filters" sheetId="18" r:id="rId10"/>
    <sheet name="forecasting sheet" sheetId="27" r:id="rId11"/>
    <sheet name="forcasting sheet data" sheetId="26" r:id="rId12"/>
    <sheet name="dashboard" sheetId="21" r:id="rId13"/>
  </sheets>
  <definedNames>
    <definedName name="Slicer_Date">#N/A</definedName>
    <definedName name="Slicer_Month">#N/A</definedName>
    <definedName name="Slicer_Month1">#N/A</definedName>
    <definedName name="Slicer_Product_Category">#N/A</definedName>
    <definedName name="Slicer_Product_Category1">#N/A</definedName>
    <definedName name="Slicer_Product_Category2">#N/A</definedName>
    <definedName name="Slicer_Product_Name">#N/A</definedName>
    <definedName name="Slicer_Product_Name1">#N/A</definedName>
    <definedName name="Slicer_profit">#N/A</definedName>
    <definedName name="Slicer_Quantity_Sold">#N/A</definedName>
    <definedName name="Slicer_Quantity_Sold1">#N/A</definedName>
    <definedName name="Slicer_Sales_Region">#N/A</definedName>
    <definedName name="Slicer_Sales_Region1">#N/A</definedName>
    <definedName name="Slicer_Total_Sales">#N/A</definedName>
    <definedName name="Slicer_Total_Sales1">#N/A</definedName>
    <definedName name="Slicer_Total_Sales2">#N/A</definedName>
  </definedNames>
  <calcPr calcId="191029"/>
  <pivotCaches>
    <pivotCache cacheId="0" r:id="rId14"/>
    <pivotCache cacheId="1" r:id="rId15"/>
    <pivotCache cacheId="2"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00" i="26" l="1"/>
  <c r="C400" i="26"/>
  <c r="D399" i="26"/>
  <c r="C399" i="26"/>
  <c r="D398" i="26"/>
  <c r="C398" i="26"/>
  <c r="D397" i="26"/>
  <c r="C397" i="26"/>
  <c r="D396" i="26"/>
  <c r="C396" i="26"/>
  <c r="D395" i="26"/>
  <c r="C395" i="26"/>
  <c r="D394" i="26"/>
  <c r="C394" i="26"/>
  <c r="D393" i="26"/>
  <c r="C393" i="26"/>
  <c r="D392" i="26"/>
  <c r="C392" i="26"/>
  <c r="D391" i="26"/>
  <c r="C391" i="26"/>
  <c r="D390" i="26"/>
  <c r="C390" i="26"/>
  <c r="D389" i="26"/>
  <c r="C389" i="26"/>
  <c r="D388" i="26"/>
  <c r="C388" i="26"/>
  <c r="D387" i="26"/>
  <c r="C387" i="26"/>
  <c r="D386" i="26"/>
  <c r="C386" i="26"/>
  <c r="D385" i="26"/>
  <c r="C385" i="26"/>
  <c r="D384" i="26"/>
  <c r="C384" i="26"/>
  <c r="D383" i="26"/>
  <c r="C383" i="26"/>
  <c r="D382" i="26"/>
  <c r="C382" i="26"/>
  <c r="D381" i="26"/>
  <c r="C381" i="26"/>
  <c r="D380" i="26"/>
  <c r="C380" i="26"/>
  <c r="D379" i="26"/>
  <c r="C379" i="26"/>
  <c r="D378" i="26"/>
  <c r="C378" i="26"/>
  <c r="D377" i="26"/>
  <c r="C377" i="26"/>
  <c r="D376" i="26"/>
  <c r="C376" i="26"/>
  <c r="D375" i="26"/>
  <c r="C375" i="26"/>
  <c r="D374" i="26"/>
  <c r="C374" i="26"/>
  <c r="D373" i="26"/>
  <c r="C373" i="26"/>
  <c r="D372" i="26"/>
  <c r="C372" i="26"/>
  <c r="D371" i="26"/>
  <c r="C371" i="26"/>
  <c r="D370" i="26"/>
  <c r="C370" i="26"/>
  <c r="D369" i="26"/>
  <c r="C369" i="26"/>
  <c r="D368" i="26"/>
  <c r="C368" i="26"/>
  <c r="D367" i="26"/>
  <c r="C367" i="26"/>
  <c r="D366" i="26"/>
  <c r="C366" i="26"/>
  <c r="D365" i="26"/>
  <c r="C365" i="26"/>
  <c r="D364" i="26"/>
  <c r="C364" i="26"/>
  <c r="D363" i="26"/>
  <c r="C363" i="26"/>
  <c r="D362" i="26"/>
  <c r="C362" i="26"/>
  <c r="D361" i="26"/>
  <c r="C361" i="26"/>
  <c r="D360" i="26"/>
  <c r="C360" i="26"/>
  <c r="D359" i="26"/>
  <c r="C359" i="26"/>
  <c r="D358" i="26"/>
  <c r="C358" i="26"/>
  <c r="D357" i="26"/>
  <c r="C357" i="26"/>
  <c r="D356" i="26"/>
  <c r="C356" i="26"/>
  <c r="D355" i="26"/>
  <c r="C355" i="26"/>
  <c r="D354" i="26"/>
  <c r="C354" i="26"/>
  <c r="D353" i="26"/>
  <c r="C353" i="26"/>
  <c r="D352" i="26"/>
  <c r="C352" i="26"/>
  <c r="D351" i="26"/>
  <c r="C351" i="26"/>
  <c r="D350" i="26"/>
  <c r="C350" i="26"/>
  <c r="D349" i="26"/>
  <c r="C349" i="26"/>
  <c r="D348" i="26"/>
  <c r="C348" i="26"/>
  <c r="D347" i="26"/>
  <c r="C347" i="26"/>
  <c r="D346" i="26"/>
  <c r="C346" i="26"/>
  <c r="D345" i="26"/>
  <c r="C345" i="26"/>
  <c r="D344" i="26"/>
  <c r="C344" i="26"/>
  <c r="D343" i="26"/>
  <c r="C343" i="26"/>
  <c r="D342" i="26"/>
  <c r="C342" i="26"/>
  <c r="D341" i="26"/>
  <c r="C341" i="26"/>
  <c r="D340" i="26"/>
  <c r="C340" i="26"/>
  <c r="D339" i="26"/>
  <c r="C339" i="26"/>
  <c r="D338" i="26"/>
  <c r="C338" i="26"/>
  <c r="D337" i="26"/>
  <c r="C337" i="26"/>
  <c r="D336" i="26"/>
  <c r="C336" i="26"/>
  <c r="D335" i="26"/>
  <c r="C335" i="26"/>
  <c r="D334" i="26"/>
  <c r="C334" i="26"/>
  <c r="D333" i="26"/>
  <c r="C333" i="26"/>
  <c r="D332" i="26"/>
  <c r="C332" i="26"/>
  <c r="D331" i="26"/>
  <c r="C331" i="26"/>
  <c r="D330" i="26"/>
  <c r="C330" i="26"/>
  <c r="D329" i="26"/>
  <c r="C329" i="26"/>
  <c r="D328" i="26"/>
  <c r="C328" i="26"/>
  <c r="D327" i="26"/>
  <c r="C327" i="26"/>
  <c r="D326" i="26"/>
  <c r="C326" i="26"/>
  <c r="D325" i="26"/>
  <c r="C325" i="26"/>
  <c r="D324" i="26"/>
  <c r="C324" i="26"/>
  <c r="D323" i="26"/>
  <c r="C323" i="26"/>
  <c r="D322" i="26"/>
  <c r="C322" i="26"/>
  <c r="D321" i="26"/>
  <c r="C321" i="26"/>
  <c r="D320" i="26"/>
  <c r="C320" i="26"/>
  <c r="D319" i="26"/>
  <c r="C319" i="26"/>
  <c r="D318" i="26"/>
  <c r="C318" i="26"/>
  <c r="D317" i="26"/>
  <c r="C317" i="26"/>
  <c r="D316" i="26"/>
  <c r="C316" i="26"/>
  <c r="D315" i="26"/>
  <c r="C315" i="26"/>
  <c r="D314" i="26"/>
  <c r="C314" i="26"/>
  <c r="D313" i="26"/>
  <c r="C313" i="26"/>
  <c r="D312" i="26"/>
  <c r="C312" i="26"/>
  <c r="D311" i="26"/>
  <c r="C311" i="26"/>
  <c r="D310" i="26"/>
  <c r="C310" i="26"/>
  <c r="D309" i="26"/>
  <c r="C309" i="26"/>
  <c r="D308" i="26"/>
  <c r="C308" i="26"/>
  <c r="D307" i="26"/>
  <c r="C307" i="26"/>
  <c r="D306" i="26"/>
  <c r="C306" i="26"/>
  <c r="D305" i="26"/>
  <c r="C305" i="26"/>
  <c r="D304" i="26"/>
  <c r="C304" i="26"/>
  <c r="D303" i="26"/>
  <c r="C303" i="26"/>
  <c r="D302" i="26"/>
  <c r="C302" i="26"/>
  <c r="D301" i="26"/>
  <c r="C301" i="26"/>
  <c r="D300" i="26"/>
  <c r="C300" i="26"/>
  <c r="D299" i="26"/>
  <c r="C299" i="26"/>
  <c r="D298" i="26"/>
  <c r="C298" i="26"/>
  <c r="D297" i="26"/>
  <c r="C297" i="26"/>
  <c r="D296" i="26"/>
  <c r="C296" i="26"/>
  <c r="D295" i="26"/>
  <c r="C295" i="26"/>
  <c r="D294" i="26"/>
  <c r="C294" i="26"/>
  <c r="D293" i="26"/>
  <c r="C293" i="26"/>
  <c r="D292" i="26"/>
  <c r="C292" i="26"/>
  <c r="D291" i="26"/>
  <c r="C291" i="26"/>
  <c r="D290" i="26"/>
  <c r="C290" i="26"/>
  <c r="D289" i="26"/>
  <c r="C289" i="26"/>
  <c r="D288" i="26"/>
  <c r="C288" i="26"/>
  <c r="D287" i="26"/>
  <c r="C287" i="26"/>
  <c r="D286" i="26"/>
  <c r="C286" i="26"/>
  <c r="D285" i="26"/>
  <c r="C285" i="26"/>
  <c r="D284" i="26"/>
  <c r="C284" i="26"/>
  <c r="D283" i="26"/>
  <c r="C283" i="26"/>
  <c r="D282" i="26"/>
  <c r="C282" i="26"/>
  <c r="D281" i="26"/>
  <c r="C281" i="26"/>
  <c r="D280" i="26"/>
  <c r="C280" i="26"/>
  <c r="D279" i="26"/>
  <c r="C279" i="26"/>
  <c r="D278" i="26"/>
  <c r="C278" i="26"/>
  <c r="D277" i="26"/>
  <c r="C277" i="26"/>
  <c r="D276" i="26"/>
  <c r="C276" i="26"/>
  <c r="D275" i="26"/>
  <c r="C275" i="26"/>
  <c r="D274" i="26"/>
  <c r="C274" i="26"/>
  <c r="D273" i="26"/>
  <c r="C273" i="26"/>
  <c r="D272" i="26"/>
  <c r="C272" i="26"/>
  <c r="D271" i="26"/>
  <c r="C271" i="26"/>
  <c r="D270" i="26"/>
  <c r="C270" i="26"/>
  <c r="D269" i="26"/>
  <c r="C269" i="26"/>
  <c r="D268" i="26"/>
  <c r="C268" i="26"/>
  <c r="D267" i="26"/>
  <c r="C267" i="26"/>
  <c r="D266" i="26"/>
  <c r="C266" i="26"/>
  <c r="D265" i="26"/>
  <c r="C265" i="26"/>
  <c r="D264" i="26"/>
  <c r="C264" i="26"/>
  <c r="D263" i="26"/>
  <c r="C263" i="26"/>
  <c r="D262" i="26"/>
  <c r="C262" i="26"/>
  <c r="D261" i="26"/>
  <c r="C261" i="26"/>
  <c r="D260" i="26"/>
  <c r="C260" i="26"/>
  <c r="D259" i="26"/>
  <c r="C259" i="26"/>
  <c r="D258" i="26"/>
  <c r="C258" i="26"/>
  <c r="D257" i="26"/>
  <c r="C257" i="26"/>
  <c r="D256" i="26"/>
  <c r="C256" i="26"/>
  <c r="D255" i="26"/>
  <c r="C255" i="26"/>
  <c r="D254" i="26"/>
  <c r="C254" i="26"/>
  <c r="D253" i="26"/>
  <c r="C253" i="26"/>
  <c r="D252" i="26"/>
  <c r="C252" i="26"/>
  <c r="D251" i="26"/>
  <c r="C251" i="26"/>
  <c r="D250" i="26"/>
  <c r="C250" i="26"/>
  <c r="D249" i="26"/>
  <c r="C249" i="26"/>
  <c r="D248" i="26"/>
  <c r="C248" i="26"/>
  <c r="D247" i="26"/>
  <c r="C247" i="26"/>
  <c r="D246" i="26"/>
  <c r="C246" i="26"/>
  <c r="D245" i="26"/>
  <c r="C245" i="26"/>
  <c r="D244" i="26"/>
  <c r="C244" i="26"/>
  <c r="D243" i="26"/>
  <c r="C243" i="26"/>
  <c r="D242" i="26"/>
  <c r="C242" i="26"/>
  <c r="D241" i="26"/>
  <c r="C241" i="26"/>
  <c r="D240" i="26"/>
  <c r="C240" i="26"/>
  <c r="D239" i="26"/>
  <c r="C239" i="26"/>
  <c r="D238" i="26"/>
  <c r="C238" i="26"/>
  <c r="D237" i="26"/>
  <c r="C237" i="26"/>
  <c r="D236" i="26"/>
  <c r="C236" i="26"/>
  <c r="D235" i="26"/>
  <c r="C235" i="26"/>
  <c r="D234" i="26"/>
  <c r="C234" i="26"/>
  <c r="D233" i="26"/>
  <c r="C233" i="26"/>
  <c r="D232" i="26"/>
  <c r="C232" i="26"/>
  <c r="D231" i="26"/>
  <c r="C231" i="26"/>
  <c r="D230" i="26"/>
  <c r="C230" i="26"/>
  <c r="D229" i="26"/>
  <c r="C229" i="26"/>
  <c r="D228" i="26"/>
  <c r="C228" i="26"/>
  <c r="D227" i="26"/>
  <c r="C227" i="26"/>
  <c r="D226" i="26"/>
  <c r="C226" i="26"/>
  <c r="D225" i="26"/>
  <c r="C225" i="26"/>
  <c r="D224" i="26"/>
  <c r="C224" i="26"/>
  <c r="D223" i="26"/>
  <c r="C223" i="26"/>
  <c r="D222" i="26"/>
  <c r="C222" i="26"/>
  <c r="D221" i="26"/>
  <c r="C221" i="26"/>
  <c r="D220" i="26"/>
  <c r="C220" i="26"/>
  <c r="D219" i="26"/>
  <c r="C219" i="26"/>
  <c r="D218" i="26"/>
  <c r="C218" i="26"/>
  <c r="D217" i="26"/>
  <c r="C217" i="26"/>
  <c r="D216" i="26"/>
  <c r="C216" i="26"/>
  <c r="D215" i="26"/>
  <c r="C215" i="26"/>
  <c r="D214" i="26"/>
  <c r="C214" i="26"/>
  <c r="D213" i="26"/>
  <c r="C213" i="26"/>
  <c r="D212" i="26"/>
  <c r="C212" i="26"/>
  <c r="D211" i="26"/>
  <c r="C211" i="26"/>
  <c r="D210" i="26"/>
  <c r="C210" i="26"/>
  <c r="D209" i="26"/>
  <c r="C209" i="26"/>
  <c r="D208" i="26"/>
  <c r="C208" i="26"/>
  <c r="D207" i="26"/>
  <c r="C207" i="26"/>
  <c r="D206" i="26"/>
  <c r="C206" i="26"/>
  <c r="D205" i="26"/>
  <c r="C205" i="26"/>
  <c r="D204" i="26"/>
  <c r="C204" i="26"/>
  <c r="D203" i="26"/>
  <c r="C203" i="26"/>
  <c r="D202" i="26"/>
  <c r="C202" i="26"/>
  <c r="D201" i="26"/>
  <c r="C201" i="26"/>
  <c r="D200" i="26"/>
  <c r="C200" i="26"/>
  <c r="D199" i="26"/>
  <c r="C199" i="26"/>
  <c r="D198" i="26"/>
  <c r="C198" i="26"/>
  <c r="D197" i="26"/>
  <c r="C197" i="26"/>
  <c r="D196" i="26"/>
  <c r="C196" i="26"/>
  <c r="D195" i="26"/>
  <c r="C195" i="26"/>
  <c r="D194" i="26"/>
  <c r="C194" i="26"/>
  <c r="D193" i="26"/>
  <c r="C193" i="26"/>
  <c r="D192" i="26"/>
  <c r="C192" i="26"/>
  <c r="D191" i="26"/>
  <c r="C191" i="26"/>
  <c r="D190" i="26"/>
  <c r="C190" i="26"/>
  <c r="D189" i="26"/>
  <c r="C189" i="26"/>
  <c r="D188" i="26"/>
  <c r="C188" i="26"/>
  <c r="D187" i="26"/>
  <c r="C187" i="26"/>
  <c r="D186" i="26"/>
  <c r="C186" i="26"/>
  <c r="D185" i="26"/>
  <c r="C185" i="26"/>
  <c r="D184" i="26"/>
  <c r="C184" i="26"/>
  <c r="D183" i="26"/>
  <c r="C183" i="26"/>
  <c r="D182" i="26"/>
  <c r="C182" i="26"/>
  <c r="D181" i="26"/>
  <c r="C181" i="26"/>
  <c r="D180" i="26"/>
  <c r="C180" i="26"/>
  <c r="D179" i="26"/>
  <c r="C179" i="26"/>
  <c r="D178" i="26"/>
  <c r="C178" i="26"/>
  <c r="D177" i="26"/>
  <c r="C177" i="26"/>
  <c r="D176" i="26"/>
  <c r="C176" i="26"/>
  <c r="D175" i="26"/>
  <c r="C175" i="26"/>
  <c r="D174" i="26"/>
  <c r="C174" i="26"/>
  <c r="D173" i="26"/>
  <c r="C173" i="26"/>
  <c r="D172" i="26"/>
  <c r="C172" i="26"/>
  <c r="D171" i="26"/>
  <c r="C171" i="26"/>
  <c r="D170" i="26"/>
  <c r="C170" i="26"/>
  <c r="D169" i="26"/>
  <c r="C169" i="26"/>
  <c r="D168" i="26"/>
  <c r="C168" i="26"/>
  <c r="D167" i="26"/>
  <c r="C167" i="26"/>
  <c r="D166" i="26"/>
  <c r="C166" i="26"/>
  <c r="D165" i="26"/>
  <c r="C165" i="26"/>
  <c r="D164" i="26"/>
  <c r="C164" i="26"/>
  <c r="D163" i="26"/>
  <c r="C163" i="26"/>
  <c r="D162" i="26"/>
  <c r="C162" i="26"/>
  <c r="D161" i="26"/>
  <c r="C161" i="26"/>
  <c r="D160" i="26"/>
  <c r="C160" i="26"/>
  <c r="D159" i="26"/>
  <c r="C159" i="26"/>
  <c r="D158" i="26"/>
  <c r="C158" i="26"/>
  <c r="D157" i="26"/>
  <c r="C157" i="26"/>
  <c r="D156" i="26"/>
  <c r="C156" i="26"/>
  <c r="D155" i="26"/>
  <c r="C155" i="26"/>
  <c r="D154" i="26"/>
  <c r="C154" i="26"/>
  <c r="D153" i="26"/>
  <c r="C153" i="26"/>
  <c r="D152" i="26"/>
  <c r="C152" i="26"/>
  <c r="D151" i="26"/>
  <c r="C151" i="26"/>
  <c r="D150" i="26"/>
  <c r="C150" i="26"/>
  <c r="D149" i="26"/>
  <c r="C149" i="26"/>
  <c r="D148" i="26"/>
  <c r="C148" i="26"/>
  <c r="D147" i="26"/>
  <c r="C147" i="26"/>
  <c r="D146" i="26"/>
  <c r="C146" i="26"/>
  <c r="D145" i="26"/>
  <c r="C145" i="26"/>
  <c r="D144" i="26"/>
  <c r="C144" i="26"/>
  <c r="D143" i="26"/>
  <c r="C143" i="26"/>
  <c r="D142" i="26"/>
  <c r="C142" i="26"/>
  <c r="D141" i="26"/>
  <c r="C141" i="26"/>
  <c r="D140" i="26"/>
  <c r="C140" i="26"/>
  <c r="D139" i="26"/>
  <c r="C139" i="26"/>
  <c r="D138" i="26"/>
  <c r="C138" i="26"/>
  <c r="D137" i="26"/>
  <c r="C137" i="26"/>
  <c r="D136" i="26"/>
  <c r="C136" i="26"/>
  <c r="D135" i="26"/>
  <c r="C135" i="26"/>
  <c r="D134" i="26"/>
  <c r="C134" i="26"/>
  <c r="D133" i="26"/>
  <c r="C133" i="26"/>
  <c r="D132" i="26"/>
  <c r="C132" i="26"/>
  <c r="D131" i="26"/>
  <c r="C131" i="26"/>
  <c r="D130" i="26"/>
  <c r="C130" i="26"/>
  <c r="D129" i="26"/>
  <c r="C129" i="26"/>
  <c r="D128" i="26"/>
  <c r="C128" i="26"/>
  <c r="D127" i="26"/>
  <c r="C127" i="26"/>
  <c r="D126" i="26"/>
  <c r="C126" i="26"/>
  <c r="D125" i="26"/>
  <c r="C125" i="26"/>
  <c r="D124" i="26"/>
  <c r="C124" i="26"/>
  <c r="D123" i="26"/>
  <c r="C123" i="26"/>
  <c r="D122" i="26"/>
  <c r="C122" i="26"/>
  <c r="D121" i="26"/>
  <c r="C121" i="26"/>
  <c r="D120" i="26"/>
  <c r="C120" i="26"/>
  <c r="D119" i="26"/>
  <c r="C119" i="26"/>
  <c r="D118" i="26"/>
  <c r="C118" i="26"/>
  <c r="D117" i="26"/>
  <c r="C117" i="26"/>
  <c r="D116" i="26"/>
  <c r="C116" i="26"/>
  <c r="D115" i="26"/>
  <c r="C115" i="26"/>
  <c r="D114" i="26"/>
  <c r="C114" i="26"/>
  <c r="D113" i="26"/>
  <c r="C113" i="26"/>
  <c r="D112" i="26"/>
  <c r="C112" i="26"/>
  <c r="D111" i="26"/>
  <c r="C111" i="26"/>
  <c r="D110" i="26"/>
  <c r="C110" i="26"/>
  <c r="D109" i="26"/>
  <c r="C109" i="26"/>
  <c r="D108" i="26"/>
  <c r="C108" i="26"/>
  <c r="D107" i="26"/>
  <c r="C107" i="26"/>
  <c r="D106" i="26"/>
  <c r="C106" i="26"/>
  <c r="D105" i="26"/>
  <c r="C105" i="26"/>
  <c r="D104" i="26"/>
  <c r="C104" i="26"/>
  <c r="D103" i="26"/>
  <c r="C103" i="26"/>
  <c r="D102" i="26"/>
  <c r="C102" i="26"/>
  <c r="D101" i="26"/>
  <c r="C101" i="26"/>
  <c r="D100" i="26"/>
  <c r="C100" i="26"/>
  <c r="D99" i="26"/>
  <c r="C99" i="26"/>
  <c r="D98" i="26"/>
  <c r="C98" i="26"/>
  <c r="D97" i="26"/>
  <c r="C97" i="26"/>
  <c r="D96" i="26"/>
  <c r="C96" i="26"/>
  <c r="D95" i="26"/>
  <c r="C95" i="26"/>
  <c r="D94" i="26"/>
  <c r="C94" i="26"/>
  <c r="D93" i="26"/>
  <c r="C93" i="26"/>
  <c r="D92" i="26"/>
  <c r="C92" i="26"/>
  <c r="D91" i="26"/>
  <c r="C91" i="26"/>
  <c r="D90" i="26"/>
  <c r="C90" i="26"/>
  <c r="D89" i="26"/>
  <c r="C89" i="26"/>
  <c r="D88" i="26"/>
  <c r="C88" i="26"/>
  <c r="D87" i="26"/>
  <c r="C87" i="26"/>
  <c r="D86" i="26"/>
  <c r="C86" i="26"/>
  <c r="D85" i="26"/>
  <c r="C85" i="26"/>
  <c r="D84" i="26"/>
  <c r="C84" i="26"/>
  <c r="D83" i="26"/>
  <c r="C83" i="26"/>
  <c r="D82" i="26"/>
  <c r="C82" i="26"/>
  <c r="D81" i="26"/>
  <c r="C81" i="26"/>
  <c r="D80" i="26"/>
  <c r="C80" i="26"/>
  <c r="D79" i="26"/>
  <c r="C79" i="26"/>
  <c r="D78" i="26"/>
  <c r="C78" i="26"/>
  <c r="D77" i="26"/>
  <c r="C77" i="26"/>
  <c r="D76" i="26"/>
  <c r="C76" i="26"/>
  <c r="D75" i="26"/>
  <c r="C75" i="26"/>
  <c r="D74" i="26"/>
  <c r="C74" i="26"/>
  <c r="D73" i="26"/>
  <c r="C73" i="26"/>
  <c r="D72" i="26"/>
  <c r="C72" i="26"/>
  <c r="D71" i="26"/>
  <c r="C71" i="26"/>
  <c r="D70" i="26"/>
  <c r="C70" i="26"/>
  <c r="D69" i="26"/>
  <c r="C69" i="26"/>
  <c r="D68" i="26"/>
  <c r="C68" i="26"/>
  <c r="D67" i="26"/>
  <c r="C67" i="26"/>
  <c r="D66" i="26"/>
  <c r="C66" i="26"/>
  <c r="D65" i="26"/>
  <c r="C65" i="26"/>
  <c r="D64" i="26"/>
  <c r="C64" i="26"/>
  <c r="D63" i="26"/>
  <c r="C63" i="26"/>
  <c r="D62" i="26"/>
  <c r="C62" i="26"/>
  <c r="D61" i="26"/>
  <c r="C61" i="26"/>
  <c r="D60" i="26"/>
  <c r="C60" i="26"/>
  <c r="D59" i="26"/>
  <c r="C59" i="26"/>
  <c r="D58" i="26"/>
  <c r="C58" i="26"/>
  <c r="D57" i="26"/>
  <c r="C57" i="26"/>
  <c r="D56" i="26"/>
  <c r="C56" i="26"/>
  <c r="D55" i="26"/>
  <c r="C55" i="26"/>
  <c r="D54" i="26"/>
  <c r="C54" i="26"/>
  <c r="D53" i="26"/>
  <c r="C53" i="26"/>
  <c r="D52" i="26"/>
  <c r="C52" i="26"/>
  <c r="D51" i="26"/>
  <c r="C51" i="26"/>
  <c r="D50" i="26"/>
  <c r="C50" i="26"/>
  <c r="D49" i="26"/>
  <c r="C49" i="26"/>
  <c r="D48" i="26"/>
  <c r="C48" i="26"/>
  <c r="D47" i="26"/>
  <c r="C47" i="26"/>
  <c r="D46" i="26"/>
  <c r="C46" i="26"/>
  <c r="D45" i="26"/>
  <c r="C45" i="26"/>
  <c r="D44" i="26"/>
  <c r="C44" i="26"/>
  <c r="D43" i="26"/>
  <c r="C43" i="26"/>
  <c r="D42" i="26"/>
  <c r="C42" i="26"/>
  <c r="D41" i="26"/>
  <c r="C41" i="26"/>
  <c r="D40" i="26"/>
  <c r="C40" i="26"/>
  <c r="D39" i="26"/>
  <c r="C39" i="26"/>
  <c r="D38" i="26"/>
  <c r="C38" i="26"/>
  <c r="D37" i="26"/>
  <c r="C37" i="26"/>
  <c r="D36" i="26"/>
  <c r="C36" i="26"/>
  <c r="D35" i="26"/>
  <c r="C35" i="26"/>
  <c r="D34" i="26"/>
  <c r="C34" i="26"/>
  <c r="D33" i="26"/>
  <c r="C33" i="26"/>
  <c r="D32" i="26"/>
  <c r="C32" i="26"/>
  <c r="D31" i="26"/>
  <c r="C31" i="26"/>
  <c r="D30" i="26"/>
  <c r="C30" i="26"/>
  <c r="D29" i="26"/>
  <c r="C29" i="26"/>
  <c r="D28" i="26"/>
  <c r="C28" i="26"/>
  <c r="D27" i="26"/>
  <c r="C27" i="26"/>
  <c r="D26" i="26"/>
  <c r="C26" i="26"/>
  <c r="D25" i="26"/>
  <c r="C25" i="26"/>
  <c r="D24" i="26"/>
  <c r="C24" i="26"/>
  <c r="D23" i="26"/>
  <c r="C23" i="26"/>
  <c r="D22" i="26"/>
  <c r="C22" i="26"/>
  <c r="D21" i="26"/>
  <c r="C21" i="26"/>
  <c r="D20" i="26"/>
  <c r="C20" i="26"/>
  <c r="D19" i="26"/>
  <c r="C19" i="26"/>
  <c r="D18" i="26"/>
  <c r="C18" i="26"/>
  <c r="D17" i="26"/>
  <c r="C17" i="26"/>
  <c r="D16" i="26"/>
  <c r="C16" i="26"/>
  <c r="D15" i="26"/>
  <c r="C15" i="26"/>
  <c r="D14" i="26"/>
  <c r="C14" i="26"/>
  <c r="D13" i="26"/>
  <c r="C13" i="26"/>
  <c r="D12" i="26"/>
  <c r="C12" i="26"/>
  <c r="D11" i="26"/>
  <c r="C11" i="26"/>
  <c r="D10" i="26"/>
  <c r="C10" i="26"/>
  <c r="D9" i="26"/>
  <c r="C9" i="26"/>
  <c r="D8" i="26"/>
  <c r="C8" i="26"/>
  <c r="D7" i="26"/>
  <c r="C7" i="26"/>
  <c r="D6" i="26"/>
  <c r="C6" i="26"/>
  <c r="D5" i="26"/>
  <c r="C5" i="26"/>
  <c r="D4" i="26"/>
  <c r="C4" i="26"/>
  <c r="D3" i="26"/>
  <c r="C3" i="26"/>
  <c r="D2" i="26"/>
  <c r="C2" i="26"/>
  <c r="H3" i="14"/>
  <c r="H4" i="14"/>
  <c r="H5" i="14"/>
  <c r="H6" i="14"/>
  <c r="H7" i="14"/>
  <c r="H8" i="14"/>
  <c r="H9" i="14"/>
  <c r="H10" i="14"/>
  <c r="H11" i="14"/>
  <c r="H12" i="14"/>
  <c r="F405" i="14" s="1"/>
  <c r="H13" i="14"/>
  <c r="H14" i="14"/>
  <c r="H15" i="14"/>
  <c r="H16" i="14"/>
  <c r="H17" i="14"/>
  <c r="H18" i="14"/>
  <c r="H19" i="14"/>
  <c r="H20" i="14"/>
  <c r="H21" i="14"/>
  <c r="H22" i="14"/>
  <c r="H23" i="14"/>
  <c r="H24" i="14"/>
  <c r="H25" i="14"/>
  <c r="H26" i="14"/>
  <c r="H27" i="14"/>
  <c r="H28" i="14"/>
  <c r="H29" i="14"/>
  <c r="H30" i="14"/>
  <c r="H31" i="14"/>
  <c r="H32" i="14"/>
  <c r="H33" i="14"/>
  <c r="H34" i="14"/>
  <c r="H35" i="14"/>
  <c r="H36" i="14"/>
  <c r="H37" i="14"/>
  <c r="H38" i="14"/>
  <c r="H39" i="14"/>
  <c r="H40" i="14"/>
  <c r="H41" i="14"/>
  <c r="H42" i="14"/>
  <c r="H43" i="14"/>
  <c r="H44" i="14"/>
  <c r="H45" i="14"/>
  <c r="H46" i="14"/>
  <c r="H47" i="14"/>
  <c r="H48" i="14"/>
  <c r="H49" i="14"/>
  <c r="H50" i="14"/>
  <c r="H51" i="14"/>
  <c r="H52" i="14"/>
  <c r="H53" i="14"/>
  <c r="H54" i="14"/>
  <c r="H55" i="14"/>
  <c r="H56" i="14"/>
  <c r="H57" i="14"/>
  <c r="H58" i="14"/>
  <c r="H59" i="14"/>
  <c r="H60" i="14"/>
  <c r="H61" i="14"/>
  <c r="H62" i="14"/>
  <c r="H63" i="14"/>
  <c r="H64" i="14"/>
  <c r="H65" i="14"/>
  <c r="H66" i="14"/>
  <c r="H67" i="14"/>
  <c r="H68" i="14"/>
  <c r="H69" i="14"/>
  <c r="H70" i="14"/>
  <c r="H71" i="14"/>
  <c r="H72" i="14"/>
  <c r="H73" i="14"/>
  <c r="H74" i="14"/>
  <c r="H75" i="14"/>
  <c r="H76" i="14"/>
  <c r="H77" i="14"/>
  <c r="H78" i="14"/>
  <c r="H79" i="14"/>
  <c r="H80" i="14"/>
  <c r="H81" i="14"/>
  <c r="H82" i="14"/>
  <c r="H83" i="14"/>
  <c r="H84" i="14"/>
  <c r="H85" i="14"/>
  <c r="H86" i="14"/>
  <c r="H87" i="14"/>
  <c r="H88" i="14"/>
  <c r="H89" i="14"/>
  <c r="H90" i="14"/>
  <c r="H91" i="14"/>
  <c r="H92" i="14"/>
  <c r="H93" i="14"/>
  <c r="H94" i="14"/>
  <c r="H95" i="14"/>
  <c r="H96" i="14"/>
  <c r="H97" i="14"/>
  <c r="H98" i="14"/>
  <c r="H99" i="14"/>
  <c r="H100" i="14"/>
  <c r="H101" i="14"/>
  <c r="H102" i="14"/>
  <c r="H103" i="14"/>
  <c r="H104" i="14"/>
  <c r="H105" i="14"/>
  <c r="H106" i="14"/>
  <c r="H107" i="14"/>
  <c r="H108" i="14"/>
  <c r="H109" i="14"/>
  <c r="H110" i="14"/>
  <c r="H111" i="14"/>
  <c r="H112" i="14"/>
  <c r="H113" i="14"/>
  <c r="H114" i="14"/>
  <c r="H115" i="14"/>
  <c r="H116" i="14"/>
  <c r="H117" i="14"/>
  <c r="H118" i="14"/>
  <c r="H119" i="14"/>
  <c r="H120" i="14"/>
  <c r="H121" i="14"/>
  <c r="H122" i="14"/>
  <c r="H123" i="14"/>
  <c r="H124" i="14"/>
  <c r="H125" i="14"/>
  <c r="H126" i="14"/>
  <c r="H127" i="14"/>
  <c r="H128" i="14"/>
  <c r="H129" i="14"/>
  <c r="H130" i="14"/>
  <c r="H131" i="14"/>
  <c r="H132" i="14"/>
  <c r="H133" i="14"/>
  <c r="H134" i="14"/>
  <c r="H135" i="14"/>
  <c r="H136" i="14"/>
  <c r="H137" i="14"/>
  <c r="H138" i="14"/>
  <c r="H139" i="14"/>
  <c r="H140" i="14"/>
  <c r="H141" i="14"/>
  <c r="H142" i="14"/>
  <c r="H143" i="14"/>
  <c r="H144" i="14"/>
  <c r="H145" i="14"/>
  <c r="H146" i="14"/>
  <c r="H147" i="14"/>
  <c r="H148" i="14"/>
  <c r="H149" i="14"/>
  <c r="H150" i="14"/>
  <c r="H151" i="14"/>
  <c r="H152" i="14"/>
  <c r="H153" i="14"/>
  <c r="H154" i="14"/>
  <c r="H155" i="14"/>
  <c r="H156" i="14"/>
  <c r="H157" i="14"/>
  <c r="H158" i="14"/>
  <c r="H159" i="14"/>
  <c r="H160" i="14"/>
  <c r="H161" i="14"/>
  <c r="H162" i="14"/>
  <c r="H163" i="14"/>
  <c r="H164" i="14"/>
  <c r="H165" i="14"/>
  <c r="H166" i="14"/>
  <c r="H167" i="14"/>
  <c r="H168" i="14"/>
  <c r="H169" i="14"/>
  <c r="H170" i="14"/>
  <c r="H171" i="14"/>
  <c r="H172" i="14"/>
  <c r="H173" i="14"/>
  <c r="H174" i="14"/>
  <c r="H175" i="14"/>
  <c r="H176" i="14"/>
  <c r="H177" i="14"/>
  <c r="H178" i="14"/>
  <c r="H179" i="14"/>
  <c r="H180" i="14"/>
  <c r="H181" i="14"/>
  <c r="H182" i="14"/>
  <c r="H183" i="14"/>
  <c r="H184" i="14"/>
  <c r="H185" i="14"/>
  <c r="H186" i="14"/>
  <c r="H187" i="14"/>
  <c r="H188" i="14"/>
  <c r="H189" i="14"/>
  <c r="H190" i="14"/>
  <c r="H191" i="14"/>
  <c r="H192" i="14"/>
  <c r="H193" i="14"/>
  <c r="H194" i="14"/>
  <c r="H195" i="14"/>
  <c r="H196" i="14"/>
  <c r="H197" i="14"/>
  <c r="H198" i="14"/>
  <c r="H199" i="14"/>
  <c r="H200" i="14"/>
  <c r="H201" i="14"/>
  <c r="H202" i="14"/>
  <c r="H203" i="14"/>
  <c r="H204" i="14"/>
  <c r="H205" i="14"/>
  <c r="H206" i="14"/>
  <c r="H207" i="14"/>
  <c r="H208" i="14"/>
  <c r="H209" i="14"/>
  <c r="H210" i="14"/>
  <c r="H211" i="14"/>
  <c r="H212" i="14"/>
  <c r="H213" i="14"/>
  <c r="H214" i="14"/>
  <c r="H215" i="14"/>
  <c r="H216" i="14"/>
  <c r="H217" i="14"/>
  <c r="H218" i="14"/>
  <c r="H219" i="14"/>
  <c r="H220" i="14"/>
  <c r="H221" i="14"/>
  <c r="H222" i="14"/>
  <c r="H223" i="14"/>
  <c r="H224" i="14"/>
  <c r="H225" i="14"/>
  <c r="H226" i="14"/>
  <c r="H227" i="14"/>
  <c r="H228" i="14"/>
  <c r="H229" i="14"/>
  <c r="H230" i="14"/>
  <c r="H231" i="14"/>
  <c r="H232" i="14"/>
  <c r="H233" i="14"/>
  <c r="H234" i="14"/>
  <c r="H235" i="14"/>
  <c r="H236" i="14"/>
  <c r="H237" i="14"/>
  <c r="H238" i="14"/>
  <c r="H239" i="14"/>
  <c r="H240" i="14"/>
  <c r="H241" i="14"/>
  <c r="H242" i="14"/>
  <c r="H243" i="14"/>
  <c r="H244" i="14"/>
  <c r="H245" i="14"/>
  <c r="H246" i="14"/>
  <c r="H247" i="14"/>
  <c r="H248" i="14"/>
  <c r="H249" i="14"/>
  <c r="H250" i="14"/>
  <c r="H251" i="14"/>
  <c r="H252" i="14"/>
  <c r="H253" i="14"/>
  <c r="H254" i="14"/>
  <c r="H255" i="14"/>
  <c r="H256" i="14"/>
  <c r="H257" i="14"/>
  <c r="H258" i="14"/>
  <c r="H259" i="14"/>
  <c r="H260" i="14"/>
  <c r="H261" i="14"/>
  <c r="H262" i="14"/>
  <c r="H263" i="14"/>
  <c r="H264" i="14"/>
  <c r="H265" i="14"/>
  <c r="H266" i="14"/>
  <c r="H267" i="14"/>
  <c r="H268" i="14"/>
  <c r="H269" i="14"/>
  <c r="H270" i="14"/>
  <c r="H271" i="14"/>
  <c r="H272" i="14"/>
  <c r="H273" i="14"/>
  <c r="H274" i="14"/>
  <c r="H275" i="14"/>
  <c r="H276" i="14"/>
  <c r="H277" i="14"/>
  <c r="H278" i="14"/>
  <c r="H279" i="14"/>
  <c r="H280" i="14"/>
  <c r="H281" i="14"/>
  <c r="H282" i="14"/>
  <c r="H283" i="14"/>
  <c r="H284" i="14"/>
  <c r="H285" i="14"/>
  <c r="H286" i="14"/>
  <c r="H287" i="14"/>
  <c r="H288" i="14"/>
  <c r="H289" i="14"/>
  <c r="H290" i="14"/>
  <c r="H291" i="14"/>
  <c r="H292" i="14"/>
  <c r="H293" i="14"/>
  <c r="H294" i="14"/>
  <c r="H295" i="14"/>
  <c r="H296" i="14"/>
  <c r="H297" i="14"/>
  <c r="H298" i="14"/>
  <c r="H299" i="14"/>
  <c r="H300" i="14"/>
  <c r="H301" i="14"/>
  <c r="H302" i="14"/>
  <c r="H303" i="14"/>
  <c r="H304" i="14"/>
  <c r="H305" i="14"/>
  <c r="H306" i="14"/>
  <c r="H307" i="14"/>
  <c r="H308" i="14"/>
  <c r="H309" i="14"/>
  <c r="H310" i="14"/>
  <c r="H311" i="14"/>
  <c r="H312" i="14"/>
  <c r="H313" i="14"/>
  <c r="H314" i="14"/>
  <c r="H315" i="14"/>
  <c r="H316" i="14"/>
  <c r="H317" i="14"/>
  <c r="H318" i="14"/>
  <c r="H319" i="14"/>
  <c r="H320" i="14"/>
  <c r="H321" i="14"/>
  <c r="H322" i="14"/>
  <c r="H323" i="14"/>
  <c r="H324" i="14"/>
  <c r="H325" i="14"/>
  <c r="H326" i="14"/>
  <c r="H327" i="14"/>
  <c r="H328" i="14"/>
  <c r="H329" i="14"/>
  <c r="H330" i="14"/>
  <c r="H331" i="14"/>
  <c r="H332" i="14"/>
  <c r="H333" i="14"/>
  <c r="H334" i="14"/>
  <c r="H335" i="14"/>
  <c r="H336" i="14"/>
  <c r="H337" i="14"/>
  <c r="H338" i="14"/>
  <c r="H339" i="14"/>
  <c r="H340" i="14"/>
  <c r="H341" i="14"/>
  <c r="H342" i="14"/>
  <c r="H343" i="14"/>
  <c r="H344" i="14"/>
  <c r="H345" i="14"/>
  <c r="H346" i="14"/>
  <c r="H347" i="14"/>
  <c r="H348" i="14"/>
  <c r="H349" i="14"/>
  <c r="H350" i="14"/>
  <c r="H351" i="14"/>
  <c r="H352" i="14"/>
  <c r="H353" i="14"/>
  <c r="H354" i="14"/>
  <c r="H355" i="14"/>
  <c r="H356" i="14"/>
  <c r="H357" i="14"/>
  <c r="H358" i="14"/>
  <c r="H359" i="14"/>
  <c r="H360" i="14"/>
  <c r="H361" i="14"/>
  <c r="H362" i="14"/>
  <c r="H363" i="14"/>
  <c r="H364" i="14"/>
  <c r="H365" i="14"/>
  <c r="H366" i="14"/>
  <c r="H367" i="14"/>
  <c r="H368" i="14"/>
  <c r="H369" i="14"/>
  <c r="H370" i="14"/>
  <c r="H371" i="14"/>
  <c r="H372" i="14"/>
  <c r="H373" i="14"/>
  <c r="H374" i="14"/>
  <c r="H375" i="14"/>
  <c r="H376" i="14"/>
  <c r="H377" i="14"/>
  <c r="H378" i="14"/>
  <c r="H379" i="14"/>
  <c r="H380" i="14"/>
  <c r="H381" i="14"/>
  <c r="H382" i="14"/>
  <c r="H383" i="14"/>
  <c r="H384" i="14"/>
  <c r="H385" i="14"/>
  <c r="H386" i="14"/>
  <c r="H387" i="14"/>
  <c r="H388" i="14"/>
  <c r="H389" i="14"/>
  <c r="H390" i="14"/>
  <c r="H391" i="14"/>
  <c r="H392" i="14"/>
  <c r="H393" i="14"/>
  <c r="H394" i="14"/>
  <c r="H395" i="14"/>
  <c r="H396" i="14"/>
  <c r="H397" i="14"/>
  <c r="H398" i="14"/>
  <c r="H399" i="14"/>
  <c r="H400" i="14"/>
  <c r="H2"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106" i="14"/>
  <c r="F107" i="14"/>
  <c r="F108" i="14"/>
  <c r="F109" i="14"/>
  <c r="F110" i="14"/>
  <c r="F111" i="14"/>
  <c r="F112" i="14"/>
  <c r="F113" i="14"/>
  <c r="F114" i="14"/>
  <c r="F115" i="14"/>
  <c r="F116" i="14"/>
  <c r="F117" i="14"/>
  <c r="F118" i="14"/>
  <c r="F119" i="14"/>
  <c r="F120" i="14"/>
  <c r="F121" i="14"/>
  <c r="F122" i="14"/>
  <c r="F123" i="14"/>
  <c r="F124" i="14"/>
  <c r="F125" i="14"/>
  <c r="F126" i="14"/>
  <c r="F127" i="14"/>
  <c r="F128" i="14"/>
  <c r="F129" i="14"/>
  <c r="F130" i="14"/>
  <c r="F131" i="14"/>
  <c r="F132" i="14"/>
  <c r="F133" i="14"/>
  <c r="F134" i="14"/>
  <c r="F135" i="14"/>
  <c r="F136" i="14"/>
  <c r="F137" i="14"/>
  <c r="F138" i="14"/>
  <c r="F139" i="14"/>
  <c r="F140" i="14"/>
  <c r="F141" i="14"/>
  <c r="F142" i="14"/>
  <c r="F143" i="14"/>
  <c r="F144" i="14"/>
  <c r="F145" i="14"/>
  <c r="F146" i="14"/>
  <c r="F147" i="14"/>
  <c r="F148" i="14"/>
  <c r="F149" i="14"/>
  <c r="F150" i="14"/>
  <c r="F151" i="14"/>
  <c r="F152" i="14"/>
  <c r="F153" i="14"/>
  <c r="F154" i="14"/>
  <c r="F155" i="14"/>
  <c r="F156" i="14"/>
  <c r="F157" i="14"/>
  <c r="F158" i="14"/>
  <c r="F159" i="14"/>
  <c r="F160" i="14"/>
  <c r="F161" i="14"/>
  <c r="F162" i="14"/>
  <c r="F163" i="14"/>
  <c r="F164" i="14"/>
  <c r="F165" i="14"/>
  <c r="F166" i="14"/>
  <c r="F167" i="14"/>
  <c r="F168" i="14"/>
  <c r="F169" i="14"/>
  <c r="F170" i="14"/>
  <c r="F171" i="14"/>
  <c r="F172" i="14"/>
  <c r="F173" i="14"/>
  <c r="F174" i="14"/>
  <c r="F175" i="14"/>
  <c r="F176" i="14"/>
  <c r="F177" i="14"/>
  <c r="F178" i="14"/>
  <c r="F179" i="14"/>
  <c r="F180" i="14"/>
  <c r="F181" i="14"/>
  <c r="F182" i="14"/>
  <c r="F183" i="14"/>
  <c r="F184" i="14"/>
  <c r="F185" i="14"/>
  <c r="F186" i="14"/>
  <c r="F187" i="14"/>
  <c r="F188" i="14"/>
  <c r="F189" i="14"/>
  <c r="F190" i="14"/>
  <c r="F191" i="14"/>
  <c r="F192" i="14"/>
  <c r="F193" i="14"/>
  <c r="F194" i="14"/>
  <c r="F195" i="14"/>
  <c r="F196" i="14"/>
  <c r="F197" i="14"/>
  <c r="F198" i="14"/>
  <c r="F199" i="14"/>
  <c r="F200" i="14"/>
  <c r="F201" i="14"/>
  <c r="F202" i="14"/>
  <c r="F203" i="14"/>
  <c r="F204" i="14"/>
  <c r="F205" i="14"/>
  <c r="F206" i="14"/>
  <c r="F207" i="14"/>
  <c r="F208" i="14"/>
  <c r="F209" i="14"/>
  <c r="F210" i="14"/>
  <c r="F211" i="14"/>
  <c r="F212" i="14"/>
  <c r="F213" i="14"/>
  <c r="F214" i="14"/>
  <c r="F215" i="14"/>
  <c r="F216" i="14"/>
  <c r="F217" i="14"/>
  <c r="F218" i="14"/>
  <c r="F219" i="14"/>
  <c r="F220" i="14"/>
  <c r="F221" i="14"/>
  <c r="F222" i="14"/>
  <c r="F223" i="14"/>
  <c r="F224" i="14"/>
  <c r="F225" i="14"/>
  <c r="F226" i="14"/>
  <c r="F227" i="14"/>
  <c r="F228" i="14"/>
  <c r="F229" i="14"/>
  <c r="F230" i="14"/>
  <c r="F231" i="14"/>
  <c r="F232" i="14"/>
  <c r="F233" i="14"/>
  <c r="F234" i="14"/>
  <c r="F235" i="14"/>
  <c r="F236" i="14"/>
  <c r="F237" i="14"/>
  <c r="F238" i="14"/>
  <c r="F239" i="14"/>
  <c r="F240" i="14"/>
  <c r="F241" i="14"/>
  <c r="F242" i="14"/>
  <c r="F243" i="14"/>
  <c r="F244" i="14"/>
  <c r="F245" i="14"/>
  <c r="F246" i="14"/>
  <c r="F247" i="14"/>
  <c r="F248" i="14"/>
  <c r="F249" i="14"/>
  <c r="F250" i="14"/>
  <c r="F251" i="14"/>
  <c r="F252" i="14"/>
  <c r="F253" i="14"/>
  <c r="F254" i="14"/>
  <c r="F255" i="14"/>
  <c r="F256" i="14"/>
  <c r="F257" i="14"/>
  <c r="F258" i="14"/>
  <c r="F259" i="14"/>
  <c r="F260" i="14"/>
  <c r="F261" i="14"/>
  <c r="F262" i="14"/>
  <c r="F263" i="14"/>
  <c r="F264" i="14"/>
  <c r="F265" i="14"/>
  <c r="F266" i="14"/>
  <c r="F267" i="14"/>
  <c r="F268" i="14"/>
  <c r="F269" i="14"/>
  <c r="F270" i="14"/>
  <c r="F271" i="14"/>
  <c r="F272" i="14"/>
  <c r="F273" i="14"/>
  <c r="F274" i="14"/>
  <c r="F275" i="14"/>
  <c r="F276" i="14"/>
  <c r="F277" i="14"/>
  <c r="F278" i="14"/>
  <c r="F279" i="14"/>
  <c r="F280" i="14"/>
  <c r="F281" i="14"/>
  <c r="F282" i="14"/>
  <c r="F283" i="14"/>
  <c r="F284" i="14"/>
  <c r="F285" i="14"/>
  <c r="F286" i="14"/>
  <c r="F287" i="14"/>
  <c r="F288" i="14"/>
  <c r="F289" i="14"/>
  <c r="F290" i="14"/>
  <c r="F291" i="14"/>
  <c r="F292" i="14"/>
  <c r="F293" i="14"/>
  <c r="F294" i="14"/>
  <c r="F295" i="14"/>
  <c r="F296" i="14"/>
  <c r="F297" i="14"/>
  <c r="F298" i="14"/>
  <c r="F299" i="14"/>
  <c r="F300" i="14"/>
  <c r="F301" i="14"/>
  <c r="F302" i="14"/>
  <c r="F303" i="14"/>
  <c r="F304" i="14"/>
  <c r="F305" i="14"/>
  <c r="F306" i="14"/>
  <c r="F307" i="14"/>
  <c r="F308" i="14"/>
  <c r="F309" i="14"/>
  <c r="F310" i="14"/>
  <c r="F311" i="14"/>
  <c r="F312" i="14"/>
  <c r="F313" i="14"/>
  <c r="F314" i="14"/>
  <c r="F315" i="14"/>
  <c r="F316" i="14"/>
  <c r="F317" i="14"/>
  <c r="F318" i="14"/>
  <c r="F319" i="14"/>
  <c r="F320" i="14"/>
  <c r="F321" i="14"/>
  <c r="F322" i="14"/>
  <c r="F323" i="14"/>
  <c r="F324" i="14"/>
  <c r="F325" i="14"/>
  <c r="F326" i="14"/>
  <c r="F327" i="14"/>
  <c r="F328" i="14"/>
  <c r="F329" i="14"/>
  <c r="F330" i="14"/>
  <c r="F331" i="14"/>
  <c r="F332" i="14"/>
  <c r="F333" i="14"/>
  <c r="F334" i="14"/>
  <c r="F335" i="14"/>
  <c r="F336" i="14"/>
  <c r="F337" i="14"/>
  <c r="F338" i="14"/>
  <c r="F339" i="14"/>
  <c r="F340" i="14"/>
  <c r="F341" i="14"/>
  <c r="F342" i="14"/>
  <c r="F343" i="14"/>
  <c r="F344" i="14"/>
  <c r="F345" i="14"/>
  <c r="F346" i="14"/>
  <c r="F347" i="14"/>
  <c r="F348" i="14"/>
  <c r="F349" i="14"/>
  <c r="F350" i="14"/>
  <c r="F351" i="14"/>
  <c r="F352" i="14"/>
  <c r="F353" i="14"/>
  <c r="F354" i="14"/>
  <c r="F355" i="14"/>
  <c r="F356" i="14"/>
  <c r="F357" i="14"/>
  <c r="F358" i="14"/>
  <c r="F359" i="14"/>
  <c r="F360" i="14"/>
  <c r="F361" i="14"/>
  <c r="F362" i="14"/>
  <c r="F363" i="14"/>
  <c r="F364" i="14"/>
  <c r="F365" i="14"/>
  <c r="F366" i="14"/>
  <c r="F367" i="14"/>
  <c r="F368" i="14"/>
  <c r="F369" i="14"/>
  <c r="F370" i="14"/>
  <c r="F371" i="14"/>
  <c r="F372" i="14"/>
  <c r="F373" i="14"/>
  <c r="F374" i="14"/>
  <c r="F375" i="14"/>
  <c r="F376" i="14"/>
  <c r="F377" i="14"/>
  <c r="F378" i="14"/>
  <c r="F379" i="14"/>
  <c r="F380" i="14"/>
  <c r="F381" i="14"/>
  <c r="F382" i="14"/>
  <c r="F383" i="14"/>
  <c r="F384" i="14"/>
  <c r="F385" i="14"/>
  <c r="F386" i="14"/>
  <c r="F387" i="14"/>
  <c r="F388" i="14"/>
  <c r="F389" i="14"/>
  <c r="F390" i="14"/>
  <c r="F391" i="14"/>
  <c r="F392" i="14"/>
  <c r="F393" i="14"/>
  <c r="F394" i="14"/>
  <c r="F395" i="14"/>
  <c r="F396" i="14"/>
  <c r="F397" i="14"/>
  <c r="F398" i="14"/>
  <c r="F399" i="14"/>
  <c r="F400" i="14"/>
  <c r="F3" i="14"/>
  <c r="F4" i="14"/>
  <c r="F5" i="14"/>
  <c r="F6" i="14"/>
  <c r="F2" i="14"/>
  <c r="F404" i="14"/>
  <c r="E404" i="14"/>
  <c r="D404" i="14"/>
  <c r="C404" i="14"/>
  <c r="B404"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C21" i="27"/>
  <c r="C22" i="27"/>
  <c r="C23" i="27"/>
  <c r="C24" i="27"/>
  <c r="C25" i="27"/>
  <c r="D405" i="14" l="1"/>
  <c r="C405" i="14"/>
  <c r="F403" i="14"/>
  <c r="D403" i="14"/>
  <c r="B403" i="14"/>
  <c r="C403" i="14"/>
  <c r="E403" i="14"/>
  <c r="B405" i="14"/>
  <c r="E405" i="14"/>
  <c r="E25" i="27"/>
  <c r="D25" i="27"/>
  <c r="E22" i="27"/>
  <c r="D21" i="27"/>
  <c r="E24" i="27"/>
  <c r="D24" i="27"/>
  <c r="E23" i="27"/>
  <c r="D23" i="27"/>
  <c r="D22" i="27"/>
  <c r="E21" i="27"/>
</calcChain>
</file>

<file path=xl/sharedStrings.xml><?xml version="1.0" encoding="utf-8"?>
<sst xmlns="http://schemas.openxmlformats.org/spreadsheetml/2006/main" count="1502" uniqueCount="101">
  <si>
    <t>Date</t>
  </si>
  <si>
    <t>Product Category</t>
  </si>
  <si>
    <t>Product Name</t>
  </si>
  <si>
    <t>Quantity Sold</t>
  </si>
  <si>
    <t>Unit Price</t>
  </si>
  <si>
    <t>Total Sales</t>
  </si>
  <si>
    <t>Sales Region</t>
  </si>
  <si>
    <t>Home Appliances</t>
  </si>
  <si>
    <t>Books</t>
  </si>
  <si>
    <t>Toys</t>
  </si>
  <si>
    <t>Clothing</t>
  </si>
  <si>
    <t>Electronics</t>
  </si>
  <si>
    <t>Novel</t>
  </si>
  <si>
    <t>Shirt</t>
  </si>
  <si>
    <t>Microwave</t>
  </si>
  <si>
    <t>Action Figure</t>
  </si>
  <si>
    <t>Laptop</t>
  </si>
  <si>
    <t>South</t>
  </si>
  <si>
    <t>East</t>
  </si>
  <si>
    <t>North</t>
  </si>
  <si>
    <t>West</t>
  </si>
  <si>
    <t>profit</t>
  </si>
  <si>
    <t>Median</t>
  </si>
  <si>
    <t>Standard Deviation</t>
  </si>
  <si>
    <t>Minimum Value</t>
  </si>
  <si>
    <t>Maximum Value</t>
  </si>
  <si>
    <t>Mean</t>
  </si>
  <si>
    <t>Profit</t>
  </si>
  <si>
    <t>Column1</t>
  </si>
  <si>
    <t>Row Labels</t>
  </si>
  <si>
    <t>Grand Total</t>
  </si>
  <si>
    <t>Sum of Total Sales</t>
  </si>
  <si>
    <t>Total Sales by Product Category</t>
  </si>
  <si>
    <t>Month</t>
  </si>
  <si>
    <t>2022-08</t>
  </si>
  <si>
    <t>2022-01</t>
  </si>
  <si>
    <t>2022-02</t>
  </si>
  <si>
    <t>2022-03</t>
  </si>
  <si>
    <t>2022-04</t>
  </si>
  <si>
    <t>2022-05</t>
  </si>
  <si>
    <t>2022-06</t>
  </si>
  <si>
    <t>2022-07</t>
  </si>
  <si>
    <t>2022-09</t>
  </si>
  <si>
    <t>2022-10</t>
  </si>
  <si>
    <t>2022-11</t>
  </si>
  <si>
    <t>2022-12</t>
  </si>
  <si>
    <t>2023-01</t>
  </si>
  <si>
    <t>2023-02</t>
  </si>
  <si>
    <t>2023-03</t>
  </si>
  <si>
    <t>2023-04</t>
  </si>
  <si>
    <t>2023-05</t>
  </si>
  <si>
    <t>2023-06</t>
  </si>
  <si>
    <t>2023-07</t>
  </si>
  <si>
    <t>2023-08</t>
  </si>
  <si>
    <t>2023-09</t>
  </si>
  <si>
    <t>2023-10</t>
  </si>
  <si>
    <t>2023-11</t>
  </si>
  <si>
    <t>2023-12</t>
  </si>
  <si>
    <t xml:space="preserve"> Total Sales by Month</t>
  </si>
  <si>
    <t>Total Sales by Region</t>
  </si>
  <si>
    <t>Column 1</t>
  </si>
  <si>
    <t>Column 2</t>
  </si>
  <si>
    <t>Column 3</t>
  </si>
  <si>
    <t>Column 4</t>
  </si>
  <si>
    <r>
      <t xml:space="preserve">Near 0 → </t>
    </r>
    <r>
      <rPr>
        <sz val="11"/>
        <color theme="1"/>
        <rFont val="Calibri"/>
        <family val="2"/>
        <scheme val="minor"/>
      </rPr>
      <t>Weak or no correlation.</t>
    </r>
  </si>
  <si>
    <r>
      <t xml:space="preserve">Negative correlation (closer to -1) → </t>
    </r>
    <r>
      <rPr>
        <sz val="11"/>
        <color theme="1"/>
        <rFont val="Calibri"/>
        <family val="2"/>
        <scheme val="minor"/>
      </rPr>
      <t>Inverse relationship.</t>
    </r>
  </si>
  <si>
    <r>
      <t>High positive correlation (closer to 1) →</t>
    </r>
    <r>
      <rPr>
        <sz val="11"/>
        <color theme="1"/>
        <rFont val="Calibri"/>
        <family val="2"/>
        <scheme val="minor"/>
      </rPr>
      <t xml:space="preserve"> Strong relationship.</t>
    </r>
  </si>
  <si>
    <t>line chart to visualize sales trends over time</t>
  </si>
  <si>
    <t>2022</t>
  </si>
  <si>
    <t>2023</t>
  </si>
  <si>
    <t>Jan</t>
  </si>
  <si>
    <t>Feb</t>
  </si>
  <si>
    <t>Mar</t>
  </si>
  <si>
    <t>Apr</t>
  </si>
  <si>
    <t>May</t>
  </si>
  <si>
    <t>Jun</t>
  </si>
  <si>
    <t>Jul</t>
  </si>
  <si>
    <t>Aug</t>
  </si>
  <si>
    <t>Sep</t>
  </si>
  <si>
    <t>Oct</t>
  </si>
  <si>
    <t>Nov</t>
  </si>
  <si>
    <t>Dec</t>
  </si>
  <si>
    <t>Dashboard for product dataset</t>
  </si>
  <si>
    <t>Top-Performing Products</t>
  </si>
  <si>
    <t>Best Sales Periods</t>
  </si>
  <si>
    <t>Sales by Region</t>
  </si>
  <si>
    <t>Sum of Quantity Sold</t>
  </si>
  <si>
    <t>Sum of profit</t>
  </si>
  <si>
    <t>Quantity sold by product name</t>
  </si>
  <si>
    <t>Sum of Profit of each Month</t>
  </si>
  <si>
    <t>Actionable Insights</t>
  </si>
  <si>
    <t>1. Product Focus: Promote high-selling products like Books, Clothing, and Electronics while boosting low-sellers (Toys, Home Appliances) with discounts and bundles.</t>
  </si>
  <si>
    <t>2. Regional Strategy: Expand marketing in South and East regions to increase sales, while maintaining strong performance in North and West.</t>
  </si>
  <si>
    <t>3. Seasonal Sales: Peak sales occur in Jan-March &amp; Oct-Dec—ideal for promotions. Use mid-year discounts (April-June) to boost sales.</t>
  </si>
  <si>
    <t>4. Profit Maximization: Focus on Electronics &amp; Clothing for high-margin sales and increase bulk discounts for lower-profit items.</t>
  </si>
  <si>
    <t>Forecast(profit)</t>
  </si>
  <si>
    <t>Lower Confidence Bound(profit)</t>
  </si>
  <si>
    <t>Upper Confidence Bound(profit)</t>
  </si>
  <si>
    <t>Sum of Total Sales by Product Category</t>
  </si>
  <si>
    <t>Sales distribution by product</t>
  </si>
  <si>
    <t>Sales trends over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</si>
</sst>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0" x14ac:knownFonts="1">
    <font>
      <sz val="11"/>
      <color theme="1"/>
      <name val="Calibri"/>
      <family val="2"/>
      <scheme val="minor"/>
    </font>
    <font>
      <b/>
      <sz val="11"/>
      <color theme="1"/>
      <name val="Calibri"/>
      <family val="2"/>
      <scheme val="minor"/>
    </font>
    <font>
      <b/>
      <sz val="11"/>
      <color theme="0"/>
      <name val="Calibri"/>
      <family val="2"/>
      <scheme val="minor"/>
    </font>
    <font>
      <b/>
      <sz val="22"/>
      <color theme="1"/>
      <name val="Calibri"/>
      <family val="2"/>
      <scheme val="minor"/>
    </font>
    <font>
      <b/>
      <sz val="16"/>
      <color theme="1"/>
      <name val="Calibri"/>
      <family val="2"/>
      <scheme val="minor"/>
    </font>
    <font>
      <sz val="16"/>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i/>
      <sz val="11"/>
      <color theme="1"/>
      <name val="Calibri"/>
      <family val="2"/>
      <scheme val="minor"/>
    </font>
    <font>
      <sz val="11"/>
      <color theme="0"/>
      <name val="Calibri"/>
      <family val="2"/>
      <scheme val="minor"/>
    </font>
    <font>
      <sz val="8"/>
      <name val="Calibri"/>
      <family val="2"/>
      <scheme val="minor"/>
    </font>
    <font>
      <b/>
      <sz val="48"/>
      <color theme="1"/>
      <name val="Calibri"/>
      <family val="2"/>
      <scheme val="minor"/>
    </font>
    <font>
      <sz val="22"/>
      <color theme="0"/>
      <name val="Calibri"/>
      <family val="2"/>
      <scheme val="minor"/>
    </font>
    <font>
      <sz val="24"/>
      <color theme="0"/>
      <name val="Calibri"/>
      <family val="2"/>
      <scheme val="minor"/>
    </font>
    <font>
      <sz val="26"/>
      <color theme="0"/>
      <name val="Calibri"/>
      <family val="2"/>
      <scheme val="minor"/>
    </font>
    <font>
      <b/>
      <sz val="18"/>
      <color theme="0"/>
      <name val="Calibri"/>
      <family val="2"/>
      <scheme val="minor"/>
    </font>
    <font>
      <b/>
      <sz val="20"/>
      <color theme="0"/>
      <name val="Calibri"/>
      <family val="2"/>
      <scheme val="minor"/>
    </font>
    <font>
      <sz val="20"/>
      <color theme="1"/>
      <name val="Calibri"/>
      <family val="2"/>
      <scheme val="minor"/>
    </font>
    <font>
      <sz val="22"/>
      <color theme="1"/>
      <name val="Calibri"/>
      <family val="2"/>
      <scheme val="minor"/>
    </font>
  </fonts>
  <fills count="16">
    <fill>
      <patternFill patternType="none"/>
    </fill>
    <fill>
      <patternFill patternType="gray125"/>
    </fill>
    <fill>
      <patternFill patternType="solid">
        <fgColor theme="7"/>
        <bgColor theme="7"/>
      </patternFill>
    </fill>
    <fill>
      <patternFill patternType="solid">
        <fgColor theme="0" tint="-0.14999847407452621"/>
        <bgColor theme="0" tint="-0.14999847407452621"/>
      </patternFill>
    </fill>
    <fill>
      <patternFill patternType="solid">
        <fgColor rgb="FF7030A0"/>
        <bgColor theme="7"/>
      </patternFill>
    </fill>
    <fill>
      <patternFill patternType="solid">
        <fgColor theme="4" tint="-0.249977111117893"/>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3"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top style="medium">
        <color indexed="64"/>
      </top>
      <bottom style="thin">
        <color indexed="64"/>
      </bottom>
      <diagonal/>
    </border>
  </borders>
  <cellStyleXfs count="1">
    <xf numFmtId="0" fontId="0" fillId="0" borderId="0"/>
  </cellStyleXfs>
  <cellXfs count="48">
    <xf numFmtId="0" fontId="0" fillId="0" borderId="0" xfId="0"/>
    <xf numFmtId="0" fontId="0" fillId="0" borderId="1" xfId="0" applyBorder="1" applyAlignment="1">
      <alignment horizontal="center"/>
    </xf>
    <xf numFmtId="0" fontId="0" fillId="0" borderId="2" xfId="0" applyBorder="1" applyAlignment="1">
      <alignment horizontal="center"/>
    </xf>
    <xf numFmtId="0" fontId="2" fillId="2" borderId="1" xfId="0" applyFont="1" applyFill="1" applyBorder="1" applyAlignment="1">
      <alignment horizontal="center" vertical="top"/>
    </xf>
    <xf numFmtId="0" fontId="2" fillId="2" borderId="2" xfId="0" applyFont="1" applyFill="1" applyBorder="1" applyAlignment="1">
      <alignment horizontal="center" vertical="top"/>
    </xf>
    <xf numFmtId="164" fontId="0" fillId="3" borderId="1" xfId="0" applyNumberFormat="1"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164" fontId="0" fillId="0" borderId="1" xfId="0" applyNumberFormat="1" applyBorder="1" applyAlignment="1">
      <alignment horizontal="center"/>
    </xf>
    <xf numFmtId="0" fontId="1" fillId="0" borderId="0" xfId="0" applyFont="1"/>
    <xf numFmtId="0" fontId="0" fillId="0" borderId="0" xfId="0" pivotButton="1"/>
    <xf numFmtId="0" fontId="0" fillId="0" borderId="0" xfId="0" applyAlignment="1">
      <alignment horizontal="left"/>
    </xf>
    <xf numFmtId="0" fontId="7" fillId="0" borderId="0" xfId="0" applyFont="1"/>
    <xf numFmtId="0" fontId="9" fillId="0" borderId="4" xfId="0" applyFont="1" applyBorder="1" applyAlignment="1">
      <alignment horizontal="center"/>
    </xf>
    <xf numFmtId="0" fontId="0" fillId="0" borderId="1" xfId="0" applyBorder="1"/>
    <xf numFmtId="0" fontId="0" fillId="0" borderId="0" xfId="0" applyAlignment="1">
      <alignment horizontal="center"/>
    </xf>
    <xf numFmtId="0" fontId="2" fillId="4" borderId="1" xfId="0" applyFont="1" applyFill="1" applyBorder="1" applyAlignment="1">
      <alignment horizontal="center" vertical="top"/>
    </xf>
    <xf numFmtId="0" fontId="0" fillId="0" borderId="0" xfId="0" applyAlignment="1">
      <alignment horizontal="left" indent="1"/>
    </xf>
    <xf numFmtId="0" fontId="0" fillId="0" borderId="0" xfId="0" pivotButton="1" applyAlignment="1">
      <alignment horizontal="center"/>
    </xf>
    <xf numFmtId="0" fontId="18" fillId="0" borderId="0" xfId="0" applyFont="1"/>
    <xf numFmtId="2" fontId="0" fillId="0" borderId="0" xfId="0" applyNumberFormat="1"/>
    <xf numFmtId="0" fontId="6" fillId="0" borderId="0" xfId="0" applyFont="1" applyAlignment="1">
      <alignment horizontal="center"/>
    </xf>
    <xf numFmtId="0" fontId="8"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1" fillId="0" borderId="0" xfId="0" applyFont="1" applyAlignment="1">
      <alignment horizontal="center"/>
    </xf>
    <xf numFmtId="0" fontId="15" fillId="7" borderId="0" xfId="0" applyFont="1" applyFill="1" applyAlignment="1">
      <alignment horizontal="center"/>
    </xf>
    <xf numFmtId="0" fontId="10" fillId="7" borderId="0" xfId="0" applyFont="1" applyFill="1" applyAlignment="1">
      <alignment horizontal="center"/>
    </xf>
    <xf numFmtId="0" fontId="17" fillId="10" borderId="0" xfId="0" applyFont="1" applyFill="1" applyAlignment="1">
      <alignment horizontal="center"/>
    </xf>
    <xf numFmtId="0" fontId="10" fillId="10" borderId="0" xfId="0" applyFont="1" applyFill="1" applyAlignment="1">
      <alignment horizontal="center"/>
    </xf>
    <xf numFmtId="0" fontId="17" fillId="9" borderId="0" xfId="0" applyFont="1" applyFill="1" applyAlignment="1">
      <alignment horizontal="center"/>
    </xf>
    <xf numFmtId="0" fontId="2" fillId="9" borderId="0" xfId="0" applyFont="1" applyFill="1" applyAlignment="1">
      <alignment horizontal="center"/>
    </xf>
    <xf numFmtId="0" fontId="16" fillId="8" borderId="0" xfId="0" applyFont="1" applyFill="1" applyAlignment="1">
      <alignment horizontal="center"/>
    </xf>
    <xf numFmtId="0" fontId="12" fillId="6" borderId="0" xfId="0" applyFont="1" applyFill="1" applyAlignment="1">
      <alignment horizontal="center"/>
    </xf>
    <xf numFmtId="0" fontId="13" fillId="5" borderId="0" xfId="0" applyFont="1" applyFill="1" applyAlignment="1">
      <alignment horizontal="center"/>
    </xf>
    <xf numFmtId="0" fontId="14" fillId="6" borderId="0" xfId="0" applyFont="1" applyFill="1" applyAlignment="1">
      <alignment horizontal="center"/>
    </xf>
    <xf numFmtId="0" fontId="10" fillId="6" borderId="0" xfId="0" applyFont="1" applyFill="1" applyAlignment="1">
      <alignment horizontal="center"/>
    </xf>
    <xf numFmtId="0" fontId="18" fillId="14" borderId="0" xfId="0" applyFont="1" applyFill="1" applyAlignment="1">
      <alignment horizontal="left"/>
    </xf>
    <xf numFmtId="0" fontId="0" fillId="14" borderId="0" xfId="0" applyFill="1" applyAlignment="1">
      <alignment horizontal="left"/>
    </xf>
    <xf numFmtId="0" fontId="19" fillId="15" borderId="0" xfId="0" applyFont="1" applyFill="1" applyAlignment="1">
      <alignment horizontal="center"/>
    </xf>
    <xf numFmtId="0" fontId="0" fillId="15" borderId="0" xfId="0" applyFill="1" applyAlignment="1">
      <alignment horizontal="center"/>
    </xf>
    <xf numFmtId="0" fontId="8" fillId="11" borderId="0" xfId="0" applyFont="1" applyFill="1" applyAlignment="1">
      <alignment horizontal="left"/>
    </xf>
    <xf numFmtId="0" fontId="18" fillId="12" borderId="0" xfId="0" applyFont="1" applyFill="1" applyAlignment="1">
      <alignment horizontal="left"/>
    </xf>
    <xf numFmtId="0" fontId="18" fillId="13" borderId="0" xfId="0" applyFont="1" applyFill="1" applyAlignment="1">
      <alignment horizontal="left"/>
    </xf>
  </cellXfs>
  <cellStyles count="1">
    <cellStyle name="Normal" xfId="0" builtinId="0"/>
  </cellStyles>
  <dxfs count="3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2.xml"/><Relationship Id="rId26"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5.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microsoft.com/office/2007/relationships/slicerCache" Target="slicerCaches/slicerCache9.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4.xml"/><Relationship Id="rId29"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8.xml"/><Relationship Id="rId32" Type="http://schemas.microsoft.com/office/2007/relationships/slicerCache" Target="slicerCaches/slicerCache16.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microsoft.com/office/2007/relationships/slicerCache" Target="slicerCaches/slicerCache7.xml"/><Relationship Id="rId28" Type="http://schemas.microsoft.com/office/2007/relationships/slicerCache" Target="slicerCaches/slicerCache12.xml"/><Relationship Id="rId36"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31" Type="http://schemas.microsoft.com/office/2007/relationships/slicerCache" Target="slicerCaches/slicerCache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microsoft.com/office/2007/relationships/slicerCache" Target="slicerCaches/slicerCache6.xml"/><Relationship Id="rId27" Type="http://schemas.microsoft.com/office/2007/relationships/slicerCache" Target="slicerCaches/slicerCache11.xml"/><Relationship Id="rId30" Type="http://schemas.microsoft.com/office/2007/relationships/slicerCache" Target="slicerCaches/slicerCache14.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Forecasting.xlsx]Total Sales by Region!PivotTable5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Region'!$B$3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'Total Sales by Region'!$A$4:$A$8</c:f>
              <c:strCache>
                <c:ptCount val="4"/>
                <c:pt idx="0">
                  <c:v>East</c:v>
                </c:pt>
                <c:pt idx="1">
                  <c:v>North</c:v>
                </c:pt>
                <c:pt idx="2">
                  <c:v>South</c:v>
                </c:pt>
                <c:pt idx="3">
                  <c:v>West</c:v>
                </c:pt>
              </c:strCache>
            </c:strRef>
          </c:cat>
          <c:val>
            <c:numRef>
              <c:f>'Total Sales by Region'!$B$4:$B$8</c:f>
              <c:numCache>
                <c:formatCode>General</c:formatCode>
                <c:ptCount val="4"/>
                <c:pt idx="0">
                  <c:v>459349.58999999991</c:v>
                </c:pt>
                <c:pt idx="1">
                  <c:v>439596.13000000006</c:v>
                </c:pt>
                <c:pt idx="2">
                  <c:v>519872.35999999993</c:v>
                </c:pt>
                <c:pt idx="3">
                  <c:v>431394.06000000029</c:v>
                </c:pt>
              </c:numCache>
            </c:numRef>
          </c:val>
          <c:extLst>
            <c:ext xmlns:c16="http://schemas.microsoft.com/office/drawing/2014/chart" uri="{C3380CC4-5D6E-409C-BE32-E72D297353CC}">
              <c16:uniqueId val="{00000000-A02F-4354-A71A-84BAC1CCB26F}"/>
            </c:ext>
          </c:extLst>
        </c:ser>
        <c:dLbls>
          <c:showLegendKey val="0"/>
          <c:showVal val="0"/>
          <c:showCatName val="0"/>
          <c:showSerName val="0"/>
          <c:showPercent val="0"/>
          <c:showBubbleSize val="0"/>
        </c:dLbls>
        <c:gapWidth val="100"/>
        <c:overlap val="-24"/>
        <c:axId val="723529120"/>
        <c:axId val="723521440"/>
      </c:barChart>
      <c:catAx>
        <c:axId val="72352912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21440"/>
        <c:crosses val="autoZero"/>
        <c:auto val="1"/>
        <c:lblAlgn val="ctr"/>
        <c:lblOffset val="100"/>
        <c:noMultiLvlLbl val="0"/>
      </c:catAx>
      <c:valAx>
        <c:axId val="7235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5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Forecasting.xlsx]Slicers Filters!PivotTable46</c:name>
    <c:fmtId val="0"/>
  </c:pivotSource>
  <c:chart>
    <c:title>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1"/>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'Slicers Filters'!$B$1</c:f>
              <c:strCache>
                <c:ptCount val="1"/>
                <c:pt idx="0">
                  <c:v>Total</c:v>
                </c:pt>
              </c:strCache>
            </c:strRef>
          </c:tx>
          <c:spPr>
            <a:noFill/>
            <a:ln w="25400" cap="flat" cmpd="sng" algn="ctr">
              <a:solidFill>
                <a:schemeClr val="accent1"/>
              </a:solidFill>
              <a:miter lim="800000"/>
            </a:ln>
            <a:effectLst/>
          </c:spPr>
          <c:invertIfNegative val="0"/>
          <c:cat>
            <c:multiLvlStrRef>
              <c:f>'Slicers Filters'!$A$2:$A$67</c:f>
              <c:multiLvlStrCache>
                <c:ptCount val="60"/>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lvl>
                <c:lvl>
                  <c:pt idx="0">
                    <c:v>Books</c:v>
                  </c:pt>
                  <c:pt idx="12">
                    <c:v>Clothing</c:v>
                  </c:pt>
                  <c:pt idx="24">
                    <c:v>Electronics</c:v>
                  </c:pt>
                  <c:pt idx="36">
                    <c:v>Home Appliances</c:v>
                  </c:pt>
                  <c:pt idx="48">
                    <c:v>Toys</c:v>
                  </c:pt>
                </c:lvl>
              </c:multiLvlStrCache>
            </c:multiLvlStrRef>
          </c:cat>
          <c:val>
            <c:numRef>
              <c:f>'Slicers Filters'!$B$2:$B$67</c:f>
              <c:numCache>
                <c:formatCode>General</c:formatCode>
                <c:ptCount val="60"/>
                <c:pt idx="0">
                  <c:v>28912.280000000002</c:v>
                </c:pt>
                <c:pt idx="1">
                  <c:v>73666.790000000008</c:v>
                </c:pt>
                <c:pt idx="2">
                  <c:v>14642.48</c:v>
                </c:pt>
                <c:pt idx="3">
                  <c:v>4082.1299999999992</c:v>
                </c:pt>
                <c:pt idx="4">
                  <c:v>14962.86</c:v>
                </c:pt>
                <c:pt idx="5">
                  <c:v>23799.78</c:v>
                </c:pt>
                <c:pt idx="6">
                  <c:v>50637.039999999994</c:v>
                </c:pt>
                <c:pt idx="7">
                  <c:v>21981.86</c:v>
                </c:pt>
                <c:pt idx="8">
                  <c:v>36903.089999999997</c:v>
                </c:pt>
                <c:pt idx="9">
                  <c:v>28689.29</c:v>
                </c:pt>
                <c:pt idx="10">
                  <c:v>54394.189999999995</c:v>
                </c:pt>
                <c:pt idx="11">
                  <c:v>20566.099999999999</c:v>
                </c:pt>
                <c:pt idx="12">
                  <c:v>37901.72</c:v>
                </c:pt>
                <c:pt idx="13">
                  <c:v>24335.29</c:v>
                </c:pt>
                <c:pt idx="14">
                  <c:v>49056.75</c:v>
                </c:pt>
                <c:pt idx="15">
                  <c:v>26012.730000000003</c:v>
                </c:pt>
                <c:pt idx="16">
                  <c:v>28212.129999999997</c:v>
                </c:pt>
                <c:pt idx="17">
                  <c:v>58310.080000000002</c:v>
                </c:pt>
                <c:pt idx="18">
                  <c:v>9874.69</c:v>
                </c:pt>
                <c:pt idx="19">
                  <c:v>41099.120000000003</c:v>
                </c:pt>
                <c:pt idx="20">
                  <c:v>54160.66</c:v>
                </c:pt>
                <c:pt idx="21">
                  <c:v>25411.710000000003</c:v>
                </c:pt>
                <c:pt idx="22">
                  <c:v>10320.630000000001</c:v>
                </c:pt>
                <c:pt idx="23">
                  <c:v>20282.12</c:v>
                </c:pt>
                <c:pt idx="24">
                  <c:v>25452.43</c:v>
                </c:pt>
                <c:pt idx="25">
                  <c:v>6396.33</c:v>
                </c:pt>
                <c:pt idx="26">
                  <c:v>45253.049999999996</c:v>
                </c:pt>
                <c:pt idx="27">
                  <c:v>14141.039999999999</c:v>
                </c:pt>
                <c:pt idx="28">
                  <c:v>21035.91</c:v>
                </c:pt>
                <c:pt idx="29">
                  <c:v>42285.259999999995</c:v>
                </c:pt>
                <c:pt idx="30">
                  <c:v>39378.550000000003</c:v>
                </c:pt>
                <c:pt idx="31">
                  <c:v>45956.79</c:v>
                </c:pt>
                <c:pt idx="32">
                  <c:v>6045.35</c:v>
                </c:pt>
                <c:pt idx="33">
                  <c:v>10427.120000000001</c:v>
                </c:pt>
                <c:pt idx="34">
                  <c:v>27584.239999999998</c:v>
                </c:pt>
                <c:pt idx="35">
                  <c:v>26800.07</c:v>
                </c:pt>
                <c:pt idx="36">
                  <c:v>9324.23</c:v>
                </c:pt>
                <c:pt idx="37">
                  <c:v>27526.18</c:v>
                </c:pt>
                <c:pt idx="38">
                  <c:v>42882.59</c:v>
                </c:pt>
                <c:pt idx="39">
                  <c:v>32795.469999999994</c:v>
                </c:pt>
                <c:pt idx="40">
                  <c:v>74080.439999999988</c:v>
                </c:pt>
                <c:pt idx="41">
                  <c:v>18183.55</c:v>
                </c:pt>
                <c:pt idx="42">
                  <c:v>33843.729999999996</c:v>
                </c:pt>
                <c:pt idx="43">
                  <c:v>68845.69</c:v>
                </c:pt>
                <c:pt idx="44">
                  <c:v>21874.51</c:v>
                </c:pt>
                <c:pt idx="45">
                  <c:v>40086.82</c:v>
                </c:pt>
                <c:pt idx="46">
                  <c:v>15674.139999999998</c:v>
                </c:pt>
                <c:pt idx="47">
                  <c:v>19593.57</c:v>
                </c:pt>
                <c:pt idx="48">
                  <c:v>36673.22</c:v>
                </c:pt>
                <c:pt idx="49">
                  <c:v>21034.490000000005</c:v>
                </c:pt>
                <c:pt idx="50">
                  <c:v>48526.42</c:v>
                </c:pt>
                <c:pt idx="51">
                  <c:v>16291.900000000001</c:v>
                </c:pt>
                <c:pt idx="52">
                  <c:v>30335.700000000004</c:v>
                </c:pt>
                <c:pt idx="53">
                  <c:v>60658.270000000004</c:v>
                </c:pt>
                <c:pt idx="54">
                  <c:v>23255.940000000002</c:v>
                </c:pt>
                <c:pt idx="55">
                  <c:v>39175.33</c:v>
                </c:pt>
                <c:pt idx="56">
                  <c:v>31717.99</c:v>
                </c:pt>
                <c:pt idx="57">
                  <c:v>30370.13</c:v>
                </c:pt>
                <c:pt idx="58">
                  <c:v>24040.149999999998</c:v>
                </c:pt>
                <c:pt idx="59">
                  <c:v>14450.02</c:v>
                </c:pt>
              </c:numCache>
            </c:numRef>
          </c:val>
          <c:extLst>
            <c:ext xmlns:c16="http://schemas.microsoft.com/office/drawing/2014/chart" uri="{C3380CC4-5D6E-409C-BE32-E72D297353CC}">
              <c16:uniqueId val="{00000000-B769-42EA-B95D-F429CD3062FF}"/>
            </c:ext>
          </c:extLst>
        </c:ser>
        <c:dLbls>
          <c:showLegendKey val="0"/>
          <c:showVal val="0"/>
          <c:showCatName val="0"/>
          <c:showSerName val="0"/>
          <c:showPercent val="0"/>
          <c:showBubbleSize val="0"/>
        </c:dLbls>
        <c:gapWidth val="164"/>
        <c:overlap val="-35"/>
        <c:axId val="1530429264"/>
        <c:axId val="1530421104"/>
      </c:barChart>
      <c:catAx>
        <c:axId val="153042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30421104"/>
        <c:crosses val="autoZero"/>
        <c:auto val="1"/>
        <c:lblAlgn val="ctr"/>
        <c:lblOffset val="100"/>
        <c:noMultiLvlLbl val="0"/>
      </c:catAx>
      <c:valAx>
        <c:axId val="15304211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304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 sheet'!$B$1</c:f>
              <c:strCache>
                <c:ptCount val="1"/>
                <c:pt idx="0">
                  <c:v>profit</c:v>
                </c:pt>
              </c:strCache>
            </c:strRef>
          </c:tx>
          <c:spPr>
            <a:ln w="28575" cap="rnd">
              <a:solidFill>
                <a:schemeClr val="accent1"/>
              </a:solidFill>
              <a:round/>
            </a:ln>
            <a:effectLst/>
          </c:spPr>
          <c:marker>
            <c:symbol val="none"/>
          </c:marker>
          <c:val>
            <c:numRef>
              <c:f>'forecasting sheet'!$B$2:$B$25</c:f>
              <c:numCache>
                <c:formatCode>General</c:formatCode>
                <c:ptCount val="24"/>
                <c:pt idx="0">
                  <c:v>552.15</c:v>
                </c:pt>
                <c:pt idx="1">
                  <c:v>536.93272727272722</c:v>
                </c:pt>
                <c:pt idx="2">
                  <c:v>539.79416666666668</c:v>
                </c:pt>
                <c:pt idx="3">
                  <c:v>534.354375</c:v>
                </c:pt>
                <c:pt idx="4">
                  <c:v>497.47393939393936</c:v>
                </c:pt>
                <c:pt idx="5">
                  <c:v>489.12117647058818</c:v>
                </c:pt>
                <c:pt idx="6">
                  <c:v>472.91277777777771</c:v>
                </c:pt>
                <c:pt idx="7">
                  <c:v>531.87038461538464</c:v>
                </c:pt>
                <c:pt idx="8">
                  <c:v>395.2616666666666</c:v>
                </c:pt>
                <c:pt idx="9">
                  <c:v>464.19846153846152</c:v>
                </c:pt>
                <c:pt idx="10">
                  <c:v>367.23576923076911</c:v>
                </c:pt>
                <c:pt idx="11">
                  <c:v>419.83944444444444</c:v>
                </c:pt>
                <c:pt idx="12">
                  <c:v>538.1827777777778</c:v>
                </c:pt>
                <c:pt idx="13">
                  <c:v>499.57727272727283</c:v>
                </c:pt>
                <c:pt idx="14">
                  <c:v>496.02714285714285</c:v>
                </c:pt>
                <c:pt idx="15">
                  <c:v>440.38294117647064</c:v>
                </c:pt>
                <c:pt idx="16">
                  <c:v>499.09772727272724</c:v>
                </c:pt>
                <c:pt idx="17">
                  <c:v>495.77157894736843</c:v>
                </c:pt>
                <c:pt idx="18">
                  <c:v>479.78833333333336</c:v>
                </c:pt>
              </c:numCache>
            </c:numRef>
          </c:val>
          <c:smooth val="0"/>
          <c:extLst>
            <c:ext xmlns:c16="http://schemas.microsoft.com/office/drawing/2014/chart" uri="{C3380CC4-5D6E-409C-BE32-E72D297353CC}">
              <c16:uniqueId val="{00000000-5A37-457B-8B8D-B6D1519862A9}"/>
            </c:ext>
          </c:extLst>
        </c:ser>
        <c:ser>
          <c:idx val="1"/>
          <c:order val="1"/>
          <c:tx>
            <c:strRef>
              <c:f>'forecasting sheet'!$C$1</c:f>
              <c:strCache>
                <c:ptCount val="1"/>
                <c:pt idx="0">
                  <c:v>Forecast(profit)</c:v>
                </c:pt>
              </c:strCache>
            </c:strRef>
          </c:tx>
          <c:spPr>
            <a:ln w="25400" cap="rnd">
              <a:solidFill>
                <a:schemeClr val="accent2"/>
              </a:solidFill>
              <a:round/>
            </a:ln>
            <a:effectLst/>
          </c:spPr>
          <c:marker>
            <c:symbol val="none"/>
          </c:marker>
          <c:cat>
            <c:numRef>
              <c:f>'forecasting sheet'!$A$2:$A$25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'forecasting sheet'!$C$2:$C$25</c:f>
              <c:numCache>
                <c:formatCode>General</c:formatCode>
                <c:ptCount val="24"/>
                <c:pt idx="18">
                  <c:v>479.78833333333336</c:v>
                </c:pt>
                <c:pt idx="19">
                  <c:v>459.63426859667186</c:v>
                </c:pt>
                <c:pt idx="20">
                  <c:v>456.12091563131497</c:v>
                </c:pt>
                <c:pt idx="21">
                  <c:v>452.60756266595803</c:v>
                </c:pt>
                <c:pt idx="22">
                  <c:v>449.09420970060114</c:v>
                </c:pt>
                <c:pt idx="23">
                  <c:v>445.5808567352442</c:v>
                </c:pt>
              </c:numCache>
            </c:numRef>
          </c:val>
          <c:smooth val="0"/>
          <c:extLst>
            <c:ext xmlns:c16="http://schemas.microsoft.com/office/drawing/2014/chart" uri="{C3380CC4-5D6E-409C-BE32-E72D297353CC}">
              <c16:uniqueId val="{00000001-5A37-457B-8B8D-B6D1519862A9}"/>
            </c:ext>
          </c:extLst>
        </c:ser>
        <c:ser>
          <c:idx val="2"/>
          <c:order val="2"/>
          <c:tx>
            <c:strRef>
              <c:f>'forecasting sheet'!$D$1</c:f>
              <c:strCache>
                <c:ptCount val="1"/>
                <c:pt idx="0">
                  <c:v>Lower Confidence Bound(profit)</c:v>
                </c:pt>
              </c:strCache>
            </c:strRef>
          </c:tx>
          <c:spPr>
            <a:ln w="12700" cap="rnd">
              <a:solidFill>
                <a:srgbClr val="C0504D"/>
              </a:solidFill>
              <a:prstDash val="solid"/>
              <a:round/>
            </a:ln>
            <a:effectLst/>
          </c:spPr>
          <c:marker>
            <c:symbol val="none"/>
          </c:marker>
          <c:cat>
            <c:numRef>
              <c:f>'forecasting sheet'!$A$2:$A$25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'forecasting sheet'!$D$2:$D$25</c:f>
              <c:numCache>
                <c:formatCode>General</c:formatCode>
                <c:ptCount val="24"/>
                <c:pt idx="18" formatCode="0.00">
                  <c:v>479.78833333333336</c:v>
                </c:pt>
                <c:pt idx="19" formatCode="0.00">
                  <c:v>359.33396488895607</c:v>
                </c:pt>
                <c:pt idx="20" formatCode="0.00">
                  <c:v>355.31032827346689</c:v>
                </c:pt>
                <c:pt idx="21" formatCode="0.00">
                  <c:v>351.27918394782125</c:v>
                </c:pt>
                <c:pt idx="22" formatCode="0.00">
                  <c:v>347.24054764175622</c:v>
                </c:pt>
                <c:pt idx="23" formatCode="0.00">
                  <c:v>343.1944364091587</c:v>
                </c:pt>
              </c:numCache>
            </c:numRef>
          </c:val>
          <c:smooth val="0"/>
          <c:extLst>
            <c:ext xmlns:c16="http://schemas.microsoft.com/office/drawing/2014/chart" uri="{C3380CC4-5D6E-409C-BE32-E72D297353CC}">
              <c16:uniqueId val="{00000002-5A37-457B-8B8D-B6D1519862A9}"/>
            </c:ext>
          </c:extLst>
        </c:ser>
        <c:ser>
          <c:idx val="3"/>
          <c:order val="3"/>
          <c:tx>
            <c:strRef>
              <c:f>'forecasting sheet'!$E$1</c:f>
              <c:strCache>
                <c:ptCount val="1"/>
                <c:pt idx="0">
                  <c:v>Upper Confidence Bound(profit)</c:v>
                </c:pt>
              </c:strCache>
            </c:strRef>
          </c:tx>
          <c:spPr>
            <a:ln w="12700" cap="rnd">
              <a:solidFill>
                <a:srgbClr val="C0504D"/>
              </a:solidFill>
              <a:prstDash val="solid"/>
              <a:round/>
            </a:ln>
            <a:effectLst/>
          </c:spPr>
          <c:marker>
            <c:symbol val="none"/>
          </c:marker>
          <c:cat>
            <c:numRef>
              <c:f>'forecasting sheet'!$A$2:$A$25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'forecasting sheet'!$E$2:$E$25</c:f>
              <c:numCache>
                <c:formatCode>General</c:formatCode>
                <c:ptCount val="24"/>
                <c:pt idx="18" formatCode="0.00">
                  <c:v>479.78833333333336</c:v>
                </c:pt>
                <c:pt idx="19" formatCode="0.00">
                  <c:v>559.93457230438764</c:v>
                </c:pt>
                <c:pt idx="20" formatCode="0.00">
                  <c:v>556.93150298916305</c:v>
                </c:pt>
                <c:pt idx="21" formatCode="0.00">
                  <c:v>553.9359413840948</c:v>
                </c:pt>
                <c:pt idx="22" formatCode="0.00">
                  <c:v>550.94787175944612</c:v>
                </c:pt>
                <c:pt idx="23" formatCode="0.00">
                  <c:v>547.9672770613297</c:v>
                </c:pt>
              </c:numCache>
            </c:numRef>
          </c:val>
          <c:smooth val="0"/>
          <c:extLst>
            <c:ext xmlns:c16="http://schemas.microsoft.com/office/drawing/2014/chart" uri="{C3380CC4-5D6E-409C-BE32-E72D297353CC}">
              <c16:uniqueId val="{00000003-5A37-457B-8B8D-B6D1519862A9}"/>
            </c:ext>
          </c:extLst>
        </c:ser>
        <c:dLbls>
          <c:showLegendKey val="0"/>
          <c:showVal val="0"/>
          <c:showCatName val="0"/>
          <c:showSerName val="0"/>
          <c:showPercent val="0"/>
          <c:showBubbleSize val="0"/>
        </c:dLbls>
        <c:smooth val="0"/>
        <c:axId val="1302545551"/>
        <c:axId val="1302546031"/>
      </c:lineChart>
      <c:catAx>
        <c:axId val="130254555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46031"/>
        <c:crosses val="autoZero"/>
        <c:auto val="1"/>
        <c:lblAlgn val="ctr"/>
        <c:lblOffset val="100"/>
        <c:noMultiLvlLbl val="0"/>
      </c:catAx>
      <c:valAx>
        <c:axId val="130254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5455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Forecasting.xlsx]dashboard!PivotTable47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dashboard!$B$8</c:f>
              <c:strCache>
                <c:ptCount val="1"/>
                <c:pt idx="0">
                  <c:v>Total</c:v>
                </c:pt>
              </c:strCache>
            </c:strRef>
          </c:tx>
          <c:spPr>
            <a:solidFill>
              <a:schemeClr val="accent1"/>
            </a:solidFill>
            <a:ln>
              <a:noFill/>
            </a:ln>
            <a:effectLst/>
          </c:spPr>
          <c:invertIfNegative val="0"/>
          <c:cat>
            <c:strRef>
              <c:f>dashboard!$A$9:$A$14</c:f>
              <c:strCache>
                <c:ptCount val="5"/>
                <c:pt idx="0">
                  <c:v>Books</c:v>
                </c:pt>
                <c:pt idx="1">
                  <c:v>Clothing</c:v>
                </c:pt>
                <c:pt idx="2">
                  <c:v>Electronics</c:v>
                </c:pt>
                <c:pt idx="3">
                  <c:v>Home Appliances</c:v>
                </c:pt>
                <c:pt idx="4">
                  <c:v>Toys</c:v>
                </c:pt>
              </c:strCache>
            </c:strRef>
          </c:cat>
          <c:val>
            <c:numRef>
              <c:f>dashboard!$B$9:$B$14</c:f>
              <c:numCache>
                <c:formatCode>General</c:formatCode>
                <c:ptCount val="5"/>
                <c:pt idx="0">
                  <c:v>373237.89000000007</c:v>
                </c:pt>
                <c:pt idx="1">
                  <c:v>384977.62999999995</c:v>
                </c:pt>
                <c:pt idx="2">
                  <c:v>310756.14000000007</c:v>
                </c:pt>
                <c:pt idx="3">
                  <c:v>404710.92000000004</c:v>
                </c:pt>
                <c:pt idx="4">
                  <c:v>376529.56000000006</c:v>
                </c:pt>
              </c:numCache>
            </c:numRef>
          </c:val>
          <c:extLst>
            <c:ext xmlns:c16="http://schemas.microsoft.com/office/drawing/2014/chart" uri="{C3380CC4-5D6E-409C-BE32-E72D297353CC}">
              <c16:uniqueId val="{00000000-0AFF-4378-8490-BCA20C86961C}"/>
            </c:ext>
          </c:extLst>
        </c:ser>
        <c:dLbls>
          <c:showLegendKey val="0"/>
          <c:showVal val="0"/>
          <c:showCatName val="0"/>
          <c:showSerName val="0"/>
          <c:showPercent val="0"/>
          <c:showBubbleSize val="0"/>
        </c:dLbls>
        <c:gapWidth val="219"/>
        <c:overlap val="-27"/>
        <c:axId val="1530476304"/>
        <c:axId val="1530470544"/>
      </c:barChart>
      <c:catAx>
        <c:axId val="153047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470544"/>
        <c:crosses val="autoZero"/>
        <c:auto val="1"/>
        <c:lblAlgn val="ctr"/>
        <c:lblOffset val="100"/>
        <c:noMultiLvlLbl val="0"/>
      </c:catAx>
      <c:valAx>
        <c:axId val="153047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47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Forecasting.xlsx]dashboard!PivotTable52</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dashboard!$T$7</c:f>
              <c:strCache>
                <c:ptCount val="1"/>
                <c:pt idx="0">
                  <c:v>Total</c:v>
                </c:pt>
              </c:strCache>
            </c:strRef>
          </c:tx>
          <c:explosion val="16"/>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B0C-43AC-934D-C4773C83029C}"/>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B0C-43AC-934D-C4773C83029C}"/>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B0C-43AC-934D-C4773C83029C}"/>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B0C-43AC-934D-C4773C83029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dashboard!$S$8:$S$12</c:f>
              <c:strCache>
                <c:ptCount val="4"/>
                <c:pt idx="0">
                  <c:v>East</c:v>
                </c:pt>
                <c:pt idx="1">
                  <c:v>North</c:v>
                </c:pt>
                <c:pt idx="2">
                  <c:v>South</c:v>
                </c:pt>
                <c:pt idx="3">
                  <c:v>West</c:v>
                </c:pt>
              </c:strCache>
            </c:strRef>
          </c:cat>
          <c:val>
            <c:numRef>
              <c:f>dashboard!$T$8:$T$12</c:f>
              <c:numCache>
                <c:formatCode>General</c:formatCode>
                <c:ptCount val="4"/>
                <c:pt idx="0">
                  <c:v>459349.58999999991</c:v>
                </c:pt>
                <c:pt idx="1">
                  <c:v>439596.13000000006</c:v>
                </c:pt>
                <c:pt idx="2">
                  <c:v>519872.35999999993</c:v>
                </c:pt>
                <c:pt idx="3">
                  <c:v>431394.06000000029</c:v>
                </c:pt>
              </c:numCache>
            </c:numRef>
          </c:val>
          <c:extLst>
            <c:ext xmlns:c16="http://schemas.microsoft.com/office/drawing/2014/chart" uri="{C3380CC4-5D6E-409C-BE32-E72D297353CC}">
              <c16:uniqueId val="{00000000-18FA-4EAF-9A5D-90F01D42F5A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Data Analysis and Forecasting.xlsx]dashboard!PivotTable53</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4"/>
            </a:solidFill>
            <a:round/>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dashboard!$K$8</c:f>
              <c:strCache>
                <c:ptCount val="1"/>
                <c:pt idx="0">
                  <c:v>Total</c:v>
                </c:pt>
              </c:strCache>
            </c:strRef>
          </c:tx>
          <c:spPr>
            <a:ln w="38100" cap="rnd">
              <a:solidFill>
                <a:schemeClr val="accent4"/>
              </a:solidFill>
              <a:round/>
            </a:ln>
            <a:effectLst/>
          </c:spPr>
          <c:marker>
            <c:symbol val="circle"/>
            <c:size val="8"/>
            <c:spPr>
              <a:solidFill>
                <a:schemeClr val="accent4"/>
              </a:solidFill>
              <a:ln>
                <a:noFill/>
              </a:ln>
              <a:effectLst/>
            </c:spPr>
          </c:marker>
          <c:cat>
            <c:strRef>
              <c:f>dashboard!$J$9:$J$33</c:f>
              <c:strCache>
                <c:ptCount val="24"/>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strCache>
            </c:strRef>
          </c:cat>
          <c:val>
            <c:numRef>
              <c:f>dashboard!$K$9:$K$33</c:f>
              <c:numCache>
                <c:formatCode>General</c:formatCode>
                <c:ptCount val="24"/>
                <c:pt idx="0">
                  <c:v>92941.560000000027</c:v>
                </c:pt>
                <c:pt idx="1">
                  <c:v>73053.63</c:v>
                </c:pt>
                <c:pt idx="2">
                  <c:v>114113.76999999999</c:v>
                </c:pt>
                <c:pt idx="3">
                  <c:v>40142.629999999997</c:v>
                </c:pt>
                <c:pt idx="4">
                  <c:v>62973.860000000008</c:v>
                </c:pt>
                <c:pt idx="5">
                  <c:v>89390.25</c:v>
                </c:pt>
                <c:pt idx="6">
                  <c:v>58363.48</c:v>
                </c:pt>
                <c:pt idx="7">
                  <c:v>72396.2</c:v>
                </c:pt>
                <c:pt idx="8">
                  <c:v>104926.16999999998</c:v>
                </c:pt>
                <c:pt idx="9">
                  <c:v>66224.62</c:v>
                </c:pt>
                <c:pt idx="10">
                  <c:v>75333.950000000012</c:v>
                </c:pt>
                <c:pt idx="11">
                  <c:v>48707.850000000006</c:v>
                </c:pt>
                <c:pt idx="12">
                  <c:v>45322.320000000007</c:v>
                </c:pt>
                <c:pt idx="13">
                  <c:v>79905.450000000012</c:v>
                </c:pt>
                <c:pt idx="14">
                  <c:v>86247.520000000019</c:v>
                </c:pt>
                <c:pt idx="15">
                  <c:v>53180.640000000007</c:v>
                </c:pt>
                <c:pt idx="16">
                  <c:v>105653.18000000001</c:v>
                </c:pt>
                <c:pt idx="17">
                  <c:v>113846.68999999999</c:v>
                </c:pt>
                <c:pt idx="18">
                  <c:v>98626.47</c:v>
                </c:pt>
                <c:pt idx="19">
                  <c:v>144662.59</c:v>
                </c:pt>
                <c:pt idx="20">
                  <c:v>45775.430000000008</c:v>
                </c:pt>
                <c:pt idx="21">
                  <c:v>68760.450000000012</c:v>
                </c:pt>
                <c:pt idx="22">
                  <c:v>56679.4</c:v>
                </c:pt>
                <c:pt idx="23">
                  <c:v>52984.03</c:v>
                </c:pt>
              </c:numCache>
            </c:numRef>
          </c:val>
          <c:smooth val="0"/>
          <c:extLst>
            <c:ext xmlns:c16="http://schemas.microsoft.com/office/drawing/2014/chart" uri="{C3380CC4-5D6E-409C-BE32-E72D297353CC}">
              <c16:uniqueId val="{00000000-9438-4F79-8C42-2E743616C754}"/>
            </c:ext>
          </c:extLst>
        </c:ser>
        <c:dLbls>
          <c:showLegendKey val="0"/>
          <c:showVal val="0"/>
          <c:showCatName val="0"/>
          <c:showSerName val="0"/>
          <c:showPercent val="0"/>
          <c:showBubbleSize val="0"/>
        </c:dLbls>
        <c:marker val="1"/>
        <c:smooth val="0"/>
        <c:axId val="1130708976"/>
        <c:axId val="1130706096"/>
      </c:lineChart>
      <c:catAx>
        <c:axId val="113070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30706096"/>
        <c:crosses val="autoZero"/>
        <c:auto val="1"/>
        <c:lblAlgn val="ctr"/>
        <c:lblOffset val="100"/>
        <c:noMultiLvlLbl val="0"/>
      </c:catAx>
      <c:valAx>
        <c:axId val="113070609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0708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Data Analysis and Forecasting.xlsx]dashboard!PivotTable2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dashboard!$B$38</c:f>
              <c:strCache>
                <c:ptCount val="1"/>
                <c:pt idx="0">
                  <c:v>Total</c:v>
                </c:pt>
              </c:strCache>
            </c:strRef>
          </c:tx>
          <c:spPr>
            <a:solidFill>
              <a:schemeClr val="accent6"/>
            </a:solidFill>
            <a:ln>
              <a:noFill/>
            </a:ln>
            <a:effectLst/>
          </c:spPr>
          <c:invertIfNegative val="0"/>
          <c:cat>
            <c:multiLvlStrRef>
              <c:f>dashboard!$A$39:$A$69</c:f>
              <c:multiLvlStrCache>
                <c:ptCount val="25"/>
                <c:lvl>
                  <c:pt idx="0">
                    <c:v>Books</c:v>
                  </c:pt>
                  <c:pt idx="1">
                    <c:v>Clothing</c:v>
                  </c:pt>
                  <c:pt idx="2">
                    <c:v>Electronics</c:v>
                  </c:pt>
                  <c:pt idx="3">
                    <c:v>Home Appliances</c:v>
                  </c:pt>
                  <c:pt idx="4">
                    <c:v>Toys</c:v>
                  </c:pt>
                  <c:pt idx="5">
                    <c:v>Books</c:v>
                  </c:pt>
                  <c:pt idx="6">
                    <c:v>Clothing</c:v>
                  </c:pt>
                  <c:pt idx="7">
                    <c:v>Electronics</c:v>
                  </c:pt>
                  <c:pt idx="8">
                    <c:v>Home Appliances</c:v>
                  </c:pt>
                  <c:pt idx="9">
                    <c:v>Toys</c:v>
                  </c:pt>
                  <c:pt idx="10">
                    <c:v>Books</c:v>
                  </c:pt>
                  <c:pt idx="11">
                    <c:v>Clothing</c:v>
                  </c:pt>
                  <c:pt idx="12">
                    <c:v>Electronics</c:v>
                  </c:pt>
                  <c:pt idx="13">
                    <c:v>Home Appliances</c:v>
                  </c:pt>
                  <c:pt idx="14">
                    <c:v>Toys</c:v>
                  </c:pt>
                  <c:pt idx="15">
                    <c:v>Books</c:v>
                  </c:pt>
                  <c:pt idx="16">
                    <c:v>Clothing</c:v>
                  </c:pt>
                  <c:pt idx="17">
                    <c:v>Electronics</c:v>
                  </c:pt>
                  <c:pt idx="18">
                    <c:v>Home Appliances</c:v>
                  </c:pt>
                  <c:pt idx="19">
                    <c:v>Toys</c:v>
                  </c:pt>
                  <c:pt idx="20">
                    <c:v>Books</c:v>
                  </c:pt>
                  <c:pt idx="21">
                    <c:v>Clothing</c:v>
                  </c:pt>
                  <c:pt idx="22">
                    <c:v>Electronics</c:v>
                  </c:pt>
                  <c:pt idx="23">
                    <c:v>Home Appliances</c:v>
                  </c:pt>
                  <c:pt idx="24">
                    <c:v>Toys</c:v>
                  </c:pt>
                </c:lvl>
                <c:lvl>
                  <c:pt idx="0">
                    <c:v>Action Figure</c:v>
                  </c:pt>
                  <c:pt idx="5">
                    <c:v>Laptop</c:v>
                  </c:pt>
                  <c:pt idx="10">
                    <c:v>Microwave</c:v>
                  </c:pt>
                  <c:pt idx="15">
                    <c:v>Novel</c:v>
                  </c:pt>
                  <c:pt idx="20">
                    <c:v>Shirt</c:v>
                  </c:pt>
                </c:lvl>
              </c:multiLvlStrCache>
            </c:multiLvlStrRef>
          </c:cat>
          <c:val>
            <c:numRef>
              <c:f>dashboard!$B$39:$B$69</c:f>
              <c:numCache>
                <c:formatCode>General</c:formatCode>
                <c:ptCount val="25"/>
                <c:pt idx="0">
                  <c:v>90</c:v>
                </c:pt>
                <c:pt idx="1">
                  <c:v>172</c:v>
                </c:pt>
                <c:pt idx="2">
                  <c:v>122</c:v>
                </c:pt>
                <c:pt idx="3">
                  <c:v>66</c:v>
                </c:pt>
                <c:pt idx="4">
                  <c:v>123</c:v>
                </c:pt>
                <c:pt idx="5">
                  <c:v>161</c:v>
                </c:pt>
                <c:pt idx="6">
                  <c:v>132</c:v>
                </c:pt>
                <c:pt idx="7">
                  <c:v>210</c:v>
                </c:pt>
                <c:pt idx="8">
                  <c:v>217</c:v>
                </c:pt>
                <c:pt idx="9">
                  <c:v>176</c:v>
                </c:pt>
                <c:pt idx="10">
                  <c:v>131</c:v>
                </c:pt>
                <c:pt idx="11">
                  <c:v>188</c:v>
                </c:pt>
                <c:pt idx="12">
                  <c:v>117</c:v>
                </c:pt>
                <c:pt idx="13">
                  <c:v>116</c:v>
                </c:pt>
                <c:pt idx="14">
                  <c:v>189</c:v>
                </c:pt>
                <c:pt idx="15">
                  <c:v>157</c:v>
                </c:pt>
                <c:pt idx="16">
                  <c:v>156</c:v>
                </c:pt>
                <c:pt idx="17">
                  <c:v>138</c:v>
                </c:pt>
                <c:pt idx="18">
                  <c:v>208</c:v>
                </c:pt>
                <c:pt idx="19">
                  <c:v>135</c:v>
                </c:pt>
                <c:pt idx="20">
                  <c:v>200</c:v>
                </c:pt>
                <c:pt idx="21">
                  <c:v>120</c:v>
                </c:pt>
                <c:pt idx="22">
                  <c:v>118</c:v>
                </c:pt>
                <c:pt idx="23">
                  <c:v>181</c:v>
                </c:pt>
                <c:pt idx="24">
                  <c:v>166</c:v>
                </c:pt>
              </c:numCache>
            </c:numRef>
          </c:val>
          <c:extLst>
            <c:ext xmlns:c16="http://schemas.microsoft.com/office/drawing/2014/chart" uri="{C3380CC4-5D6E-409C-BE32-E72D297353CC}">
              <c16:uniqueId val="{00000000-286C-4EB2-B60D-C593FAE65D90}"/>
            </c:ext>
          </c:extLst>
        </c:ser>
        <c:dLbls>
          <c:showLegendKey val="0"/>
          <c:showVal val="0"/>
          <c:showCatName val="0"/>
          <c:showSerName val="0"/>
          <c:showPercent val="0"/>
          <c:showBubbleSize val="0"/>
        </c:dLbls>
        <c:gapWidth val="219"/>
        <c:overlap val="-27"/>
        <c:axId val="1631422096"/>
        <c:axId val="1631429776"/>
      </c:barChart>
      <c:catAx>
        <c:axId val="163142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29776"/>
        <c:crosses val="autoZero"/>
        <c:auto val="1"/>
        <c:lblAlgn val="ctr"/>
        <c:lblOffset val="100"/>
        <c:noMultiLvlLbl val="0"/>
      </c:catAx>
      <c:valAx>
        <c:axId val="163142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2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Data Analysis and Forecasting.xlsx]dashboard!PivotTable3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dashboard!$L$38</c:f>
              <c:strCache>
                <c:ptCount val="1"/>
                <c:pt idx="0">
                  <c:v>Total</c:v>
                </c:pt>
              </c:strCache>
            </c:strRef>
          </c:tx>
          <c:spPr>
            <a:solidFill>
              <a:schemeClr val="accent3"/>
            </a:solidFill>
            <a:ln>
              <a:noFill/>
            </a:ln>
            <a:effectLst/>
          </c:spPr>
          <c:cat>
            <c:strRef>
              <c:f>dashboard!$K$39:$K$63</c:f>
              <c:strCache>
                <c:ptCount val="24"/>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strCache>
            </c:strRef>
          </c:cat>
          <c:val>
            <c:numRef>
              <c:f>dashboard!$L$39:$L$63</c:f>
              <c:numCache>
                <c:formatCode>General</c:formatCode>
                <c:ptCount val="24"/>
                <c:pt idx="0">
                  <c:v>82936.469999999987</c:v>
                </c:pt>
                <c:pt idx="1">
                  <c:v>65974.91</c:v>
                </c:pt>
                <c:pt idx="2">
                  <c:v>102976.58999999998</c:v>
                </c:pt>
                <c:pt idx="3">
                  <c:v>34765.899999999994</c:v>
                </c:pt>
                <c:pt idx="4">
                  <c:v>55834.38</c:v>
                </c:pt>
                <c:pt idx="5">
                  <c:v>79329.669999999984</c:v>
                </c:pt>
                <c:pt idx="6">
                  <c:v>53316.5</c:v>
                </c:pt>
                <c:pt idx="7">
                  <c:v>64169.8</c:v>
                </c:pt>
                <c:pt idx="8">
                  <c:v>93296.25999999998</c:v>
                </c:pt>
                <c:pt idx="9">
                  <c:v>58774.04</c:v>
                </c:pt>
                <c:pt idx="10">
                  <c:v>66892.930000000022</c:v>
                </c:pt>
                <c:pt idx="11">
                  <c:v>42917.419999999991</c:v>
                </c:pt>
                <c:pt idx="12">
                  <c:v>38694.65</c:v>
                </c:pt>
                <c:pt idx="13">
                  <c:v>70295.319999999992</c:v>
                </c:pt>
                <c:pt idx="14">
                  <c:v>78510.440000000017</c:v>
                </c:pt>
                <c:pt idx="15">
                  <c:v>47687.25</c:v>
                </c:pt>
                <c:pt idx="16">
                  <c:v>94108.800000000003</c:v>
                </c:pt>
                <c:pt idx="17">
                  <c:v>103577.37</c:v>
                </c:pt>
                <c:pt idx="18">
                  <c:v>88335.359999999986</c:v>
                </c:pt>
                <c:pt idx="19">
                  <c:v>129892.20000000001</c:v>
                </c:pt>
                <c:pt idx="20">
                  <c:v>40646.160000000003</c:v>
                </c:pt>
                <c:pt idx="21">
                  <c:v>62122.17</c:v>
                </c:pt>
                <c:pt idx="22">
                  <c:v>51003.97</c:v>
                </c:pt>
                <c:pt idx="23">
                  <c:v>46361.329999999994</c:v>
                </c:pt>
              </c:numCache>
            </c:numRef>
          </c:val>
          <c:extLst>
            <c:ext xmlns:c16="http://schemas.microsoft.com/office/drawing/2014/chart" uri="{C3380CC4-5D6E-409C-BE32-E72D297353CC}">
              <c16:uniqueId val="{00000000-A130-4C47-BE65-D94F9262858D}"/>
            </c:ext>
          </c:extLst>
        </c:ser>
        <c:dLbls>
          <c:showLegendKey val="0"/>
          <c:showVal val="0"/>
          <c:showCatName val="0"/>
          <c:showSerName val="0"/>
          <c:showPercent val="0"/>
          <c:showBubbleSize val="0"/>
        </c:dLbls>
        <c:axId val="1631436496"/>
        <c:axId val="1631437936"/>
      </c:areaChart>
      <c:catAx>
        <c:axId val="163143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37936"/>
        <c:crosses val="autoZero"/>
        <c:auto val="1"/>
        <c:lblAlgn val="ctr"/>
        <c:lblOffset val="100"/>
        <c:noMultiLvlLbl val="0"/>
      </c:catAx>
      <c:valAx>
        <c:axId val="163143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364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 Analysis and Forecasting.xlsx]dashboard!PivotTable4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dashboard!$T$38</c:f>
              <c:strCache>
                <c:ptCount val="1"/>
                <c:pt idx="0">
                  <c:v>Total</c:v>
                </c:pt>
              </c:strCache>
            </c:strRef>
          </c:tx>
          <c:spPr>
            <a:solidFill>
              <a:schemeClr val="accent5"/>
            </a:solidFill>
            <a:ln>
              <a:noFill/>
            </a:ln>
            <a:effectLst/>
          </c:spPr>
          <c:invertIfNegative val="0"/>
          <c:cat>
            <c:strRef>
              <c:f>dashboard!$S$39:$S$44</c:f>
              <c:strCache>
                <c:ptCount val="5"/>
                <c:pt idx="0">
                  <c:v>Action Figure</c:v>
                </c:pt>
                <c:pt idx="1">
                  <c:v>Laptop</c:v>
                </c:pt>
                <c:pt idx="2">
                  <c:v>Microwave</c:v>
                </c:pt>
                <c:pt idx="3">
                  <c:v>Novel</c:v>
                </c:pt>
                <c:pt idx="4">
                  <c:v>Shirt</c:v>
                </c:pt>
              </c:strCache>
            </c:strRef>
          </c:cat>
          <c:val>
            <c:numRef>
              <c:f>dashboard!$T$39:$T$44</c:f>
              <c:numCache>
                <c:formatCode>General</c:formatCode>
                <c:ptCount val="5"/>
                <c:pt idx="0">
                  <c:v>573</c:v>
                </c:pt>
                <c:pt idx="1">
                  <c:v>896</c:v>
                </c:pt>
                <c:pt idx="2">
                  <c:v>741</c:v>
                </c:pt>
                <c:pt idx="3">
                  <c:v>794</c:v>
                </c:pt>
                <c:pt idx="4">
                  <c:v>785</c:v>
                </c:pt>
              </c:numCache>
            </c:numRef>
          </c:val>
          <c:extLst>
            <c:ext xmlns:c16="http://schemas.microsoft.com/office/drawing/2014/chart" uri="{C3380CC4-5D6E-409C-BE32-E72D297353CC}">
              <c16:uniqueId val="{00000000-6068-47D7-9D2C-26D784D58BEC}"/>
            </c:ext>
          </c:extLst>
        </c:ser>
        <c:dLbls>
          <c:showLegendKey val="0"/>
          <c:showVal val="0"/>
          <c:showCatName val="0"/>
          <c:showSerName val="0"/>
          <c:showPercent val="0"/>
          <c:showBubbleSize val="0"/>
        </c:dLbls>
        <c:gapWidth val="219"/>
        <c:axId val="1631406736"/>
        <c:axId val="1631408656"/>
      </c:barChart>
      <c:catAx>
        <c:axId val="163140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08656"/>
        <c:crosses val="autoZero"/>
        <c:auto val="1"/>
        <c:lblAlgn val="ctr"/>
        <c:lblOffset val="100"/>
        <c:noMultiLvlLbl val="0"/>
      </c:catAx>
      <c:valAx>
        <c:axId val="163140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40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 Total Sales by Month!PivotTable2</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Total Sales by Month'!$B$1</c:f>
              <c:strCache>
                <c:ptCount val="1"/>
                <c:pt idx="0">
                  <c:v>Total</c:v>
                </c:pt>
              </c:strCache>
            </c:strRef>
          </c:tx>
          <c:spPr>
            <a:pattFill prst="ltUpDiag">
              <a:fgClr>
                <a:schemeClr val="accent1"/>
              </a:fgClr>
              <a:bgClr>
                <a:schemeClr val="lt1"/>
              </a:bgClr>
            </a:pattFill>
            <a:ln>
              <a:noFill/>
            </a:ln>
            <a:effectLst/>
          </c:spPr>
          <c:invertIfNegative val="0"/>
          <c:cat>
            <c:strRef>
              <c:f>' Total Sales by Month'!$A$2:$A$26</c:f>
              <c:strCache>
                <c:ptCount val="24"/>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strCache>
            </c:strRef>
          </c:cat>
          <c:val>
            <c:numRef>
              <c:f>' Total Sales by Month'!$B$2:$B$26</c:f>
              <c:numCache>
                <c:formatCode>General</c:formatCode>
                <c:ptCount val="24"/>
                <c:pt idx="0">
                  <c:v>92941.560000000027</c:v>
                </c:pt>
                <c:pt idx="1">
                  <c:v>73053.63</c:v>
                </c:pt>
                <c:pt idx="2">
                  <c:v>114113.76999999999</c:v>
                </c:pt>
                <c:pt idx="3">
                  <c:v>40142.629999999997</c:v>
                </c:pt>
                <c:pt idx="4">
                  <c:v>62973.860000000008</c:v>
                </c:pt>
                <c:pt idx="5">
                  <c:v>89390.25</c:v>
                </c:pt>
                <c:pt idx="6">
                  <c:v>58363.48</c:v>
                </c:pt>
                <c:pt idx="7">
                  <c:v>72396.2</c:v>
                </c:pt>
                <c:pt idx="8">
                  <c:v>104926.16999999998</c:v>
                </c:pt>
                <c:pt idx="9">
                  <c:v>66224.62</c:v>
                </c:pt>
                <c:pt idx="10">
                  <c:v>75333.950000000012</c:v>
                </c:pt>
                <c:pt idx="11">
                  <c:v>48707.850000000006</c:v>
                </c:pt>
                <c:pt idx="12">
                  <c:v>45322.320000000007</c:v>
                </c:pt>
                <c:pt idx="13">
                  <c:v>79905.450000000012</c:v>
                </c:pt>
                <c:pt idx="14">
                  <c:v>86247.520000000019</c:v>
                </c:pt>
                <c:pt idx="15">
                  <c:v>53180.640000000007</c:v>
                </c:pt>
                <c:pt idx="16">
                  <c:v>105653.18000000001</c:v>
                </c:pt>
                <c:pt idx="17">
                  <c:v>113846.68999999999</c:v>
                </c:pt>
                <c:pt idx="18">
                  <c:v>98626.47</c:v>
                </c:pt>
                <c:pt idx="19">
                  <c:v>144662.59</c:v>
                </c:pt>
                <c:pt idx="20">
                  <c:v>45775.430000000008</c:v>
                </c:pt>
                <c:pt idx="21">
                  <c:v>68760.450000000012</c:v>
                </c:pt>
                <c:pt idx="22">
                  <c:v>56679.4</c:v>
                </c:pt>
                <c:pt idx="23">
                  <c:v>52984.03</c:v>
                </c:pt>
              </c:numCache>
            </c:numRef>
          </c:val>
          <c:extLst>
            <c:ext xmlns:c16="http://schemas.microsoft.com/office/drawing/2014/chart" uri="{C3380CC4-5D6E-409C-BE32-E72D297353CC}">
              <c16:uniqueId val="{00000000-1472-4348-86D8-AC2411840909}"/>
            </c:ext>
          </c:extLst>
        </c:ser>
        <c:dLbls>
          <c:showLegendKey val="0"/>
          <c:showVal val="0"/>
          <c:showCatName val="0"/>
          <c:showSerName val="0"/>
          <c:showPercent val="0"/>
          <c:showBubbleSize val="0"/>
        </c:dLbls>
        <c:gapWidth val="269"/>
        <c:overlap val="-20"/>
        <c:axId val="524067888"/>
        <c:axId val="524078928"/>
      </c:barChart>
      <c:catAx>
        <c:axId val="5240678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24078928"/>
        <c:crosses val="autoZero"/>
        <c:auto val="1"/>
        <c:lblAlgn val="ctr"/>
        <c:lblOffset val="100"/>
        <c:noMultiLvlLbl val="0"/>
      </c:catAx>
      <c:valAx>
        <c:axId val="52407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406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Forecasting.xlsx]Total Sales by Product Category!PivotTable1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Product Category'!$B$3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'Total Sales by Product Category'!$A$4:$A$9</c:f>
              <c:strCache>
                <c:ptCount val="5"/>
                <c:pt idx="0">
                  <c:v>Books</c:v>
                </c:pt>
                <c:pt idx="1">
                  <c:v>Clothing</c:v>
                </c:pt>
                <c:pt idx="2">
                  <c:v>Electronics</c:v>
                </c:pt>
                <c:pt idx="3">
                  <c:v>Home Appliances</c:v>
                </c:pt>
                <c:pt idx="4">
                  <c:v>Toys</c:v>
                </c:pt>
              </c:strCache>
            </c:strRef>
          </c:cat>
          <c:val>
            <c:numRef>
              <c:f>'Total Sales by Product Category'!$B$4:$B$9</c:f>
              <c:numCache>
                <c:formatCode>General</c:formatCode>
                <c:ptCount val="5"/>
                <c:pt idx="0">
                  <c:v>373237.89000000007</c:v>
                </c:pt>
                <c:pt idx="1">
                  <c:v>384977.62999999995</c:v>
                </c:pt>
                <c:pt idx="2">
                  <c:v>310756.14000000007</c:v>
                </c:pt>
                <c:pt idx="3">
                  <c:v>404710.92000000004</c:v>
                </c:pt>
                <c:pt idx="4">
                  <c:v>376529.56000000006</c:v>
                </c:pt>
              </c:numCache>
            </c:numRef>
          </c:val>
          <c:extLst>
            <c:ext xmlns:c16="http://schemas.microsoft.com/office/drawing/2014/chart" uri="{C3380CC4-5D6E-409C-BE32-E72D297353CC}">
              <c16:uniqueId val="{00000000-233C-4668-8F20-266C4D2EE89A}"/>
            </c:ext>
          </c:extLst>
        </c:ser>
        <c:dLbls>
          <c:showLegendKey val="0"/>
          <c:showVal val="0"/>
          <c:showCatName val="0"/>
          <c:showSerName val="0"/>
          <c:showPercent val="0"/>
          <c:showBubbleSize val="0"/>
        </c:dLbls>
        <c:gapWidth val="315"/>
        <c:overlap val="-40"/>
        <c:axId val="723524320"/>
        <c:axId val="723523840"/>
      </c:barChart>
      <c:catAx>
        <c:axId val="7235243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3523840"/>
        <c:crosses val="autoZero"/>
        <c:auto val="1"/>
        <c:lblAlgn val="ctr"/>
        <c:lblOffset val="100"/>
        <c:noMultiLvlLbl val="0"/>
      </c:catAx>
      <c:valAx>
        <c:axId val="723523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3524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Forecasting.xlsx]Total Sales by Product Category!PivotTable3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Sales by Product Category'!$GU$1</c:f>
              <c:strCache>
                <c:ptCount val="1"/>
                <c:pt idx="0">
                  <c:v>Total</c:v>
                </c:pt>
              </c:strCache>
            </c:strRef>
          </c:tx>
          <c:spPr>
            <a:solidFill>
              <a:schemeClr val="accent1"/>
            </a:solidFill>
            <a:ln>
              <a:noFill/>
            </a:ln>
            <a:effectLst/>
          </c:spPr>
          <c:invertIfNegative val="0"/>
          <c:cat>
            <c:strRef>
              <c:f>'Total Sales by Product Category'!$GT$2:$GT$7</c:f>
              <c:strCache>
                <c:ptCount val="5"/>
                <c:pt idx="0">
                  <c:v>Action Figure</c:v>
                </c:pt>
                <c:pt idx="1">
                  <c:v>Laptop</c:v>
                </c:pt>
                <c:pt idx="2">
                  <c:v>Microwave</c:v>
                </c:pt>
                <c:pt idx="3">
                  <c:v>Novel</c:v>
                </c:pt>
                <c:pt idx="4">
                  <c:v>Shirt</c:v>
                </c:pt>
              </c:strCache>
            </c:strRef>
          </c:cat>
          <c:val>
            <c:numRef>
              <c:f>'Total Sales by Product Category'!$GU$2:$GU$7</c:f>
              <c:numCache>
                <c:formatCode>General</c:formatCode>
                <c:ptCount val="5"/>
                <c:pt idx="0">
                  <c:v>339995.15999999992</c:v>
                </c:pt>
                <c:pt idx="1">
                  <c:v>465743.16000000003</c:v>
                </c:pt>
                <c:pt idx="2">
                  <c:v>325800.93</c:v>
                </c:pt>
                <c:pt idx="3">
                  <c:v>353842.68000000011</c:v>
                </c:pt>
                <c:pt idx="4">
                  <c:v>364830.21</c:v>
                </c:pt>
              </c:numCache>
            </c:numRef>
          </c:val>
          <c:extLst>
            <c:ext xmlns:c16="http://schemas.microsoft.com/office/drawing/2014/chart" uri="{C3380CC4-5D6E-409C-BE32-E72D297353CC}">
              <c16:uniqueId val="{00000000-9E16-436D-A2A0-D895697538A6}"/>
            </c:ext>
          </c:extLst>
        </c:ser>
        <c:dLbls>
          <c:showLegendKey val="0"/>
          <c:showVal val="0"/>
          <c:showCatName val="0"/>
          <c:showSerName val="0"/>
          <c:showPercent val="0"/>
          <c:showBubbleSize val="0"/>
        </c:dLbls>
        <c:gapWidth val="219"/>
        <c:overlap val="-27"/>
        <c:axId val="946319999"/>
        <c:axId val="946321919"/>
      </c:barChart>
      <c:catAx>
        <c:axId val="94631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21919"/>
        <c:crosses val="autoZero"/>
        <c:auto val="1"/>
        <c:lblAlgn val="ctr"/>
        <c:lblOffset val="100"/>
        <c:noMultiLvlLbl val="0"/>
      </c:catAx>
      <c:valAx>
        <c:axId val="94632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31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 Total Sales by Month!PivotTable2</c:name>
    <c:fmtId val="1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 Total Sales by Month'!$B$1</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 Total Sales by Month'!$A$2:$A$26</c:f>
              <c:strCache>
                <c:ptCount val="24"/>
                <c:pt idx="0">
                  <c:v>2022-01</c:v>
                </c:pt>
                <c:pt idx="1">
                  <c:v>2022-02</c:v>
                </c:pt>
                <c:pt idx="2">
                  <c:v>2022-03</c:v>
                </c:pt>
                <c:pt idx="3">
                  <c:v>2022-04</c:v>
                </c:pt>
                <c:pt idx="4">
                  <c:v>2022-05</c:v>
                </c:pt>
                <c:pt idx="5">
                  <c:v>2022-06</c:v>
                </c:pt>
                <c:pt idx="6">
                  <c:v>2022-07</c:v>
                </c:pt>
                <c:pt idx="7">
                  <c:v>2022-08</c:v>
                </c:pt>
                <c:pt idx="8">
                  <c:v>2022-09</c:v>
                </c:pt>
                <c:pt idx="9">
                  <c:v>2022-10</c:v>
                </c:pt>
                <c:pt idx="10">
                  <c:v>2022-11</c:v>
                </c:pt>
                <c:pt idx="11">
                  <c:v>2022-12</c:v>
                </c:pt>
                <c:pt idx="12">
                  <c:v>2023-01</c:v>
                </c:pt>
                <c:pt idx="13">
                  <c:v>2023-02</c:v>
                </c:pt>
                <c:pt idx="14">
                  <c:v>2023-03</c:v>
                </c:pt>
                <c:pt idx="15">
                  <c:v>2023-04</c:v>
                </c:pt>
                <c:pt idx="16">
                  <c:v>2023-05</c:v>
                </c:pt>
                <c:pt idx="17">
                  <c:v>2023-06</c:v>
                </c:pt>
                <c:pt idx="18">
                  <c:v>2023-07</c:v>
                </c:pt>
                <c:pt idx="19">
                  <c:v>2023-08</c:v>
                </c:pt>
                <c:pt idx="20">
                  <c:v>2023-09</c:v>
                </c:pt>
                <c:pt idx="21">
                  <c:v>2023-10</c:v>
                </c:pt>
                <c:pt idx="22">
                  <c:v>2023-11</c:v>
                </c:pt>
                <c:pt idx="23">
                  <c:v>2023-12</c:v>
                </c:pt>
              </c:strCache>
            </c:strRef>
          </c:cat>
          <c:val>
            <c:numRef>
              <c:f>' Total Sales by Month'!$B$2:$B$26</c:f>
              <c:numCache>
                <c:formatCode>General</c:formatCode>
                <c:ptCount val="24"/>
                <c:pt idx="0">
                  <c:v>92941.560000000027</c:v>
                </c:pt>
                <c:pt idx="1">
                  <c:v>73053.63</c:v>
                </c:pt>
                <c:pt idx="2">
                  <c:v>114113.76999999999</c:v>
                </c:pt>
                <c:pt idx="3">
                  <c:v>40142.629999999997</c:v>
                </c:pt>
                <c:pt idx="4">
                  <c:v>62973.860000000008</c:v>
                </c:pt>
                <c:pt idx="5">
                  <c:v>89390.25</c:v>
                </c:pt>
                <c:pt idx="6">
                  <c:v>58363.48</c:v>
                </c:pt>
                <c:pt idx="7">
                  <c:v>72396.2</c:v>
                </c:pt>
                <c:pt idx="8">
                  <c:v>104926.16999999998</c:v>
                </c:pt>
                <c:pt idx="9">
                  <c:v>66224.62</c:v>
                </c:pt>
                <c:pt idx="10">
                  <c:v>75333.950000000012</c:v>
                </c:pt>
                <c:pt idx="11">
                  <c:v>48707.850000000006</c:v>
                </c:pt>
                <c:pt idx="12">
                  <c:v>45322.320000000007</c:v>
                </c:pt>
                <c:pt idx="13">
                  <c:v>79905.450000000012</c:v>
                </c:pt>
                <c:pt idx="14">
                  <c:v>86247.520000000019</c:v>
                </c:pt>
                <c:pt idx="15">
                  <c:v>53180.640000000007</c:v>
                </c:pt>
                <c:pt idx="16">
                  <c:v>105653.18000000001</c:v>
                </c:pt>
                <c:pt idx="17">
                  <c:v>113846.68999999999</c:v>
                </c:pt>
                <c:pt idx="18">
                  <c:v>98626.47</c:v>
                </c:pt>
                <c:pt idx="19">
                  <c:v>144662.59</c:v>
                </c:pt>
                <c:pt idx="20">
                  <c:v>45775.430000000008</c:v>
                </c:pt>
                <c:pt idx="21">
                  <c:v>68760.450000000012</c:v>
                </c:pt>
                <c:pt idx="22">
                  <c:v>56679.4</c:v>
                </c:pt>
                <c:pt idx="23">
                  <c:v>52984.03</c:v>
                </c:pt>
              </c:numCache>
            </c:numRef>
          </c:val>
          <c:smooth val="0"/>
          <c:extLst>
            <c:ext xmlns:c16="http://schemas.microsoft.com/office/drawing/2014/chart" uri="{C3380CC4-5D6E-409C-BE32-E72D297353CC}">
              <c16:uniqueId val="{00000000-B58A-4ABF-A0E4-80FA9A1FAEB9}"/>
            </c:ext>
          </c:extLst>
        </c:ser>
        <c:dLbls>
          <c:showLegendKey val="0"/>
          <c:showVal val="0"/>
          <c:showCatName val="0"/>
          <c:showSerName val="0"/>
          <c:showPercent val="0"/>
          <c:showBubbleSize val="0"/>
        </c:dLbls>
        <c:marker val="1"/>
        <c:smooth val="0"/>
        <c:axId val="524067888"/>
        <c:axId val="524078928"/>
      </c:lineChart>
      <c:catAx>
        <c:axId val="52406788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24078928"/>
        <c:crosses val="autoZero"/>
        <c:auto val="1"/>
        <c:lblAlgn val="ctr"/>
        <c:lblOffset val="100"/>
        <c:noMultiLvlLbl val="0"/>
      </c:catAx>
      <c:valAx>
        <c:axId val="524078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24067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Correlation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lineMarker"/>
        <c:varyColors val="0"/>
        <c:ser>
          <c:idx val="0"/>
          <c:order val="0"/>
          <c:tx>
            <c:strRef>
              <c:f>Correlation!$A$2</c:f>
              <c:strCache>
                <c:ptCount val="1"/>
                <c:pt idx="0">
                  <c:v>Quantity Sold</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Correlation!$B$1:$E$1</c:f>
              <c:strCache>
                <c:ptCount val="4"/>
                <c:pt idx="0">
                  <c:v>Column 1</c:v>
                </c:pt>
                <c:pt idx="1">
                  <c:v>Column 2</c:v>
                </c:pt>
                <c:pt idx="2">
                  <c:v>Column 3</c:v>
                </c:pt>
                <c:pt idx="3">
                  <c:v>Column 4</c:v>
                </c:pt>
              </c:strCache>
            </c:strRef>
          </c:xVal>
          <c:yVal>
            <c:numRef>
              <c:f>Correlation!$B$2:$E$2</c:f>
              <c:numCache>
                <c:formatCode>General</c:formatCode>
                <c:ptCount val="4"/>
                <c:pt idx="0">
                  <c:v>1</c:v>
                </c:pt>
              </c:numCache>
            </c:numRef>
          </c:yVal>
          <c:smooth val="0"/>
          <c:extLst>
            <c:ext xmlns:c16="http://schemas.microsoft.com/office/drawing/2014/chart" uri="{C3380CC4-5D6E-409C-BE32-E72D297353CC}">
              <c16:uniqueId val="{00000000-C237-4AFF-B3E6-725284A3F366}"/>
            </c:ext>
          </c:extLst>
        </c:ser>
        <c:ser>
          <c:idx val="1"/>
          <c:order val="1"/>
          <c:tx>
            <c:strRef>
              <c:f>Correlation!$A$3</c:f>
              <c:strCache>
                <c:ptCount val="1"/>
                <c:pt idx="0">
                  <c:v>Unit Price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Correlation!$B$1:$E$1</c:f>
              <c:strCache>
                <c:ptCount val="4"/>
                <c:pt idx="0">
                  <c:v>Column 1</c:v>
                </c:pt>
                <c:pt idx="1">
                  <c:v>Column 2</c:v>
                </c:pt>
                <c:pt idx="2">
                  <c:v>Column 3</c:v>
                </c:pt>
                <c:pt idx="3">
                  <c:v>Column 4</c:v>
                </c:pt>
              </c:strCache>
            </c:strRef>
          </c:xVal>
          <c:yVal>
            <c:numRef>
              <c:f>Correlation!$B$3:$E$3</c:f>
              <c:numCache>
                <c:formatCode>General</c:formatCode>
                <c:ptCount val="4"/>
                <c:pt idx="0">
                  <c:v>-4.7224593596894571E-2</c:v>
                </c:pt>
                <c:pt idx="1">
                  <c:v>1</c:v>
                </c:pt>
              </c:numCache>
            </c:numRef>
          </c:yVal>
          <c:smooth val="0"/>
          <c:extLst>
            <c:ext xmlns:c16="http://schemas.microsoft.com/office/drawing/2014/chart" uri="{C3380CC4-5D6E-409C-BE32-E72D297353CC}">
              <c16:uniqueId val="{00000001-C237-4AFF-B3E6-725284A3F366}"/>
            </c:ext>
          </c:extLst>
        </c:ser>
        <c:ser>
          <c:idx val="2"/>
          <c:order val="2"/>
          <c:tx>
            <c:strRef>
              <c:f>Correlation!$A$4</c:f>
              <c:strCache>
                <c:ptCount val="1"/>
                <c:pt idx="0">
                  <c:v>Total Sales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strRef>
              <c:f>Correlation!$B$1:$E$1</c:f>
              <c:strCache>
                <c:ptCount val="4"/>
                <c:pt idx="0">
                  <c:v>Column 1</c:v>
                </c:pt>
                <c:pt idx="1">
                  <c:v>Column 2</c:v>
                </c:pt>
                <c:pt idx="2">
                  <c:v>Column 3</c:v>
                </c:pt>
                <c:pt idx="3">
                  <c:v>Column 4</c:v>
                </c:pt>
              </c:strCache>
            </c:strRef>
          </c:xVal>
          <c:yVal>
            <c:numRef>
              <c:f>Correlation!$B$4:$E$4</c:f>
              <c:numCache>
                <c:formatCode>General</c:formatCode>
                <c:ptCount val="4"/>
                <c:pt idx="0">
                  <c:v>0.63877347194867973</c:v>
                </c:pt>
                <c:pt idx="1">
                  <c:v>0.64119146798865356</c:v>
                </c:pt>
                <c:pt idx="2">
                  <c:v>1</c:v>
                </c:pt>
              </c:numCache>
            </c:numRef>
          </c:yVal>
          <c:smooth val="0"/>
          <c:extLst>
            <c:ext xmlns:c16="http://schemas.microsoft.com/office/drawing/2014/chart" uri="{C3380CC4-5D6E-409C-BE32-E72D297353CC}">
              <c16:uniqueId val="{00000002-C237-4AFF-B3E6-725284A3F366}"/>
            </c:ext>
          </c:extLst>
        </c:ser>
        <c:ser>
          <c:idx val="3"/>
          <c:order val="3"/>
          <c:tx>
            <c:strRef>
              <c:f>Correlation!$A$5</c:f>
              <c:strCache>
                <c:ptCount val="1"/>
                <c:pt idx="0">
                  <c:v>profit</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strRef>
              <c:f>Correlation!$B$1:$E$1</c:f>
              <c:strCache>
                <c:ptCount val="4"/>
                <c:pt idx="0">
                  <c:v>Column 1</c:v>
                </c:pt>
                <c:pt idx="1">
                  <c:v>Column 2</c:v>
                </c:pt>
                <c:pt idx="2">
                  <c:v>Column 3</c:v>
                </c:pt>
                <c:pt idx="3">
                  <c:v>Column 4</c:v>
                </c:pt>
              </c:strCache>
            </c:strRef>
          </c:xVal>
          <c:yVal>
            <c:numRef>
              <c:f>Correlation!$B$5:$E$5</c:f>
              <c:numCache>
                <c:formatCode>General</c:formatCode>
                <c:ptCount val="4"/>
                <c:pt idx="0">
                  <c:v>0.67185312127247998</c:v>
                </c:pt>
                <c:pt idx="1">
                  <c:v>0.59613821233435693</c:v>
                </c:pt>
                <c:pt idx="2">
                  <c:v>0.99835494537571667</c:v>
                </c:pt>
                <c:pt idx="3">
                  <c:v>1</c:v>
                </c:pt>
              </c:numCache>
            </c:numRef>
          </c:yVal>
          <c:smooth val="0"/>
          <c:extLst>
            <c:ext xmlns:c16="http://schemas.microsoft.com/office/drawing/2014/chart" uri="{C3380CC4-5D6E-409C-BE32-E72D297353CC}">
              <c16:uniqueId val="{00000003-C237-4AFF-B3E6-725284A3F366}"/>
            </c:ext>
          </c:extLst>
        </c:ser>
        <c:dLbls>
          <c:showLegendKey val="0"/>
          <c:showVal val="0"/>
          <c:showCatName val="0"/>
          <c:showSerName val="0"/>
          <c:showPercent val="0"/>
          <c:showBubbleSize val="0"/>
        </c:dLbls>
        <c:axId val="686229983"/>
        <c:axId val="686232383"/>
      </c:scatterChart>
      <c:valAx>
        <c:axId val="68622998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32383"/>
        <c:crosses val="autoZero"/>
        <c:crossBetween val="midCat"/>
      </c:valAx>
      <c:valAx>
        <c:axId val="68623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22998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Forecasting.xlsx]Bar Chart (Sales by Category)!PivotTable15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Total Sales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 (Sales by Category)'!$B$3</c:f>
              <c:strCache>
                <c:ptCount val="1"/>
                <c:pt idx="0">
                  <c:v>Total</c:v>
                </c:pt>
              </c:strCache>
            </c:strRef>
          </c:tx>
          <c:spPr>
            <a:solidFill>
              <a:schemeClr val="accent1"/>
            </a:solidFill>
            <a:ln>
              <a:noFill/>
            </a:ln>
            <a:effectLst/>
          </c:spPr>
          <c:invertIfNegative val="0"/>
          <c:cat>
            <c:strRef>
              <c:f>'Bar Chart (Sales by Category)'!$A$4:$A$8</c:f>
              <c:strCache>
                <c:ptCount val="5"/>
                <c:pt idx="0">
                  <c:v>Books</c:v>
                </c:pt>
                <c:pt idx="1">
                  <c:v>Clothing</c:v>
                </c:pt>
                <c:pt idx="2">
                  <c:v>Electronics</c:v>
                </c:pt>
                <c:pt idx="3">
                  <c:v>Home Appliances</c:v>
                </c:pt>
                <c:pt idx="4">
                  <c:v>Toys</c:v>
                </c:pt>
              </c:strCache>
            </c:strRef>
          </c:cat>
          <c:val>
            <c:numRef>
              <c:f>'Bar Chart (Sales by Category)'!$B$4:$B$8</c:f>
              <c:numCache>
                <c:formatCode>General</c:formatCode>
                <c:ptCount val="5"/>
                <c:pt idx="0">
                  <c:v>373237.89000000007</c:v>
                </c:pt>
                <c:pt idx="1">
                  <c:v>384977.62999999995</c:v>
                </c:pt>
                <c:pt idx="2">
                  <c:v>310756.14000000007</c:v>
                </c:pt>
                <c:pt idx="3">
                  <c:v>404710.92000000004</c:v>
                </c:pt>
                <c:pt idx="4">
                  <c:v>376529.56000000006</c:v>
                </c:pt>
              </c:numCache>
            </c:numRef>
          </c:val>
          <c:extLst>
            <c:ext xmlns:c16="http://schemas.microsoft.com/office/drawing/2014/chart" uri="{C3380CC4-5D6E-409C-BE32-E72D297353CC}">
              <c16:uniqueId val="{00000000-0599-4ABE-B667-BDD643C9B36D}"/>
            </c:ext>
          </c:extLst>
        </c:ser>
        <c:dLbls>
          <c:showLegendKey val="0"/>
          <c:showVal val="0"/>
          <c:showCatName val="0"/>
          <c:showSerName val="0"/>
          <c:showPercent val="0"/>
          <c:showBubbleSize val="0"/>
        </c:dLbls>
        <c:gapWidth val="219"/>
        <c:overlap val="-27"/>
        <c:axId val="1358618784"/>
        <c:axId val="1358636064"/>
      </c:barChart>
      <c:catAx>
        <c:axId val="135861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36064"/>
        <c:crosses val="autoZero"/>
        <c:auto val="1"/>
        <c:lblAlgn val="ctr"/>
        <c:lblOffset val="100"/>
        <c:noMultiLvlLbl val="0"/>
      </c:catAx>
      <c:valAx>
        <c:axId val="135863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618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Forecasting.xlsx]Pie Chart Market Share Analysi!PivotTable30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'Pie Chart Market Share Analysi'!$B$3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37C-42BD-AC34-51F226320427}"/>
              </c:ext>
            </c:extLst>
          </c:dPt>
          <c:dPt>
            <c:idx val="1"/>
            <c:bubble3D val="0"/>
            <c:spPr>
              <a:solidFill>
                <a:schemeClr val="accent2"/>
              </a:solidFill>
              <a:ln>
                <a:noFill/>
              </a:ln>
              <a:effectLst/>
            </c:spPr>
            <c:extLst>
              <c:ext xmlns:c16="http://schemas.microsoft.com/office/drawing/2014/chart" uri="{C3380CC4-5D6E-409C-BE32-E72D297353CC}">
                <c16:uniqueId val="{00000003-537C-42BD-AC34-51F226320427}"/>
              </c:ext>
            </c:extLst>
          </c:dPt>
          <c:dPt>
            <c:idx val="2"/>
            <c:bubble3D val="0"/>
            <c:spPr>
              <a:solidFill>
                <a:schemeClr val="accent3"/>
              </a:solidFill>
              <a:ln>
                <a:noFill/>
              </a:ln>
              <a:effectLst/>
            </c:spPr>
            <c:extLst>
              <c:ext xmlns:c16="http://schemas.microsoft.com/office/drawing/2014/chart" uri="{C3380CC4-5D6E-409C-BE32-E72D297353CC}">
                <c16:uniqueId val="{00000005-537C-42BD-AC34-51F226320427}"/>
              </c:ext>
            </c:extLst>
          </c:dPt>
          <c:dPt>
            <c:idx val="3"/>
            <c:bubble3D val="0"/>
            <c:spPr>
              <a:solidFill>
                <a:schemeClr val="accent4"/>
              </a:solidFill>
              <a:ln>
                <a:noFill/>
              </a:ln>
              <a:effectLst/>
            </c:spPr>
            <c:extLst>
              <c:ext xmlns:c16="http://schemas.microsoft.com/office/drawing/2014/chart" uri="{C3380CC4-5D6E-409C-BE32-E72D297353CC}">
                <c16:uniqueId val="{00000007-537C-42BD-AC34-51F226320427}"/>
              </c:ext>
            </c:extLst>
          </c:dPt>
          <c:dPt>
            <c:idx val="4"/>
            <c:bubble3D val="0"/>
            <c:spPr>
              <a:solidFill>
                <a:schemeClr val="accent5"/>
              </a:solidFill>
              <a:ln>
                <a:noFill/>
              </a:ln>
              <a:effectLst/>
            </c:spPr>
            <c:extLst>
              <c:ext xmlns:c16="http://schemas.microsoft.com/office/drawing/2014/chart" uri="{C3380CC4-5D6E-409C-BE32-E72D297353CC}">
                <c16:uniqueId val="{00000009-537C-42BD-AC34-51F226320427}"/>
              </c:ext>
            </c:extLst>
          </c:dPt>
          <c:cat>
            <c:strRef>
              <c:f>'Pie Chart Market Share Analysi'!$A$4:$A$9</c:f>
              <c:strCache>
                <c:ptCount val="5"/>
                <c:pt idx="0">
                  <c:v>Books</c:v>
                </c:pt>
                <c:pt idx="1">
                  <c:v>Clothing</c:v>
                </c:pt>
                <c:pt idx="2">
                  <c:v>Electronics</c:v>
                </c:pt>
                <c:pt idx="3">
                  <c:v>Home Appliances</c:v>
                </c:pt>
                <c:pt idx="4">
                  <c:v>Toys</c:v>
                </c:pt>
              </c:strCache>
            </c:strRef>
          </c:cat>
          <c:val>
            <c:numRef>
              <c:f>'Pie Chart Market Share Analysi'!$B$4:$B$9</c:f>
              <c:numCache>
                <c:formatCode>General</c:formatCode>
                <c:ptCount val="5"/>
                <c:pt idx="0">
                  <c:v>373237.89000000007</c:v>
                </c:pt>
                <c:pt idx="1">
                  <c:v>384977.62999999995</c:v>
                </c:pt>
                <c:pt idx="2">
                  <c:v>310756.14000000007</c:v>
                </c:pt>
                <c:pt idx="3">
                  <c:v>404710.92000000004</c:v>
                </c:pt>
                <c:pt idx="4">
                  <c:v>376529.56000000006</c:v>
                </c:pt>
              </c:numCache>
            </c:numRef>
          </c:val>
          <c:extLst>
            <c:ext xmlns:c16="http://schemas.microsoft.com/office/drawing/2014/chart" uri="{C3380CC4-5D6E-409C-BE32-E72D297353CC}">
              <c16:uniqueId val="{00000000-788C-4412-B1FA-43A7615633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Analysis and Forecasting.xlsx]Line Graph Sales Trends!PivotTable45</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Graph Sales Trends'!$B$3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'Line Graph Sales Trends'!$A$4:$A$6</c:f>
              <c:strCache>
                <c:ptCount val="2"/>
                <c:pt idx="0">
                  <c:v>2022</c:v>
                </c:pt>
                <c:pt idx="1">
                  <c:v>2023</c:v>
                </c:pt>
              </c:strCache>
            </c:strRef>
          </c:cat>
          <c:val>
            <c:numRef>
              <c:f>'Line Graph Sales Trends'!$B$4:$B$6</c:f>
              <c:numCache>
                <c:formatCode>General</c:formatCode>
                <c:ptCount val="2"/>
                <c:pt idx="0">
                  <c:v>898567.96999999986</c:v>
                </c:pt>
                <c:pt idx="1">
                  <c:v>951644.17000000039</c:v>
                </c:pt>
              </c:numCache>
            </c:numRef>
          </c:val>
          <c:smooth val="0"/>
          <c:extLst>
            <c:ext xmlns:c16="http://schemas.microsoft.com/office/drawing/2014/chart" uri="{C3380CC4-5D6E-409C-BE32-E72D297353CC}">
              <c16:uniqueId val="{00000000-092F-4EF5-BF28-9AEAEF01B43A}"/>
            </c:ext>
          </c:extLst>
        </c:ser>
        <c:dLbls>
          <c:showLegendKey val="0"/>
          <c:showVal val="0"/>
          <c:showCatName val="0"/>
          <c:showSerName val="0"/>
          <c:showPercent val="0"/>
          <c:showBubbleSize val="0"/>
        </c:dLbls>
        <c:marker val="1"/>
        <c:smooth val="0"/>
        <c:axId val="1530449904"/>
        <c:axId val="1530456624"/>
      </c:lineChart>
      <c:catAx>
        <c:axId val="153044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30456624"/>
        <c:crosses val="autoZero"/>
        <c:auto val="1"/>
        <c:lblAlgn val="ctr"/>
        <c:lblOffset val="100"/>
        <c:noMultiLvlLbl val="0"/>
      </c:catAx>
      <c:valAx>
        <c:axId val="15304566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44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7">
  <a:schemeClr val="accent4"/>
</cs:colorStyle>
</file>

<file path=xl/charts/colors15.xml><?xml version="1.0" encoding="utf-8"?>
<cs:colorStyle xmlns:cs="http://schemas.microsoft.com/office/drawing/2012/chartStyle" xmlns:a="http://schemas.openxmlformats.org/drawingml/2006/main" meth="withinLinear" id="19">
  <a:schemeClr val="accent6"/>
</cs:colorStyle>
</file>

<file path=xl/charts/colors16.xml><?xml version="1.0" encoding="utf-8"?>
<cs:colorStyle xmlns:cs="http://schemas.microsoft.com/office/drawing/2012/chartStyle" xmlns:a="http://schemas.openxmlformats.org/drawingml/2006/main" meth="withinLinear" id="16">
  <a:schemeClr val="accent3"/>
</cs:colorStyle>
</file>

<file path=xl/charts/colors17.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607695</xdr:colOff>
      <xdr:row>3</xdr:row>
      <xdr:rowOff>99060</xdr:rowOff>
    </xdr:from>
    <xdr:to>
      <xdr:col>10</xdr:col>
      <xdr:colOff>302895</xdr:colOff>
      <xdr:row>18</xdr:row>
      <xdr:rowOff>99060</xdr:rowOff>
    </xdr:to>
    <xdr:graphicFrame macro="">
      <xdr:nvGraphicFramePr>
        <xdr:cNvPr id="2" name="Chart 1">
          <a:extLst>
            <a:ext uri="{FF2B5EF4-FFF2-40B4-BE49-F238E27FC236}">
              <a16:creationId xmlns:a16="http://schemas.microsoft.com/office/drawing/2014/main" id="{BD0528FF-7C6D-FFBE-A80E-1E9A6A9AA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513742</xdr:colOff>
      <xdr:row>2</xdr:row>
      <xdr:rowOff>170678</xdr:rowOff>
    </xdr:from>
    <xdr:to>
      <xdr:col>18</xdr:col>
      <xdr:colOff>265512</xdr:colOff>
      <xdr:row>22</xdr:row>
      <xdr:rowOff>180202</xdr:rowOff>
    </xdr:to>
    <xdr:graphicFrame macro="">
      <xdr:nvGraphicFramePr>
        <xdr:cNvPr id="2" name="Chart 1">
          <a:extLst>
            <a:ext uri="{FF2B5EF4-FFF2-40B4-BE49-F238E27FC236}">
              <a16:creationId xmlns:a16="http://schemas.microsoft.com/office/drawing/2014/main" id="{DB2EEF03-6D39-31D9-2E26-7C76D74524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228600</xdr:colOff>
      <xdr:row>17</xdr:row>
      <xdr:rowOff>167640</xdr:rowOff>
    </xdr:from>
    <xdr:to>
      <xdr:col>8</xdr:col>
      <xdr:colOff>243841</xdr:colOff>
      <xdr:row>33</xdr:row>
      <xdr:rowOff>1732</xdr:rowOff>
    </xdr:to>
    <xdr:graphicFrame macro="">
      <xdr:nvGraphicFramePr>
        <xdr:cNvPr id="2" name="Chart 1">
          <a:extLst>
            <a:ext uri="{FF2B5EF4-FFF2-40B4-BE49-F238E27FC236}">
              <a16:creationId xmlns:a16="http://schemas.microsoft.com/office/drawing/2014/main" id="{215C02AE-103F-156E-E792-6482861A37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1463782</xdr:colOff>
      <xdr:row>17</xdr:row>
      <xdr:rowOff>117036</xdr:rowOff>
    </xdr:from>
    <xdr:to>
      <xdr:col>22</xdr:col>
      <xdr:colOff>1102770</xdr:colOff>
      <xdr:row>31</xdr:row>
      <xdr:rowOff>161266</xdr:rowOff>
    </xdr:to>
    <xdr:graphicFrame macro="">
      <xdr:nvGraphicFramePr>
        <xdr:cNvPr id="7" name="Chart 6">
          <a:extLst>
            <a:ext uri="{FF2B5EF4-FFF2-40B4-BE49-F238E27FC236}">
              <a16:creationId xmlns:a16="http://schemas.microsoft.com/office/drawing/2014/main" id="{674F080B-8577-E8FE-98DD-DD2077F6D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204242</xdr:colOff>
      <xdr:row>17</xdr:row>
      <xdr:rowOff>95250</xdr:rowOff>
    </xdr:from>
    <xdr:to>
      <xdr:col>17</xdr:col>
      <xdr:colOff>800100</xdr:colOff>
      <xdr:row>32</xdr:row>
      <xdr:rowOff>164328</xdr:rowOff>
    </xdr:to>
    <xdr:graphicFrame macro="">
      <xdr:nvGraphicFramePr>
        <xdr:cNvPr id="8" name="Chart 7">
          <a:extLst>
            <a:ext uri="{FF2B5EF4-FFF2-40B4-BE49-F238E27FC236}">
              <a16:creationId xmlns:a16="http://schemas.microsoft.com/office/drawing/2014/main" id="{B1995882-5413-7DC7-DFEA-A6C26AF07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116703</xdr:colOff>
      <xdr:row>6</xdr:row>
      <xdr:rowOff>179061</xdr:rowOff>
    </xdr:from>
    <xdr:to>
      <xdr:col>7</xdr:col>
      <xdr:colOff>365760</xdr:colOff>
      <xdr:row>17</xdr:row>
      <xdr:rowOff>91440</xdr:rowOff>
    </xdr:to>
    <mc:AlternateContent xmlns:mc="http://schemas.openxmlformats.org/markup-compatibility/2006" xmlns:a14="http://schemas.microsoft.com/office/drawing/2010/main">
      <mc:Choice Requires="a14">
        <xdr:graphicFrame macro="">
          <xdr:nvGraphicFramePr>
            <xdr:cNvPr id="22" name="Product Category 1">
              <a:extLst>
                <a:ext uri="{FF2B5EF4-FFF2-40B4-BE49-F238E27FC236}">
                  <a16:creationId xmlns:a16="http://schemas.microsoft.com/office/drawing/2014/main" id="{FEDAEFC3-9561-2269-900B-D81A538A0FB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5131726" y="2092921"/>
              <a:ext cx="1454081" cy="1861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291515</xdr:colOff>
      <xdr:row>7</xdr:row>
      <xdr:rowOff>28693</xdr:rowOff>
    </xdr:from>
    <xdr:to>
      <xdr:col>4</xdr:col>
      <xdr:colOff>533401</xdr:colOff>
      <xdr:row>17</xdr:row>
      <xdr:rowOff>91440</xdr:rowOff>
    </xdr:to>
    <mc:AlternateContent xmlns:mc="http://schemas.openxmlformats.org/markup-compatibility/2006" xmlns:a14="http://schemas.microsoft.com/office/drawing/2010/main">
      <mc:Choice Requires="a14">
        <xdr:graphicFrame macro="">
          <xdr:nvGraphicFramePr>
            <xdr:cNvPr id="24" name="Total Sales">
              <a:extLst>
                <a:ext uri="{FF2B5EF4-FFF2-40B4-BE49-F238E27FC236}">
                  <a16:creationId xmlns:a16="http://schemas.microsoft.com/office/drawing/2014/main" id="{8614946B-4BC3-6AA4-334B-DE4243F50C19}"/>
                </a:ext>
              </a:extLst>
            </xdr:cNvPr>
            <xdr:cNvGraphicFramePr/>
          </xdr:nvGraphicFramePr>
          <xdr:xfrm>
            <a:off x="0" y="0"/>
            <a:ext cx="0" cy="0"/>
          </xdr:xfrm>
          <a:graphic>
            <a:graphicData uri="http://schemas.microsoft.com/office/drawing/2010/slicer">
              <sle:slicer xmlns:sle="http://schemas.microsoft.com/office/drawing/2010/slicer" name="Total Sales"/>
            </a:graphicData>
          </a:graphic>
        </xdr:graphicFrame>
      </mc:Choice>
      <mc:Fallback xmlns="">
        <xdr:sp macro="" textlink="">
          <xdr:nvSpPr>
            <xdr:cNvPr id="0" name=""/>
            <xdr:cNvSpPr>
              <a:spLocks noTextEdit="1"/>
            </xdr:cNvSpPr>
          </xdr:nvSpPr>
          <xdr:spPr>
            <a:xfrm>
              <a:off x="3499003" y="2119763"/>
              <a:ext cx="1446910" cy="183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515352</xdr:colOff>
      <xdr:row>6</xdr:row>
      <xdr:rowOff>0</xdr:rowOff>
    </xdr:from>
    <xdr:to>
      <xdr:col>21</xdr:col>
      <xdr:colOff>145242</xdr:colOff>
      <xdr:row>15</xdr:row>
      <xdr:rowOff>137341</xdr:rowOff>
    </xdr:to>
    <mc:AlternateContent xmlns:mc="http://schemas.openxmlformats.org/markup-compatibility/2006" xmlns:a14="http://schemas.microsoft.com/office/drawing/2010/main">
      <mc:Choice Requires="a14">
        <xdr:graphicFrame macro="">
          <xdr:nvGraphicFramePr>
            <xdr:cNvPr id="27" name="Total Sales 1">
              <a:extLst>
                <a:ext uri="{FF2B5EF4-FFF2-40B4-BE49-F238E27FC236}">
                  <a16:creationId xmlns:a16="http://schemas.microsoft.com/office/drawing/2014/main" id="{CA152E77-AEEC-4058-BDA3-1B7F7B5B5124}"/>
                </a:ext>
              </a:extLst>
            </xdr:cNvPr>
            <xdr:cNvGraphicFramePr/>
          </xdr:nvGraphicFramePr>
          <xdr:xfrm>
            <a:off x="0" y="0"/>
            <a:ext cx="0" cy="0"/>
          </xdr:xfrm>
          <a:graphic>
            <a:graphicData uri="http://schemas.microsoft.com/office/drawing/2010/slicer">
              <sle:slicer xmlns:sle="http://schemas.microsoft.com/office/drawing/2010/slicer" name="Total Sales 1"/>
            </a:graphicData>
          </a:graphic>
        </xdr:graphicFrame>
      </mc:Choice>
      <mc:Fallback xmlns="">
        <xdr:sp macro="" textlink="">
          <xdr:nvSpPr>
            <xdr:cNvPr id="0" name=""/>
            <xdr:cNvSpPr>
              <a:spLocks noTextEdit="1"/>
            </xdr:cNvSpPr>
          </xdr:nvSpPr>
          <xdr:spPr>
            <a:xfrm>
              <a:off x="21496933" y="1913860"/>
              <a:ext cx="1171611" cy="1732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1423358</xdr:colOff>
      <xdr:row>6</xdr:row>
      <xdr:rowOff>14378</xdr:rowOff>
    </xdr:from>
    <xdr:to>
      <xdr:col>22</xdr:col>
      <xdr:colOff>1122001</xdr:colOff>
      <xdr:row>15</xdr:row>
      <xdr:rowOff>143772</xdr:rowOff>
    </xdr:to>
    <mc:AlternateContent xmlns:mc="http://schemas.openxmlformats.org/markup-compatibility/2006" xmlns:a14="http://schemas.microsoft.com/office/drawing/2010/main">
      <mc:Choice Requires="a14">
        <xdr:graphicFrame macro="">
          <xdr:nvGraphicFramePr>
            <xdr:cNvPr id="28" name="Sales Region 1">
              <a:extLst>
                <a:ext uri="{FF2B5EF4-FFF2-40B4-BE49-F238E27FC236}">
                  <a16:creationId xmlns:a16="http://schemas.microsoft.com/office/drawing/2014/main" id="{8EF58BF1-9DA0-0F83-D2B1-9C2081473431}"/>
                </a:ext>
              </a:extLst>
            </xdr:cNvPr>
            <xdr:cNvGraphicFramePr/>
          </xdr:nvGraphicFramePr>
          <xdr:xfrm>
            <a:off x="0" y="0"/>
            <a:ext cx="0" cy="0"/>
          </xdr:xfrm>
          <a:graphic>
            <a:graphicData uri="http://schemas.microsoft.com/office/drawing/2010/slicer">
              <sle:slicer xmlns:sle="http://schemas.microsoft.com/office/drawing/2010/slicer" name="Sales Region 1"/>
            </a:graphicData>
          </a:graphic>
        </xdr:graphicFrame>
      </mc:Choice>
      <mc:Fallback xmlns="">
        <xdr:sp macro="" textlink="">
          <xdr:nvSpPr>
            <xdr:cNvPr id="0" name=""/>
            <xdr:cNvSpPr>
              <a:spLocks noTextEdit="1"/>
            </xdr:cNvSpPr>
          </xdr:nvSpPr>
          <xdr:spPr>
            <a:xfrm>
              <a:off x="23710440" y="1928238"/>
              <a:ext cx="1122166" cy="17242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418349</xdr:colOff>
      <xdr:row>6</xdr:row>
      <xdr:rowOff>17222</xdr:rowOff>
    </xdr:from>
    <xdr:to>
      <xdr:col>16</xdr:col>
      <xdr:colOff>442451</xdr:colOff>
      <xdr:row>16</xdr:row>
      <xdr:rowOff>111035</xdr:rowOff>
    </xdr:to>
    <mc:AlternateContent xmlns:mc="http://schemas.openxmlformats.org/markup-compatibility/2006" xmlns:a14="http://schemas.microsoft.com/office/drawing/2010/main">
      <mc:Choice Requires="a14">
        <xdr:graphicFrame macro="">
          <xdr:nvGraphicFramePr>
            <xdr:cNvPr id="5" name="Total Sales 2">
              <a:extLst>
                <a:ext uri="{FF2B5EF4-FFF2-40B4-BE49-F238E27FC236}">
                  <a16:creationId xmlns:a16="http://schemas.microsoft.com/office/drawing/2014/main" id="{7A9ECD22-3320-C06B-F67F-A27D2D5A7A53}"/>
                </a:ext>
              </a:extLst>
            </xdr:cNvPr>
            <xdr:cNvGraphicFramePr/>
          </xdr:nvGraphicFramePr>
          <xdr:xfrm>
            <a:off x="0" y="0"/>
            <a:ext cx="0" cy="0"/>
          </xdr:xfrm>
          <a:graphic>
            <a:graphicData uri="http://schemas.microsoft.com/office/drawing/2010/slicer">
              <sle:slicer xmlns:sle="http://schemas.microsoft.com/office/drawing/2010/slicer" name="Total Sales 2"/>
            </a:graphicData>
          </a:graphic>
        </xdr:graphicFrame>
      </mc:Choice>
      <mc:Fallback xmlns="">
        <xdr:sp macro="" textlink="">
          <xdr:nvSpPr>
            <xdr:cNvPr id="0" name=""/>
            <xdr:cNvSpPr>
              <a:spLocks noTextEdit="1"/>
            </xdr:cNvSpPr>
          </xdr:nvSpPr>
          <xdr:spPr>
            <a:xfrm>
              <a:off x="14612814" y="1931082"/>
              <a:ext cx="1494939" cy="1865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1164883</xdr:colOff>
      <xdr:row>6</xdr:row>
      <xdr:rowOff>54707</xdr:rowOff>
    </xdr:from>
    <xdr:to>
      <xdr:col>13</xdr:col>
      <xdr:colOff>287644</xdr:colOff>
      <xdr:row>16</xdr:row>
      <xdr:rowOff>83869</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E643A126-7032-1A90-93E3-3554680C7D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921488" y="1968567"/>
              <a:ext cx="1355598" cy="1801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140369</xdr:colOff>
      <xdr:row>52</xdr:row>
      <xdr:rowOff>0</xdr:rowOff>
    </xdr:from>
    <xdr:to>
      <xdr:col>9</xdr:col>
      <xdr:colOff>1363579</xdr:colOff>
      <xdr:row>69</xdr:row>
      <xdr:rowOff>8022</xdr:rowOff>
    </xdr:to>
    <xdr:graphicFrame macro="">
      <xdr:nvGraphicFramePr>
        <xdr:cNvPr id="10" name="Chart 9">
          <a:extLst>
            <a:ext uri="{FF2B5EF4-FFF2-40B4-BE49-F238E27FC236}">
              <a16:creationId xmlns:a16="http://schemas.microsoft.com/office/drawing/2014/main" id="{55744F31-EBE5-527F-C605-B928F14D1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582706</xdr:colOff>
      <xdr:row>37</xdr:row>
      <xdr:rowOff>59764</xdr:rowOff>
    </xdr:from>
    <xdr:to>
      <xdr:col>9</xdr:col>
      <xdr:colOff>1419411</xdr:colOff>
      <xdr:row>49</xdr:row>
      <xdr:rowOff>164353</xdr:rowOff>
    </xdr:to>
    <mc:AlternateContent xmlns:mc="http://schemas.openxmlformats.org/markup-compatibility/2006" xmlns:a14="http://schemas.microsoft.com/office/drawing/2010/main">
      <mc:Choice Requires="a14">
        <xdr:graphicFrame macro="">
          <xdr:nvGraphicFramePr>
            <xdr:cNvPr id="11" name="Product Category 2">
              <a:extLst>
                <a:ext uri="{FF2B5EF4-FFF2-40B4-BE49-F238E27FC236}">
                  <a16:creationId xmlns:a16="http://schemas.microsoft.com/office/drawing/2014/main" id="{AB7B3FBC-CD9F-BF26-D44B-DBF8D6EBBC70}"/>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mlns="">
        <xdr:sp macro="" textlink="">
          <xdr:nvSpPr>
            <xdr:cNvPr id="0" name=""/>
            <xdr:cNvSpPr>
              <a:spLocks noTextEdit="1"/>
            </xdr:cNvSpPr>
          </xdr:nvSpPr>
          <xdr:spPr>
            <a:xfrm>
              <a:off x="7405264" y="7608880"/>
              <a:ext cx="1634147" cy="2231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537882</xdr:colOff>
      <xdr:row>37</xdr:row>
      <xdr:rowOff>44824</xdr:rowOff>
    </xdr:from>
    <xdr:to>
      <xdr:col>8</xdr:col>
      <xdr:colOff>243092</xdr:colOff>
      <xdr:row>50</xdr:row>
      <xdr:rowOff>27080</xdr:rowOff>
    </xdr:to>
    <mc:AlternateContent xmlns:mc="http://schemas.openxmlformats.org/markup-compatibility/2006" xmlns:a14="http://schemas.microsoft.com/office/drawing/2010/main">
      <mc:Choice Requires="a14">
        <xdr:graphicFrame macro="">
          <xdr:nvGraphicFramePr>
            <xdr:cNvPr id="12" name="Product Name">
              <a:extLst>
                <a:ext uri="{FF2B5EF4-FFF2-40B4-BE49-F238E27FC236}">
                  <a16:creationId xmlns:a16="http://schemas.microsoft.com/office/drawing/2014/main" id="{26E742EE-FB3B-0C12-E758-F0A77A269C21}"/>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5552905" y="7593940"/>
              <a:ext cx="1512745" cy="2285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358588</xdr:colOff>
      <xdr:row>37</xdr:row>
      <xdr:rowOff>87107</xdr:rowOff>
    </xdr:from>
    <xdr:to>
      <xdr:col>5</xdr:col>
      <xdr:colOff>328705</xdr:colOff>
      <xdr:row>50</xdr:row>
      <xdr:rowOff>14940</xdr:rowOff>
    </xdr:to>
    <mc:AlternateContent xmlns:mc="http://schemas.openxmlformats.org/markup-compatibility/2006" xmlns:a14="http://schemas.microsoft.com/office/drawing/2010/main">
      <mc:Choice Requires="a14">
        <xdr:graphicFrame macro="">
          <xdr:nvGraphicFramePr>
            <xdr:cNvPr id="13" name="Quantity Sold">
              <a:extLst>
                <a:ext uri="{FF2B5EF4-FFF2-40B4-BE49-F238E27FC236}">
                  <a16:creationId xmlns:a16="http://schemas.microsoft.com/office/drawing/2014/main" id="{F176B448-5B5F-1D76-1417-3F68137BDEAB}"/>
                </a:ext>
              </a:extLst>
            </xdr:cNvPr>
            <xdr:cNvGraphicFramePr/>
          </xdr:nvGraphicFramePr>
          <xdr:xfrm>
            <a:off x="0" y="0"/>
            <a:ext cx="0" cy="0"/>
          </xdr:xfrm>
          <a:graphic>
            <a:graphicData uri="http://schemas.microsoft.com/office/drawing/2010/slicer">
              <sle:slicer xmlns:sle="http://schemas.microsoft.com/office/drawing/2010/slicer" name="Quantity Sold"/>
            </a:graphicData>
          </a:graphic>
        </xdr:graphicFrame>
      </mc:Choice>
      <mc:Fallback xmlns="">
        <xdr:sp macro="" textlink="">
          <xdr:nvSpPr>
            <xdr:cNvPr id="0" name=""/>
            <xdr:cNvSpPr>
              <a:spLocks noTextEdit="1"/>
            </xdr:cNvSpPr>
          </xdr:nvSpPr>
          <xdr:spPr>
            <a:xfrm>
              <a:off x="3566076" y="7636223"/>
              <a:ext cx="1777652" cy="22315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117036</xdr:colOff>
      <xdr:row>53</xdr:row>
      <xdr:rowOff>1</xdr:rowOff>
    </xdr:from>
    <xdr:to>
      <xdr:col>17</xdr:col>
      <xdr:colOff>387684</xdr:colOff>
      <xdr:row>69</xdr:row>
      <xdr:rowOff>40593</xdr:rowOff>
    </xdr:to>
    <xdr:graphicFrame macro="">
      <xdr:nvGraphicFramePr>
        <xdr:cNvPr id="14" name="Chart 13">
          <a:extLst>
            <a:ext uri="{FF2B5EF4-FFF2-40B4-BE49-F238E27FC236}">
              <a16:creationId xmlns:a16="http://schemas.microsoft.com/office/drawing/2014/main" id="{828831A0-C691-4E48-1F1E-4154EF3CA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251458</xdr:colOff>
      <xdr:row>37</xdr:row>
      <xdr:rowOff>13996</xdr:rowOff>
    </xdr:from>
    <xdr:to>
      <xdr:col>15</xdr:col>
      <xdr:colOff>46652</xdr:colOff>
      <xdr:row>51</xdr:row>
      <xdr:rowOff>139959</xdr:rowOff>
    </xdr:to>
    <mc:AlternateContent xmlns:mc="http://schemas.openxmlformats.org/markup-compatibility/2006" xmlns:a14="http://schemas.microsoft.com/office/drawing/2010/main">
      <mc:Choice Requires="a14">
        <xdr:graphicFrame macro="">
          <xdr:nvGraphicFramePr>
            <xdr:cNvPr id="15" name="profit">
              <a:extLst>
                <a:ext uri="{FF2B5EF4-FFF2-40B4-BE49-F238E27FC236}">
                  <a16:creationId xmlns:a16="http://schemas.microsoft.com/office/drawing/2014/main" id="{C00C9404-CF3D-9287-AFB4-770C6ED05184}"/>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12195365" y="7563112"/>
              <a:ext cx="2045752" cy="26068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373847</xdr:colOff>
      <xdr:row>37</xdr:row>
      <xdr:rowOff>27525</xdr:rowOff>
    </xdr:from>
    <xdr:to>
      <xdr:col>17</xdr:col>
      <xdr:colOff>248817</xdr:colOff>
      <xdr:row>52</xdr:row>
      <xdr:rowOff>15551</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88537BFC-5470-EB8B-CE3F-45F5719E14F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4568312" y="7576641"/>
              <a:ext cx="1948319" cy="264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1430694</xdr:colOff>
      <xdr:row>50</xdr:row>
      <xdr:rowOff>46653</xdr:rowOff>
    </xdr:from>
    <xdr:to>
      <xdr:col>22</xdr:col>
      <xdr:colOff>1026368</xdr:colOff>
      <xdr:row>67</xdr:row>
      <xdr:rowOff>181947</xdr:rowOff>
    </xdr:to>
    <xdr:graphicFrame macro="">
      <xdr:nvGraphicFramePr>
        <xdr:cNvPr id="17" name="Chart 16">
          <a:extLst>
            <a:ext uri="{FF2B5EF4-FFF2-40B4-BE49-F238E27FC236}">
              <a16:creationId xmlns:a16="http://schemas.microsoft.com/office/drawing/2014/main" id="{8381FA5F-70BC-EC94-62F2-37B56B983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528734</xdr:colOff>
      <xdr:row>37</xdr:row>
      <xdr:rowOff>31102</xdr:rowOff>
    </xdr:from>
    <xdr:to>
      <xdr:col>21</xdr:col>
      <xdr:colOff>356428</xdr:colOff>
      <xdr:row>48</xdr:row>
      <xdr:rowOff>69941</xdr:rowOff>
    </xdr:to>
    <mc:AlternateContent xmlns:mc="http://schemas.openxmlformats.org/markup-compatibility/2006" xmlns:a14="http://schemas.microsoft.com/office/drawing/2010/main">
      <mc:Choice Requires="a14">
        <xdr:graphicFrame macro="">
          <xdr:nvGraphicFramePr>
            <xdr:cNvPr id="18" name="Product Name 1">
              <a:extLst>
                <a:ext uri="{FF2B5EF4-FFF2-40B4-BE49-F238E27FC236}">
                  <a16:creationId xmlns:a16="http://schemas.microsoft.com/office/drawing/2014/main" id="{1666F102-BB60-C8A7-5522-1A9C297C9159}"/>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21510315" y="7580218"/>
              <a:ext cx="1369415" cy="1988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653143</xdr:colOff>
      <xdr:row>37</xdr:row>
      <xdr:rowOff>31101</xdr:rowOff>
    </xdr:from>
    <xdr:to>
      <xdr:col>22</xdr:col>
      <xdr:colOff>839756</xdr:colOff>
      <xdr:row>48</xdr:row>
      <xdr:rowOff>46653</xdr:rowOff>
    </xdr:to>
    <mc:AlternateContent xmlns:mc="http://schemas.openxmlformats.org/markup-compatibility/2006" xmlns:a14="http://schemas.microsoft.com/office/drawing/2010/main">
      <mc:Choice Requires="a14">
        <xdr:graphicFrame macro="">
          <xdr:nvGraphicFramePr>
            <xdr:cNvPr id="19" name="Quantity Sold 1">
              <a:extLst>
                <a:ext uri="{FF2B5EF4-FFF2-40B4-BE49-F238E27FC236}">
                  <a16:creationId xmlns:a16="http://schemas.microsoft.com/office/drawing/2014/main" id="{78DCCB15-4E28-C54C-6C29-121F2E5A9F62}"/>
                </a:ext>
              </a:extLst>
            </xdr:cNvPr>
            <xdr:cNvGraphicFramePr/>
          </xdr:nvGraphicFramePr>
          <xdr:xfrm>
            <a:off x="0" y="0"/>
            <a:ext cx="0" cy="0"/>
          </xdr:xfrm>
          <a:graphic>
            <a:graphicData uri="http://schemas.microsoft.com/office/drawing/2010/slicer">
              <sle:slicer xmlns:sle="http://schemas.microsoft.com/office/drawing/2010/slicer" name="Quantity Sold 1"/>
            </a:graphicData>
          </a:graphic>
        </xdr:graphicFrame>
      </mc:Choice>
      <mc:Fallback xmlns="">
        <xdr:sp macro="" textlink="">
          <xdr:nvSpPr>
            <xdr:cNvPr id="0" name=""/>
            <xdr:cNvSpPr>
              <a:spLocks noTextEdit="1"/>
            </xdr:cNvSpPr>
          </xdr:nvSpPr>
          <xdr:spPr>
            <a:xfrm>
              <a:off x="23176445" y="7580217"/>
              <a:ext cx="1373916" cy="19648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3</xdr:row>
      <xdr:rowOff>160020</xdr:rowOff>
    </xdr:from>
    <xdr:to>
      <xdr:col>10</xdr:col>
      <xdr:colOff>320040</xdr:colOff>
      <xdr:row>18</xdr:row>
      <xdr:rowOff>160020</xdr:rowOff>
    </xdr:to>
    <xdr:graphicFrame macro="">
      <xdr:nvGraphicFramePr>
        <xdr:cNvPr id="2" name="Chart 1">
          <a:extLst>
            <a:ext uri="{FF2B5EF4-FFF2-40B4-BE49-F238E27FC236}">
              <a16:creationId xmlns:a16="http://schemas.microsoft.com/office/drawing/2014/main" id="{DE937816-4FE8-8A76-A096-24B9557A64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499707</xdr:colOff>
      <xdr:row>4</xdr:row>
      <xdr:rowOff>12440</xdr:rowOff>
    </xdr:from>
    <xdr:to>
      <xdr:col>11</xdr:col>
      <xdr:colOff>107139</xdr:colOff>
      <xdr:row>19</xdr:row>
      <xdr:rowOff>12440</xdr:rowOff>
    </xdr:to>
    <xdr:graphicFrame macro="">
      <xdr:nvGraphicFramePr>
        <xdr:cNvPr id="2" name="Chart 1">
          <a:extLst>
            <a:ext uri="{FF2B5EF4-FFF2-40B4-BE49-F238E27FC236}">
              <a16:creationId xmlns:a16="http://schemas.microsoft.com/office/drawing/2014/main" id="{7363A67D-B7E8-CCDE-0DC0-956B561E2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201</xdr:col>
      <xdr:colOff>347240</xdr:colOff>
      <xdr:row>9</xdr:row>
      <xdr:rowOff>137931</xdr:rowOff>
    </xdr:from>
    <xdr:to>
      <xdr:col>206</xdr:col>
      <xdr:colOff>347241</xdr:colOff>
      <xdr:row>24</xdr:row>
      <xdr:rowOff>132143</xdr:rowOff>
    </xdr:to>
    <xdr:graphicFrame macro="">
      <xdr:nvGraphicFramePr>
        <xdr:cNvPr id="4" name="Chart 3">
          <a:extLst>
            <a:ext uri="{FF2B5EF4-FFF2-40B4-BE49-F238E27FC236}">
              <a16:creationId xmlns:a16="http://schemas.microsoft.com/office/drawing/2014/main" id="{D2E77BF3-501B-B2E3-6C9A-2DC3ED63C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403860</xdr:colOff>
      <xdr:row>2</xdr:row>
      <xdr:rowOff>129540</xdr:rowOff>
    </xdr:from>
    <xdr:to>
      <xdr:col>8</xdr:col>
      <xdr:colOff>99060</xdr:colOff>
      <xdr:row>17</xdr:row>
      <xdr:rowOff>100965</xdr:rowOff>
    </xdr:to>
    <xdr:graphicFrame macro="">
      <xdr:nvGraphicFramePr>
        <xdr:cNvPr id="2" name="Chart 1">
          <a:extLst>
            <a:ext uri="{FF2B5EF4-FFF2-40B4-BE49-F238E27FC236}">
              <a16:creationId xmlns:a16="http://schemas.microsoft.com/office/drawing/2014/main" id="{1BFF1D63-AFA8-49E4-AC5C-51E265700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45720</xdr:colOff>
      <xdr:row>5</xdr:row>
      <xdr:rowOff>156210</xdr:rowOff>
    </xdr:from>
    <xdr:to>
      <xdr:col>7</xdr:col>
      <xdr:colOff>350520</xdr:colOff>
      <xdr:row>20</xdr:row>
      <xdr:rowOff>156210</xdr:rowOff>
    </xdr:to>
    <xdr:graphicFrame macro="">
      <xdr:nvGraphicFramePr>
        <xdr:cNvPr id="2" name="Chart 1">
          <a:extLst>
            <a:ext uri="{FF2B5EF4-FFF2-40B4-BE49-F238E27FC236}">
              <a16:creationId xmlns:a16="http://schemas.microsoft.com/office/drawing/2014/main" id="{8B83FF5C-4EE8-0526-1889-EB45B7001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381663</xdr:colOff>
      <xdr:row>4</xdr:row>
      <xdr:rowOff>99556</xdr:rowOff>
    </xdr:from>
    <xdr:to>
      <xdr:col>10</xdr:col>
      <xdr:colOff>81833</xdr:colOff>
      <xdr:row>19</xdr:row>
      <xdr:rowOff>99557</xdr:rowOff>
    </xdr:to>
    <xdr:graphicFrame macro="">
      <xdr:nvGraphicFramePr>
        <xdr:cNvPr id="2" name="Chart 1">
          <a:extLst>
            <a:ext uri="{FF2B5EF4-FFF2-40B4-BE49-F238E27FC236}">
              <a16:creationId xmlns:a16="http://schemas.microsoft.com/office/drawing/2014/main" id="{4F5C7496-B983-ED18-E8EF-EB52D4EBB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485993</xdr:colOff>
      <xdr:row>2</xdr:row>
      <xdr:rowOff>79803</xdr:rowOff>
    </xdr:from>
    <xdr:to>
      <xdr:col>9</xdr:col>
      <xdr:colOff>465117</xdr:colOff>
      <xdr:row>14</xdr:row>
      <xdr:rowOff>108857</xdr:rowOff>
    </xdr:to>
    <xdr:graphicFrame macro="">
      <xdr:nvGraphicFramePr>
        <xdr:cNvPr id="2" name="Chart 1">
          <a:extLst>
            <a:ext uri="{FF2B5EF4-FFF2-40B4-BE49-F238E27FC236}">
              <a16:creationId xmlns:a16="http://schemas.microsoft.com/office/drawing/2014/main" id="{4884F0BD-A116-DDF5-19B0-A9FB3FAE6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365766</xdr:colOff>
      <xdr:row>3</xdr:row>
      <xdr:rowOff>80010</xdr:rowOff>
    </xdr:from>
    <xdr:to>
      <xdr:col>8</xdr:col>
      <xdr:colOff>381000</xdr:colOff>
      <xdr:row>13</xdr:row>
      <xdr:rowOff>129540</xdr:rowOff>
    </xdr:to>
    <xdr:graphicFrame macro="">
      <xdr:nvGraphicFramePr>
        <xdr:cNvPr id="2" name="Chart 1">
          <a:extLst>
            <a:ext uri="{FF2B5EF4-FFF2-40B4-BE49-F238E27FC236}">
              <a16:creationId xmlns:a16="http://schemas.microsoft.com/office/drawing/2014/main" id="{44E6FA8C-431E-3503-06F5-2690480956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9729548-7142-2AFB-7103-F2DD65B62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488950</xdr:colOff>
      <xdr:row>17</xdr:row>
      <xdr:rowOff>24553</xdr:rowOff>
    </xdr:from>
    <xdr:to>
      <xdr:col>5</xdr:col>
      <xdr:colOff>476250</xdr:colOff>
      <xdr:row>30</xdr:row>
      <xdr:rowOff>152611</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27CCFE63-27F7-B934-4D8C-2845B80583B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827867" y="3083136"/>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207010</xdr:colOff>
      <xdr:row>17</xdr:row>
      <xdr:rowOff>102447</xdr:rowOff>
    </xdr:from>
    <xdr:to>
      <xdr:col>9</xdr:col>
      <xdr:colOff>194310</xdr:colOff>
      <xdr:row>31</xdr:row>
      <xdr:rowOff>50588</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FF93576E-36FF-8EB6-EE06-4DE5C601110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001260" y="316103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454237</xdr:colOff>
      <xdr:row>17</xdr:row>
      <xdr:rowOff>53341</xdr:rowOff>
    </xdr:from>
    <xdr:to>
      <xdr:col>12</xdr:col>
      <xdr:colOff>441537</xdr:colOff>
      <xdr:row>31</xdr:row>
      <xdr:rowOff>1482</xdr:rowOff>
    </xdr:to>
    <mc:AlternateContent xmlns:mc="http://schemas.openxmlformats.org/markup-compatibility/2006" xmlns:a14="http://schemas.microsoft.com/office/drawing/2010/main">
      <mc:Choice Requires="a14">
        <xdr:graphicFrame macro="">
          <xdr:nvGraphicFramePr>
            <xdr:cNvPr id="5" name="Sales Region">
              <a:extLst>
                <a:ext uri="{FF2B5EF4-FFF2-40B4-BE49-F238E27FC236}">
                  <a16:creationId xmlns:a16="http://schemas.microsoft.com/office/drawing/2014/main" id="{01672F09-0BAA-F56D-11CA-242C2693B029}"/>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mlns="">
        <xdr:sp macro="" textlink="">
          <xdr:nvSpPr>
            <xdr:cNvPr id="0" name=""/>
            <xdr:cNvSpPr>
              <a:spLocks noTextEdit="1"/>
            </xdr:cNvSpPr>
          </xdr:nvSpPr>
          <xdr:spPr>
            <a:xfrm>
              <a:off x="7089987" y="311192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Rawat" refreshedDate="45730.82312685185" createdVersion="8" refreshedVersion="8" minRefreshableVersion="3" recordCount="399" xr:uid="{434591A5-0B74-4614-9155-73CB51FBC6BD}">
  <cacheSource type="worksheet">
    <worksheetSource ref="A1:H400" sheet="Line Graph Sales Trends"/>
  </cacheSource>
  <cacheFields count="8">
    <cacheField name="Date" numFmtId="164">
      <sharedItems containsSemiMixedTypes="0" containsNonDate="0" containsDate="1" containsString="0" minDate="2022-01-01T00:00:00" maxDate="2024-01-01T00:00:00"/>
    </cacheField>
    <cacheField name="Product Category" numFmtId="0">
      <sharedItems count="5">
        <s v="Home Appliances"/>
        <s v="Books"/>
        <s v="Toys"/>
        <s v="Clothing"/>
        <s v="Electronics"/>
      </sharedItems>
    </cacheField>
    <cacheField name="Product Name" numFmtId="0">
      <sharedItems/>
    </cacheField>
    <cacheField name="Quantity Sold" numFmtId="0">
      <sharedItems containsSemiMixedTypes="0" containsString="0" containsNumber="1" containsInteger="1" minValue="1" maxValue="19"/>
    </cacheField>
    <cacheField name="Unit Price" numFmtId="0">
      <sharedItems containsSemiMixedTypes="0" containsString="0" containsNumber="1" minValue="16.829999999999998" maxValue="991.45"/>
    </cacheField>
    <cacheField name="Total Sales" numFmtId="0">
      <sharedItems containsSemiMixedTypes="0" containsString="0" containsNumber="1" minValue="98.28" maxValue="18404.54"/>
    </cacheField>
    <cacheField name="Sales Region" numFmtId="0">
      <sharedItems/>
    </cacheField>
    <cacheField name="profit" numFmtId="0">
      <sharedItems containsSemiMixedTypes="0" containsString="0" containsNumber="1" minValue="0" maxValue="17435.8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Rawat" refreshedDate="45730.833957754628" createdVersion="8" refreshedVersion="8" minRefreshableVersion="3" recordCount="399" xr:uid="{8A5F9CE6-C983-4226-BDB6-1721E7518F0E}">
  <cacheSource type="worksheet">
    <worksheetSource ref="C1:I400" sheet="Line Graph Sales Trends"/>
  </cacheSource>
  <cacheFields count="7">
    <cacheField name="Product Name" numFmtId="0">
      <sharedItems/>
    </cacheField>
    <cacheField name="Quantity Sold" numFmtId="0">
      <sharedItems containsSemiMixedTypes="0" containsString="0" containsNumber="1" containsInteger="1" minValue="1" maxValue="19"/>
    </cacheField>
    <cacheField name="Unit Price" numFmtId="0">
      <sharedItems containsSemiMixedTypes="0" containsString="0" containsNumber="1" minValue="16.829999999999998" maxValue="991.45"/>
    </cacheField>
    <cacheField name="Total Sales" numFmtId="0">
      <sharedItems containsSemiMixedTypes="0" containsString="0" containsNumber="1" minValue="98.28" maxValue="18404.54"/>
    </cacheField>
    <cacheField name="Sales Region" numFmtId="0">
      <sharedItems count="4">
        <s v="South"/>
        <s v="East"/>
        <s v="North"/>
        <s v="West"/>
      </sharedItems>
    </cacheField>
    <cacheField name="profit" numFmtId="0">
      <sharedItems containsSemiMixedTypes="0" containsString="0" containsNumber="1" minValue="0" maxValue="17435.88"/>
    </cacheField>
    <cacheField name="Month" numFmtId="0">
      <sharedItems count="24">
        <s v="2023-05"/>
        <s v="2023-07"/>
        <s v="2023-08"/>
        <s v="2022-11"/>
        <s v="2023-04"/>
        <s v="2022-04"/>
        <s v="2022-01"/>
        <s v="2022-02"/>
        <s v="2023-01"/>
        <s v="2022-03"/>
        <s v="2023-09"/>
        <s v="2023-12"/>
        <s v="2023-10"/>
        <s v="2022-08"/>
        <s v="2022-06"/>
        <s v="2023-03"/>
        <s v="2022-12"/>
        <s v="2023-11"/>
        <s v="2023-06"/>
        <s v="2022-07"/>
        <s v="2023-02"/>
        <s v="2022-09"/>
        <s v="2022-05"/>
        <s v="2022-1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Rawat" refreshedDate="45731.885649537035" createdVersion="8" refreshedVersion="8" minRefreshableVersion="3" recordCount="399" xr:uid="{EF32E4E7-427A-418E-AB66-E53152FFC551}">
  <cacheSource type="worksheet">
    <worksheetSource ref="A1:I400" sheet="dataset"/>
  </cacheSource>
  <cacheFields count="12">
    <cacheField name="Date" numFmtId="164">
      <sharedItems containsSemiMixedTypes="0" containsNonDate="0" containsDate="1" containsString="0" minDate="2022-01-01T00:00:00" maxDate="2024-01-01T00:00:00" count="306">
        <d v="2023-05-21T00:00:00"/>
        <d v="2023-05-25T00:00:00"/>
        <d v="2023-07-21T00:00:00"/>
        <d v="2023-07-17T00:00:00"/>
        <d v="2023-08-21T00:00:00"/>
        <d v="2023-08-31T00:00:00"/>
        <d v="2022-11-06T00:00:00"/>
        <d v="2023-04-25T00:00:00"/>
        <d v="2023-07-27T00:00:00"/>
        <d v="2023-08-19T00:00:00"/>
        <d v="2022-04-26T00:00:00"/>
        <d v="2022-01-14T00:00:00"/>
        <d v="2022-02-28T00:00:00"/>
        <d v="2023-01-06T00:00:00"/>
        <d v="2022-03-22T00:00:00"/>
        <d v="2023-09-12T00:00:00"/>
        <d v="2023-12-09T00:00:00"/>
        <d v="2023-10-03T00:00:00"/>
        <d v="2022-08-03T00:00:00"/>
        <d v="2022-06-17T00:00:00"/>
        <d v="2022-04-19T00:00:00"/>
        <d v="2023-08-22T00:00:00"/>
        <d v="2022-02-17T00:00:00"/>
        <d v="2022-03-27T00:00:00"/>
        <d v="2023-03-12T00:00:00"/>
        <d v="2022-12-20T00:00:00"/>
        <d v="2023-10-17T00:00:00"/>
        <d v="2023-12-31T00:00:00"/>
        <d v="2023-08-29T00:00:00"/>
        <d v="2023-08-08T00:00:00"/>
        <d v="2022-04-02T00:00:00"/>
        <d v="2023-11-04T00:00:00"/>
        <d v="2022-01-22T00:00:00"/>
        <d v="2022-06-01T00:00:00"/>
        <d v="2023-06-18T00:00:00"/>
        <d v="2022-01-15T00:00:00"/>
        <d v="2022-11-29T00:00:00"/>
        <d v="2022-01-01T00:00:00"/>
        <d v="2022-07-27T00:00:00"/>
        <d v="2023-07-23T00:00:00"/>
        <d v="2022-11-09T00:00:00"/>
        <d v="2023-10-15T00:00:00"/>
        <d v="2022-07-19T00:00:00"/>
        <d v="2022-03-02T00:00:00"/>
        <d v="2023-08-04T00:00:00"/>
        <d v="2022-11-22T00:00:00"/>
        <d v="2023-08-02T00:00:00"/>
        <d v="2023-02-25T00:00:00"/>
        <d v="2023-07-11T00:00:00"/>
        <d v="2023-02-09T00:00:00"/>
        <d v="2023-03-21T00:00:00"/>
        <d v="2023-07-22T00:00:00"/>
        <d v="2023-05-03T00:00:00"/>
        <d v="2022-09-18T00:00:00"/>
        <d v="2023-11-20T00:00:00"/>
        <d v="2023-06-02T00:00:00"/>
        <d v="2022-12-18T00:00:00"/>
        <d v="2023-06-17T00:00:00"/>
        <d v="2022-08-25T00:00:00"/>
        <d v="2023-11-01T00:00:00"/>
        <d v="2022-06-25T00:00:00"/>
        <d v="2022-11-17T00:00:00"/>
        <d v="2022-05-29T00:00:00"/>
        <d v="2022-10-10T00:00:00"/>
        <d v="2023-02-10T00:00:00"/>
        <d v="2022-03-11T00:00:00"/>
        <d v="2023-03-03T00:00:00"/>
        <d v="2023-11-23T00:00:00"/>
        <d v="2022-01-24T00:00:00"/>
        <d v="2022-07-24T00:00:00"/>
        <d v="2023-06-04T00:00:00"/>
        <d v="2023-08-27T00:00:00"/>
        <d v="2022-07-17T00:00:00"/>
        <d v="2023-02-22T00:00:00"/>
        <d v="2023-08-18T00:00:00"/>
        <d v="2022-03-23T00:00:00"/>
        <d v="2022-07-07T00:00:00"/>
        <d v="2022-02-24T00:00:00"/>
        <d v="2023-12-19T00:00:00"/>
        <d v="2023-09-14T00:00:00"/>
        <d v="2023-11-18T00:00:00"/>
        <d v="2022-04-23T00:00:00"/>
        <d v="2023-02-01T00:00:00"/>
        <d v="2023-10-09T00:00:00"/>
        <d v="2023-09-22T00:00:00"/>
        <d v="2023-02-02T00:00:00"/>
        <d v="2022-04-16T00:00:00"/>
        <d v="2023-04-08T00:00:00"/>
        <d v="2022-02-26T00:00:00"/>
        <d v="2023-10-24T00:00:00"/>
        <d v="2022-10-30T00:00:00"/>
        <d v="2022-04-17T00:00:00"/>
        <d v="2023-06-11T00:00:00"/>
        <d v="2022-09-16T00:00:00"/>
        <d v="2023-01-24T00:00:00"/>
        <d v="2022-09-29T00:00:00"/>
        <d v="2022-12-04T00:00:00"/>
        <d v="2023-04-09T00:00:00"/>
        <d v="2023-08-12T00:00:00"/>
        <d v="2023-07-13T00:00:00"/>
        <d v="2023-10-12T00:00:00"/>
        <d v="2023-09-07T00:00:00"/>
        <d v="2023-02-13T00:00:00"/>
        <d v="2023-04-03T00:00:00"/>
        <d v="2023-08-13T00:00:00"/>
        <d v="2022-05-24T00:00:00"/>
        <d v="2023-05-24T00:00:00"/>
        <d v="2022-03-13T00:00:00"/>
        <d v="2023-06-08T00:00:00"/>
        <d v="2022-10-15T00:00:00"/>
        <d v="2022-09-05T00:00:00"/>
        <d v="2023-03-23T00:00:00"/>
        <d v="2022-12-01T00:00:00"/>
        <d v="2022-02-14T00:00:00"/>
        <d v="2023-12-05T00:00:00"/>
        <d v="2022-03-18T00:00:00"/>
        <d v="2022-12-09T00:00:00"/>
        <d v="2022-05-12T00:00:00"/>
        <d v="2022-10-04T00:00:00"/>
        <d v="2022-04-30T00:00:00"/>
        <d v="2022-06-16T00:00:00"/>
        <d v="2023-10-27T00:00:00"/>
        <d v="2022-09-10T00:00:00"/>
        <d v="2022-07-12T00:00:00"/>
        <d v="2023-09-05T00:00:00"/>
        <d v="2023-08-25T00:00:00"/>
        <d v="2022-02-09T00:00:00"/>
        <d v="2022-06-14T00:00:00"/>
        <d v="2022-08-16T00:00:00"/>
        <d v="2023-11-10T00:00:00"/>
        <d v="2023-02-23T00:00:00"/>
        <d v="2023-02-16T00:00:00"/>
        <d v="2023-08-28T00:00:00"/>
        <d v="2023-12-29T00:00:00"/>
        <d v="2023-08-16T00:00:00"/>
        <d v="2022-11-27T00:00:00"/>
        <d v="2023-01-02T00:00:00"/>
        <d v="2023-10-01T00:00:00"/>
        <d v="2022-08-07T00:00:00"/>
        <d v="2023-12-07T00:00:00"/>
        <d v="2023-10-14T00:00:00"/>
        <d v="2022-10-29T00:00:00"/>
        <d v="2023-02-14T00:00:00"/>
        <d v="2023-08-26T00:00:00"/>
        <d v="2022-12-14T00:00:00"/>
        <d v="2023-07-31T00:00:00"/>
        <d v="2023-06-23T00:00:00"/>
        <d v="2023-12-11T00:00:00"/>
        <d v="2023-01-16T00:00:00"/>
        <d v="2022-07-15T00:00:00"/>
        <d v="2022-09-13T00:00:00"/>
        <d v="2023-07-07T00:00:00"/>
        <d v="2023-04-29T00:00:00"/>
        <d v="2022-06-24T00:00:00"/>
        <d v="2022-12-02T00:00:00"/>
        <d v="2023-01-05T00:00:00"/>
        <d v="2023-06-24T00:00:00"/>
        <d v="2023-02-04T00:00:00"/>
        <d v="2022-09-28T00:00:00"/>
        <d v="2022-01-29T00:00:00"/>
        <d v="2022-09-14T00:00:00"/>
        <d v="2023-04-30T00:00:00"/>
        <d v="2023-10-20T00:00:00"/>
        <d v="2022-05-11T00:00:00"/>
        <d v="2022-03-29T00:00:00"/>
        <d v="2023-10-31T00:00:00"/>
        <d v="2022-03-21T00:00:00"/>
        <d v="2023-05-26T00:00:00"/>
        <d v="2022-07-31T00:00:00"/>
        <d v="2023-06-20T00:00:00"/>
        <d v="2023-02-03T00:00:00"/>
        <d v="2023-07-01T00:00:00"/>
        <d v="2022-01-11T00:00:00"/>
        <d v="2023-10-04T00:00:00"/>
        <d v="2023-05-19T00:00:00"/>
        <d v="2023-07-20T00:00:00"/>
        <d v="2022-02-22T00:00:00"/>
        <d v="2023-01-22T00:00:00"/>
        <d v="2023-05-06T00:00:00"/>
        <d v="2022-03-08T00:00:00"/>
        <d v="2022-07-01T00:00:00"/>
        <d v="2022-12-22T00:00:00"/>
        <d v="2022-01-08T00:00:00"/>
        <d v="2023-02-07T00:00:00"/>
        <d v="2022-06-19T00:00:00"/>
        <d v="2022-07-03T00:00:00"/>
        <d v="2023-05-23T00:00:00"/>
        <d v="2022-06-08T00:00:00"/>
        <d v="2022-09-27T00:00:00"/>
        <d v="2022-10-05T00:00:00"/>
        <d v="2022-01-20T00:00:00"/>
        <d v="2022-11-13T00:00:00"/>
        <d v="2022-01-09T00:00:00"/>
        <d v="2023-09-19T00:00:00"/>
        <d v="2023-08-15T00:00:00"/>
        <d v="2022-05-06T00:00:00"/>
        <d v="2022-10-08T00:00:00"/>
        <d v="2022-07-18T00:00:00"/>
        <d v="2022-08-23T00:00:00"/>
        <d v="2022-11-16T00:00:00"/>
        <d v="2023-09-09T00:00:00"/>
        <d v="2022-08-10T00:00:00"/>
        <d v="2022-08-30T00:00:00"/>
        <d v="2022-02-20T00:00:00"/>
        <d v="2023-03-05T00:00:00"/>
        <d v="2023-07-08T00:00:00"/>
        <d v="2023-06-16T00:00:00"/>
        <d v="2023-06-09T00:00:00"/>
        <d v="2023-03-04T00:00:00"/>
        <d v="2023-11-16T00:00:00"/>
        <d v="2023-03-18T00:00:00"/>
        <d v="2022-06-12T00:00:00"/>
        <d v="2023-09-06T00:00:00"/>
        <d v="2022-12-10T00:00:00"/>
        <d v="2022-05-28T00:00:00"/>
        <d v="2023-01-21T00:00:00"/>
        <d v="2023-12-03T00:00:00"/>
        <d v="2023-05-29T00:00:00"/>
        <d v="2023-12-17T00:00:00"/>
        <d v="2023-01-08T00:00:00"/>
        <d v="2022-04-12T00:00:00"/>
        <d v="2022-10-19T00:00:00"/>
        <d v="2023-04-02T00:00:00"/>
        <d v="2023-05-17T00:00:00"/>
        <d v="2023-08-14T00:00:00"/>
        <d v="2023-05-14T00:00:00"/>
        <d v="2023-04-10T00:00:00"/>
        <d v="2023-07-18T00:00:00"/>
        <d v="2022-03-09T00:00:00"/>
        <d v="2022-11-10T00:00:00"/>
        <d v="2023-07-30T00:00:00"/>
        <d v="2022-09-22T00:00:00"/>
        <d v="2022-02-15T00:00:00"/>
        <d v="2022-06-26T00:00:00"/>
        <d v="2023-05-15T00:00:00"/>
        <d v="2022-08-04T00:00:00"/>
        <d v="2023-11-24T00:00:00"/>
        <d v="2022-11-19T00:00:00"/>
        <d v="2022-10-03T00:00:00"/>
        <d v="2022-09-03T00:00:00"/>
        <d v="2022-04-09T00:00:00"/>
        <d v="2023-03-22T00:00:00"/>
        <d v="2023-09-15T00:00:00"/>
        <d v="2022-05-25T00:00:00"/>
        <d v="2022-11-05T00:00:00"/>
        <d v="2022-11-11T00:00:00"/>
        <d v="2022-06-09T00:00:00"/>
        <d v="2022-05-27T00:00:00"/>
        <d v="2023-12-18T00:00:00"/>
        <d v="2022-06-22T00:00:00"/>
        <d v="2023-08-11T00:00:00"/>
        <d v="2022-03-25T00:00:00"/>
        <d v="2022-02-05T00:00:00"/>
        <d v="2022-11-01T00:00:00"/>
        <d v="2023-04-06T00:00:00"/>
        <d v="2022-04-28T00:00:00"/>
        <d v="2023-12-14T00:00:00"/>
        <d v="2023-10-29T00:00:00"/>
        <d v="2022-01-10T00:00:00"/>
        <d v="2022-08-06T00:00:00"/>
        <d v="2022-10-09T00:00:00"/>
        <d v="2022-08-27T00:00:00"/>
        <d v="2023-11-25T00:00:00"/>
        <d v="2022-05-05T00:00:00"/>
        <d v="2022-05-20T00:00:00"/>
        <d v="2023-06-22T00:00:00"/>
        <d v="2022-04-20T00:00:00"/>
        <d v="2023-07-05T00:00:00"/>
        <d v="2022-09-30T00:00:00"/>
        <d v="2022-07-08T00:00:00"/>
        <d v="2022-06-18T00:00:00"/>
        <d v="2023-10-18T00:00:00"/>
        <d v="2023-08-23T00:00:00"/>
        <d v="2023-12-16T00:00:00"/>
        <d v="2023-11-02T00:00:00"/>
        <d v="2022-08-08T00:00:00"/>
        <d v="2023-09-26T00:00:00"/>
        <d v="2022-01-17T00:00:00"/>
        <d v="2023-12-27T00:00:00"/>
        <d v="2022-02-12T00:00:00"/>
        <d v="2022-08-02T00:00:00"/>
        <d v="2022-05-21T00:00:00"/>
        <d v="2022-01-26T00:00:00"/>
        <d v="2022-04-04T00:00:00"/>
        <d v="2023-04-14T00:00:00"/>
        <d v="2023-06-28T00:00:00"/>
        <d v="2023-02-06T00:00:00"/>
        <d v="2022-09-08T00:00:00"/>
        <d v="2022-03-15T00:00:00"/>
        <d v="2023-11-09T00:00:00"/>
        <d v="2022-08-09T00:00:00"/>
        <d v="2023-12-13T00:00:00"/>
        <d v="2022-01-30T00:00:00"/>
        <d v="2023-03-02T00:00:00"/>
        <d v="2022-01-07T00:00:00"/>
        <d v="2022-11-24T00:00:00"/>
        <d v="2023-03-13T00:00:00"/>
        <d v="2022-05-14T00:00:00"/>
        <d v="2022-01-06T00:00:00"/>
        <d v="2022-09-17T00:00:00"/>
        <d v="2022-12-30T00:00:00"/>
        <d v="2023-05-05T00:00:00"/>
        <d v="2023-09-23T00:00:00"/>
        <d v="2022-06-21T00:00:00"/>
        <d v="2023-07-02T00:00:00"/>
        <d v="2023-12-21T00:00:00"/>
      </sharedItems>
      <fieldGroup par="11"/>
    </cacheField>
    <cacheField name="Product Category" numFmtId="0">
      <sharedItems count="5">
        <s v="Home Appliances"/>
        <s v="Books"/>
        <s v="Toys"/>
        <s v="Clothing"/>
        <s v="Electronics"/>
      </sharedItems>
    </cacheField>
    <cacheField name="Product Name" numFmtId="0">
      <sharedItems count="5">
        <s v="Novel"/>
        <s v="Shirt"/>
        <s v="Microwave"/>
        <s v="Action Figure"/>
        <s v="Laptop"/>
      </sharedItems>
    </cacheField>
    <cacheField name="Quantity Sold" numFmtId="0">
      <sharedItems containsSemiMixedTypes="0" containsString="0" containsNumber="1" containsInteger="1" minValue="1" maxValue="19" count="19">
        <n v="10"/>
        <n v="5"/>
        <n v="11"/>
        <n v="17"/>
        <n v="4"/>
        <n v="16"/>
        <n v="15"/>
        <n v="8"/>
        <n v="3"/>
        <n v="1"/>
        <n v="18"/>
        <n v="14"/>
        <n v="6"/>
        <n v="19"/>
        <n v="12"/>
        <n v="7"/>
        <n v="9"/>
        <n v="2"/>
        <n v="13"/>
      </sharedItems>
    </cacheField>
    <cacheField name="Unit Price" numFmtId="0">
      <sharedItems containsSemiMixedTypes="0" containsString="0" containsNumber="1" minValue="16.829999999999998" maxValue="991.45" count="399">
        <n v="958.87"/>
        <n v="527.80999999999995"/>
        <n v="379.28"/>
        <n v="879.27"/>
        <n v="790.3"/>
        <n v="79.48"/>
        <n v="772.93"/>
        <n v="218.37"/>
        <n v="539.80999999999995"/>
        <n v="499.38"/>
        <n v="724.91"/>
        <n v="939.08"/>
        <n v="562.48"/>
        <n v="524.23"/>
        <n v="897.41"/>
        <n v="508.16"/>
        <n v="293"/>
        <n v="369.87"/>
        <n v="477.76"/>
        <n v="566.99"/>
        <n v="78.62"/>
        <n v="639.75"/>
        <n v="35.65"/>
        <n v="89.36"/>
        <n v="889.81"/>
        <n v="815.21"/>
        <n v="811.99"/>
        <n v="762.99"/>
        <n v="238.9"/>
        <n v="297.14999999999998"/>
        <n v="834.05"/>
        <n v="19.920000000000002"/>
        <n v="553.82000000000005"/>
        <n v="319.42"/>
        <n v="183.54"/>
        <n v="642.80999999999995"/>
        <n v="718.7"/>
        <n v="448.09"/>
        <n v="745.06"/>
        <n v="257.31"/>
        <n v="720.02"/>
        <n v="376.16"/>
        <n v="58.16"/>
        <n v="692.13"/>
        <n v="55.8"/>
        <n v="684.88"/>
        <n v="220.07"/>
        <n v="266.85000000000002"/>
        <n v="588.97"/>
        <n v="429.74"/>
        <n v="533.74"/>
        <n v="699.93"/>
        <n v="961.01"/>
        <n v="266.62"/>
        <n v="421.34"/>
        <n v="315.60000000000002"/>
        <n v="410.42"/>
        <n v="655.65"/>
        <n v="373.83"/>
        <n v="961.19"/>
        <n v="113.67"/>
        <n v="145.44999999999999"/>
        <n v="640.15"/>
        <n v="257.86"/>
        <n v="497.27"/>
        <n v="779.4"/>
        <n v="704.66"/>
        <n v="893.41"/>
        <n v="492.02"/>
        <n v="746.05"/>
        <n v="908.32"/>
        <n v="188.44"/>
        <n v="335.67"/>
        <n v="468.71"/>
        <n v="16.829999999999998"/>
        <n v="242.18"/>
        <n v="457.67"/>
        <n v="803.82"/>
        <n v="186.82"/>
        <n v="881.07"/>
        <n v="28.95"/>
        <n v="375.97"/>
        <n v="980.45"/>
        <n v="33.94"/>
        <n v="902.68"/>
        <n v="522.69000000000005"/>
        <n v="475.72"/>
        <n v="702.33"/>
        <n v="673.61"/>
        <n v="117.24"/>
        <n v="349.42"/>
        <n v="894.69"/>
        <n v="315.67"/>
        <n v="153.94"/>
        <n v="25.48"/>
        <n v="114.05"/>
        <n v="941.6"/>
        <n v="739.46"/>
        <n v="781.48"/>
        <n v="415.52"/>
        <n v="738.13"/>
        <n v="377.45"/>
        <n v="82.38"/>
        <n v="477.55"/>
        <n v="669.86"/>
        <n v="882.82"/>
        <n v="88.7"/>
        <n v="43.62"/>
        <n v="497.59"/>
        <n v="678.95"/>
        <n v="461.96"/>
        <n v="847.57"/>
        <n v="499.11"/>
        <n v="406.87"/>
        <n v="472.54"/>
        <n v="570.28"/>
        <n v="91.39"/>
        <n v="210.72"/>
        <n v="236.44"/>
        <n v="353.47"/>
        <n v="847.53"/>
        <n v="836.89"/>
        <n v="152.35"/>
        <n v="239.53"/>
        <n v="871.14"/>
        <n v="245.64"/>
        <n v="143.83000000000001"/>
        <n v="525.51"/>
        <n v="26.47"/>
        <n v="575.91"/>
        <n v="570.16"/>
        <n v="586.94000000000005"/>
        <n v="584.70000000000005"/>
        <n v="501.51"/>
        <n v="593.80999999999995"/>
        <n v="868.24"/>
        <n v="264.88"/>
        <n v="707.32"/>
        <n v="670.13"/>
        <n v="441.76"/>
        <n v="255.96"/>
        <n v="771.76"/>
        <n v="905.22"/>
        <n v="303.02"/>
        <n v="965.59"/>
        <n v="962.81"/>
        <n v="725.4"/>
        <n v="183.18"/>
        <n v="931.44"/>
        <n v="357.78"/>
        <n v="127.12"/>
        <n v="709.82"/>
        <n v="109.66"/>
        <n v="561.42999999999995"/>
        <n v="24.57"/>
        <n v="518.89"/>
        <n v="975.14"/>
        <n v="968.34"/>
        <n v="251.22"/>
        <n v="762.62"/>
        <n v="595.79"/>
        <n v="828.85"/>
        <n v="767.03"/>
        <n v="581.65"/>
        <n v="933.68"/>
        <n v="274.39999999999998"/>
        <n v="65.45"/>
        <n v="904.3"/>
        <n v="217.64"/>
        <n v="36.21"/>
        <n v="971.39"/>
        <n v="383.24"/>
        <n v="179.23"/>
        <n v="932.62"/>
        <n v="757.24"/>
        <n v="359.16"/>
        <n v="391.9"/>
        <n v="799.3"/>
        <n v="18.91"/>
        <n v="117.67"/>
        <n v="160.81"/>
        <n v="666.76"/>
        <n v="271.88"/>
        <n v="151.35"/>
        <n v="474.71"/>
        <n v="839.32"/>
        <n v="714.48"/>
        <n v="814.54"/>
        <n v="909.67"/>
        <n v="31.57"/>
        <n v="840.25"/>
        <n v="362.03"/>
        <n v="199.62"/>
        <n v="101.08"/>
        <n v="244.14"/>
        <n v="805.87"/>
        <n v="853.16"/>
        <n v="646.58000000000004"/>
        <n v="203.01"/>
        <n v="437.14"/>
        <n v="563.78"/>
        <n v="915.35"/>
        <n v="25.61"/>
        <n v="170.6"/>
        <n v="107.79"/>
        <n v="991.45"/>
        <n v="746.32"/>
        <n v="868.07"/>
        <n v="702.64"/>
        <n v="415.53"/>
        <n v="886.52"/>
        <n v="420.16"/>
        <n v="23.89"/>
        <n v="105.79"/>
        <n v="662.4"/>
        <n v="766.69"/>
        <n v="17.37"/>
        <n v="550.76"/>
        <n v="203.29"/>
        <n v="254.45"/>
        <n v="137.1"/>
        <n v="422.4"/>
        <n v="835.18"/>
        <n v="966.84"/>
        <n v="929.03"/>
        <n v="633.65"/>
        <n v="123.19"/>
        <n v="310.27"/>
        <n v="372.59"/>
        <n v="545.4"/>
        <n v="660.84"/>
        <n v="433.47"/>
        <n v="101.54"/>
        <n v="884.33"/>
        <n v="667.72"/>
        <n v="237.48"/>
        <n v="345.57"/>
        <n v="737.2"/>
        <n v="839.46"/>
        <n v="780.77"/>
        <n v="954.83"/>
        <n v="40.76"/>
        <n v="195.04"/>
        <n v="989.38"/>
        <n v="109.13"/>
        <n v="621.88"/>
        <n v="960.47"/>
        <n v="475.62"/>
        <n v="644.41"/>
        <n v="571.57000000000005"/>
        <n v="852.4"/>
        <n v="515.45000000000005"/>
        <n v="327.99"/>
        <n v="376.8"/>
        <n v="828.76"/>
        <n v="277.93"/>
        <n v="774.7"/>
        <n v="79.5"/>
        <n v="879.66"/>
        <n v="498.82"/>
        <n v="332.67"/>
        <n v="148.02000000000001"/>
        <n v="682.45"/>
        <n v="140.93"/>
        <n v="336.83"/>
        <n v="435.66"/>
        <n v="887.48"/>
        <n v="275.95999999999998"/>
        <n v="114.54"/>
        <n v="435.59"/>
        <n v="139.52000000000001"/>
        <n v="19.059999999999999"/>
        <n v="163.71"/>
        <n v="381.69"/>
        <n v="715.98"/>
        <n v="386.18"/>
        <n v="946.93"/>
        <n v="589.79"/>
        <n v="687.74"/>
        <n v="966.59"/>
        <n v="136.25"/>
        <n v="668.18"/>
        <n v="458.64"/>
        <n v="251.33"/>
        <n v="988.12"/>
        <n v="776.64"/>
        <n v="620.9"/>
        <n v="191.97"/>
        <n v="561.70000000000005"/>
        <n v="878.88"/>
        <n v="684.94"/>
        <n v="598.95000000000005"/>
        <n v="621.30999999999995"/>
        <n v="397.31"/>
        <n v="106.47"/>
        <n v="263.02"/>
        <n v="730.1"/>
        <n v="85.55"/>
        <n v="307.67"/>
        <n v="520.82000000000005"/>
        <n v="91.5"/>
        <n v="972.87"/>
        <n v="84.39"/>
        <n v="356.98"/>
        <n v="241.59"/>
        <n v="68.47"/>
        <n v="455.06"/>
        <n v="903.35"/>
        <n v="755.66"/>
        <n v="568.85"/>
        <n v="553.08000000000004"/>
        <n v="800.74"/>
        <n v="115.39"/>
        <n v="549.41"/>
        <n v="94.76"/>
        <n v="646.59"/>
        <n v="603.4"/>
        <n v="281.58999999999997"/>
        <n v="664.32"/>
        <n v="831.2"/>
        <n v="968"/>
        <n v="248.44"/>
        <n v="488.58"/>
        <n v="387.68"/>
        <n v="931.55"/>
        <n v="279.55"/>
        <n v="89.95"/>
        <n v="817.11"/>
        <n v="504.84"/>
        <n v="199.97"/>
        <n v="269.43"/>
        <n v="650.64"/>
        <n v="638.82000000000005"/>
        <n v="790.28"/>
        <n v="393.94"/>
        <n v="369.42"/>
        <n v="369.51"/>
        <n v="102.13"/>
        <n v="338.74"/>
        <n v="473.07"/>
        <n v="274.04000000000002"/>
        <n v="272.22000000000003"/>
        <n v="170.42"/>
        <n v="180.4"/>
        <n v="132.26"/>
        <n v="436.7"/>
        <n v="427.35"/>
        <n v="512.67999999999995"/>
        <n v="981.89"/>
        <n v="726.94"/>
        <n v="977.63"/>
        <n v="968.66"/>
        <n v="685.75"/>
        <n v="503.74"/>
        <n v="894.6"/>
        <n v="941.56"/>
        <n v="266.99"/>
        <n v="416.76"/>
        <n v="90.33"/>
        <n v="191.13"/>
        <n v="860.25"/>
        <n v="548.09"/>
        <n v="48.34"/>
        <n v="524.37"/>
        <n v="560.29999999999995"/>
        <n v="798.7"/>
        <n v="845.32"/>
        <n v="158.80000000000001"/>
        <n v="465.7"/>
        <n v="273.41000000000003"/>
        <n v="523.13"/>
        <n v="790.29"/>
        <n v="594.13"/>
        <n v="669.93"/>
        <n v="136.12"/>
        <n v="500.99"/>
        <n v="772.78"/>
        <n v="261.41000000000003"/>
        <n v="771.96"/>
        <n v="164.44"/>
        <n v="512.32000000000005"/>
        <n v="158.88999999999999"/>
        <n v="152.61000000000001"/>
        <n v="688.14"/>
        <n v="314.48"/>
        <n v="639.79"/>
        <n v="602.75"/>
        <n v="654.82000000000005"/>
        <n v="88.11"/>
        <n v="334.51"/>
        <n v="920.64"/>
        <n v="335.38"/>
        <n v="211.61"/>
        <n v="243.64"/>
        <n v="653.54999999999995"/>
        <n v="770.66"/>
        <n v="613"/>
        <n v="193.48"/>
        <n v="414.59"/>
      </sharedItems>
    </cacheField>
    <cacheField name="Total Sales" numFmtId="0">
      <sharedItems containsSemiMixedTypes="0" containsString="0" containsNumber="1" minValue="98.28" maxValue="18404.54" count="399">
        <n v="9588.7000000000007"/>
        <n v="2639.0499999999997"/>
        <n v="4172.08"/>
        <n v="14947.59"/>
        <n v="3161.2"/>
        <n v="1271.68"/>
        <n v="3864.6499999999996"/>
        <n v="3275.55"/>
        <n v="5398.0999999999995"/>
        <n v="3995.04"/>
        <n v="2174.73"/>
        <n v="7512.64"/>
        <n v="6187.2800000000007"/>
        <n v="524.23"/>
        <n v="15255.97"/>
        <n v="9146.880000000001"/>
        <n v="4102"/>
        <n v="2219.2200000000003"/>
        <n v="7644.16"/>
        <n v="4535.92"/>
        <n v="314.48"/>
        <n v="3838.5"/>
        <n v="285.2"/>
        <n v="893.6"/>
        <n v="12457.34"/>
        <n v="815.21"/>
        <n v="14615.82"/>
        <n v="3051.96"/>
        <n v="4539.1000000000004"/>
        <n v="297.14999999999998"/>
        <n v="2502.1499999999996"/>
        <n v="378.48"/>
        <n v="6092.02"/>
        <n v="1597.1000000000001"/>
        <n v="550.62"/>
        <n v="7070.91"/>
        <n v="5749.6"/>
        <n v="4928.99"/>
        <n v="745.06"/>
        <n v="3859.65"/>
        <n v="7920.2199999999993"/>
        <n v="1128.48"/>
        <n v="872.4"/>
        <n v="3460.65"/>
        <n v="334.79999999999995"/>
        <n v="3424.4"/>
        <n v="1100.3499999999999"/>
        <n v="1334.25"/>
        <n v="8245.58"/>
        <n v="4727.1400000000003"/>
        <n v="2134.96"/>
        <n v="8399.16"/>
        <n v="9610.1"/>
        <n v="1599.72"/>
        <n v="3370.72"/>
        <n v="2209.2000000000003"/>
        <n v="4925.04"/>
        <n v="4589.55"/>
        <n v="3364.47"/>
        <n v="11534.28"/>
        <n v="227.34"/>
        <n v="581.79999999999995"/>
        <n v="1280.3"/>
        <n v="1031.44"/>
        <n v="7459.0499999999993"/>
        <n v="11691"/>
        <n v="8455.92"/>
        <n v="6253.87"/>
        <n v="2460.1"/>
        <n v="12682.849999999999"/>
        <n v="10899.84"/>
        <n v="942.2"/>
        <n v="5370.72"/>
        <n v="6093.23"/>
        <n v="286.10999999999996"/>
        <n v="1695.26"/>
        <n v="2746.02"/>
        <n v="4019.1000000000004"/>
        <n v="2428.66"/>
        <n v="7929.63"/>
        <n v="550.04999999999995"/>
        <n v="1503.88"/>
        <n v="5882.7000000000007"/>
        <n v="373.34"/>
        <n v="17150.919999999998"/>
        <n v="1045.3800000000001"/>
        <n v="3330.04"/>
        <n v="2809.32"/>
        <n v="4715.2700000000004"/>
        <n v="351.71999999999997"/>
        <n v="1747.1000000000001"/>
        <n v="11630.970000000001"/>
        <n v="3472.3700000000003"/>
        <n v="1077.58"/>
        <n v="101.92"/>
        <n v="1140.5"/>
        <n v="5649.6"/>
        <n v="739.46"/>
        <n v="7033.32"/>
        <n v="5401.76"/>
        <n v="9595.69"/>
        <n v="5284.3"/>
        <n v="247.14"/>
        <n v="1910.2"/>
        <n v="11387.62"/>
        <n v="2648.46"/>
        <n v="532.20000000000005"/>
        <n v="479.82"/>
        <n v="2487.9499999999998"/>
        <n v="6789.5"/>
        <n v="4619.5999999999995"/>
        <n v="14408.69"/>
        <n v="4491.99"/>
        <n v="813.74"/>
        <n v="8505.7200000000012"/>
        <n v="9124.48"/>
        <n v="1005.29"/>
        <n v="3371.52"/>
        <n v="3546.6"/>
        <n v="5302.05"/>
        <n v="5085.18"/>
        <n v="6695.12"/>
        <n v="2132.9"/>
        <n v="1676.71"/>
        <n v="2613.42"/>
        <n v="2210.7599999999998"/>
        <n v="2301.2800000000002"/>
        <n v="2627.55"/>
        <n v="370.58"/>
        <n v="2303.64"/>
        <n v="5131.4399999999996"/>
        <n v="9977.9800000000014"/>
        <n v="9939.9000000000015"/>
        <n v="4012.08"/>
        <n v="5938.0999999999995"/>
        <n v="4341.2"/>
        <n v="4767.84"/>
        <n v="11317.12"/>
        <n v="10051.950000000001"/>
        <n v="6184.6399999999994"/>
        <n v="2047.68"/>
        <n v="2315.2799999999997"/>
        <n v="3620.88"/>
        <n v="303.02"/>
        <n v="2896.77"/>
        <n v="2888.43"/>
        <n v="4352.3999999999996"/>
        <n v="732.72"/>
        <n v="3725.76"/>
        <n v="3220.0199999999995"/>
        <n v="2161.04"/>
        <n v="709.82"/>
        <n v="986.93999999999994"/>
        <n v="5052.87"/>
        <n v="98.28"/>
        <n v="5188.8999999999996"/>
        <n v="3900.56"/>
        <n v="7746.72"/>
        <n v="1507.32"/>
        <n v="1525.24"/>
        <n v="11320.009999999998"/>
        <n v="14090.45"/>
        <n v="3835.1499999999996"/>
        <n v="8724.75"/>
        <n v="13071.519999999999"/>
        <n v="3841.5999999999995"/>
        <n v="654.5"/>
        <n v="4521.5"/>
        <n v="652.91999999999996"/>
        <n v="181.05"/>
        <n v="3885.56"/>
        <n v="3832.4"/>
        <n v="2688.45"/>
        <n v="932.62"/>
        <n v="13630.32"/>
        <n v="3950.76"/>
        <n v="2743.2999999999997"/>
        <n v="3996.5"/>
        <n v="170.19"/>
        <n v="823.69"/>
        <n v="1929.72"/>
        <n v="2667.04"/>
        <n v="4621.96"/>
        <n v="1210.8"/>
        <n v="1898.84"/>
        <n v="4196.6000000000004"/>
        <n v="3572.4"/>
        <n v="8959.9399999999987"/>
        <n v="12735.38"/>
        <n v="315.7"/>
        <n v="840.25"/>
        <n v="3258.2699999999995"/>
        <n v="2395.44"/>
        <n v="707.56"/>
        <n v="244.14"/>
        <n v="12088.05"/>
        <n v="8531.6"/>
        <n v="3879.4800000000005"/>
        <n v="2436.12"/>
        <n v="437.14"/>
        <n v="5637.7999999999993"/>
        <n v="3661.4"/>
        <n v="128.05000000000001"/>
        <n v="511.79999999999995"/>
        <n v="107.79"/>
        <n v="12888.85"/>
        <n v="5970.56"/>
        <n v="10416.84"/>
        <n v="5621.12"/>
        <n v="2493.1799999999998"/>
        <n v="15957.36"/>
        <n v="7142.72"/>
        <n v="430.02"/>
        <n v="317.37"/>
        <n v="662.4"/>
        <n v="3833.4500000000003"/>
        <n v="138.96"/>
        <n v="4956.84"/>
        <n v="2236.19"/>
        <n v="1781.1499999999999"/>
        <n v="1371"/>
        <n v="3801.6"/>
        <n v="2505.54"/>
        <n v="2900.52"/>
        <n v="17651.57"/>
        <n v="2534.6"/>
        <n v="1971.04"/>
        <n v="4033.5099999999998"/>
        <n v="1490.36"/>
        <n v="4363.2"/>
        <n v="4625.88"/>
        <n v="7368.9900000000007"/>
        <n v="913.86"/>
        <n v="12380.62"/>
        <n v="12018.960000000001"/>
        <n v="712.43999999999994"/>
        <n v="2764.56"/>
        <n v="5160.4000000000005"/>
        <n v="15110.28"/>
        <n v="13273.09"/>
        <n v="14322.45"/>
        <n v="326.08"/>
        <n v="585.12"/>
        <n v="989.38"/>
        <n v="545.65"/>
        <n v="8084.44"/>
        <n v="6723.29"/>
        <n v="5231.82"/>
        <n v="7732.92"/>
        <n v="5144.13"/>
        <n v="8524"/>
        <n v="9793.5500000000011"/>
        <n v="2951.91"/>
        <n v="3768"/>
        <n v="13260.16"/>
        <n v="4724.8100000000004"/>
        <n v="3873.5"/>
        <n v="1351.5"/>
        <n v="4398.3"/>
        <n v="8978.76"/>
        <n v="4324.71"/>
        <n v="2516.34"/>
        <n v="5459.6"/>
        <n v="1550.23"/>
        <n v="336.83"/>
        <n v="5227.92"/>
        <n v="11537.24"/>
        <n v="551.91999999999996"/>
        <n v="1489.02"/>
        <n v="1742.36"/>
        <n v="697.6"/>
        <n v="228.71999999999997"/>
        <n v="1964.52"/>
        <n v="3816.9"/>
        <n v="2147.94"/>
        <n v="3089.44"/>
        <n v="5681.58"/>
        <n v="9436.64"/>
        <n v="1375.48"/>
        <n v="6766.13"/>
        <n v="2180"/>
        <n v="9354.5199999999986"/>
        <n v="458.64"/>
        <n v="4272.6100000000006"/>
        <n v="3952.48"/>
        <n v="1553.28"/>
        <n v="11176.199999999999"/>
        <n v="1727.73"/>
        <n v="6178.7000000000007"/>
        <n v="8788.7999999999993"/>
        <n v="11643.980000000001"/>
        <n v="8385.3000000000011"/>
        <n v="1242.6199999999999"/>
        <n v="1986.55"/>
        <n v="1277.6399999999999"/>
        <n v="2893.22"/>
        <n v="11681.6"/>
        <n v="1539.8999999999999"/>
        <n v="5538.06"/>
        <n v="5208.2000000000007"/>
        <n v="274.5"/>
        <n v="15565.92"/>
        <n v="759.51"/>
        <n v="4283.76"/>
        <n v="2899.08"/>
        <n v="616.23"/>
        <n v="8646.14"/>
        <n v="14453.6"/>
        <n v="6045.28"/>
        <n v="5688.5"/>
        <n v="6636.9600000000009"/>
        <n v="6405.92"/>
        <n v="576.95000000000005"/>
        <n v="6043.5099999999993"/>
        <n v="1326.64"/>
        <n v="5172.72"/>
        <n v="7844.2"/>
        <n v="3942.2599999999998"/>
        <n v="9300.4800000000014"/>
        <n v="10805.6"/>
        <n v="1936"/>
        <n v="2732.84"/>
        <n v="7817.28"/>
        <n v="7365.92"/>
        <n v="12110.15"/>
        <n v="3634.15"/>
        <n v="899.5"/>
        <n v="3268.44"/>
        <n v="7067.7599999999993"/>
        <n v="1999.7"/>
        <n v="4310.88"/>
        <n v="650.64"/>
        <n v="11498.76"/>
        <n v="7902.7999999999993"/>
        <n v="1575.76"/>
        <n v="4063.6200000000003"/>
        <n v="3325.59"/>
        <n v="1838.34"/>
        <n v="1354.96"/>
        <n v="6622.98"/>
        <n v="4932.72"/>
        <n v="272.22000000000003"/>
        <n v="1704.1999999999998"/>
        <n v="1082.4000000000001"/>
        <n v="661.3"/>
        <n v="436.7"/>
        <n v="1709.4"/>
        <n v="3076.08"/>
        <n v="3927.56"/>
        <n v="5815.52"/>
        <n v="7821.04"/>
        <n v="18404.54"/>
        <n v="7543.25"/>
        <n v="2014.96"/>
        <n v="16102.800000000001"/>
        <n v="16006.519999999999"/>
        <n v="4538.83"/>
        <n v="4584.3599999999997"/>
        <n v="541.98"/>
        <n v="3058.08"/>
        <n v="2580.75"/>
        <n v="5480.9000000000005"/>
        <n v="193.36"/>
        <n v="4719.33"/>
        <n v="560.29999999999995"/>
        <n v="7188.3"/>
        <n v="15215.76"/>
        <n v="1111.6000000000001"/>
        <n v="6519.8"/>
        <n v="5194.7900000000009"/>
        <n v="1569.3899999999999"/>
        <n v="11854.349999999999"/>
        <n v="5347.17"/>
        <n v="12728.669999999998"/>
        <n v="1633.44"/>
        <n v="6512.87"/>
        <n v="10818.92"/>
        <n v="4705.38"/>
        <n v="11579.400000000001"/>
        <n v="1315.52"/>
        <n v="2049.2800000000002"/>
        <n v="2065.5699999999997"/>
        <n v="305.22000000000003"/>
        <n v="9633.9599999999991"/>
        <n v="4402.72"/>
        <n v="4478.53"/>
        <n v="4822"/>
        <n v="3274.1000000000004"/>
        <n v="969.21"/>
        <n v="1672.55"/>
        <n v="2761.92"/>
        <n v="3018.42"/>
        <n v="1058.0500000000002"/>
        <n v="2680.04"/>
        <n v="8496.15"/>
        <n v="3853.2999999999997"/>
        <n v="10421"/>
        <n v="2128.2799999999997"/>
        <n v="1243.77"/>
      </sharedItems>
    </cacheField>
    <cacheField name="Sales Region" numFmtId="0">
      <sharedItems count="4">
        <s v="South"/>
        <s v="East"/>
        <s v="North"/>
        <s v="West"/>
      </sharedItems>
    </cacheField>
    <cacheField name="profit" numFmtId="0">
      <sharedItems containsSemiMixedTypes="0" containsString="0" containsNumber="1" minValue="0" maxValue="17435.88" count="380">
        <n v="8629.83"/>
        <n v="2111.2399999999998"/>
        <n v="3792.8"/>
        <n v="14068.32"/>
        <n v="2370.8999999999996"/>
        <n v="1192.2"/>
        <n v="3091.72"/>
        <n v="3057.1800000000003"/>
        <n v="4858.2899999999991"/>
        <n v="3495.66"/>
        <n v="1449.8200000000002"/>
        <n v="6573.56"/>
        <n v="5624.8000000000011"/>
        <n v="0"/>
        <n v="14358.56"/>
        <n v="8638.7200000000012"/>
        <n v="3809"/>
        <n v="1849.3500000000004"/>
        <n v="7166.4"/>
        <n v="3968.9300000000003"/>
        <n v="235.86"/>
        <n v="3198.75"/>
        <n v="249.54999999999998"/>
        <n v="804.24"/>
        <n v="11567.53"/>
        <n v="13803.83"/>
        <n v="2288.9700000000003"/>
        <n v="4300.2000000000007"/>
        <n v="1668.0999999999997"/>
        <n v="358.56"/>
        <n v="5538.2000000000007"/>
        <n v="1277.68"/>
        <n v="367.08000000000004"/>
        <n v="6428.1"/>
        <n v="5030.9000000000005"/>
        <n v="4480.8999999999996"/>
        <n v="3602.34"/>
        <n v="7200.1999999999989"/>
        <n v="752.31999999999994"/>
        <n v="814.24"/>
        <n v="2768.52"/>
        <n v="278.99999999999994"/>
        <n v="2739.52"/>
        <n v="880.28"/>
        <n v="1067.4000000000001"/>
        <n v="7656.61"/>
        <n v="4297.4000000000005"/>
        <n v="1601.22"/>
        <n v="7699.23"/>
        <n v="8649.09"/>
        <n v="1333.1"/>
        <n v="2949.3799999999997"/>
        <n v="1893.6000000000004"/>
        <n v="4514.62"/>
        <n v="3933.9"/>
        <n v="2990.64"/>
        <n v="10573.09"/>
        <n v="113.67"/>
        <n v="436.34999999999997"/>
        <n v="640.15"/>
        <n v="773.58"/>
        <n v="6961.7799999999988"/>
        <n v="10911.6"/>
        <n v="7751.26"/>
        <n v="5360.46"/>
        <n v="1968.08"/>
        <n v="11936.8"/>
        <n v="9991.52"/>
        <n v="753.76"/>
        <n v="5035.05"/>
        <n v="5624.5199999999995"/>
        <n v="269.27999999999997"/>
        <n v="1453.08"/>
        <n v="2288.35"/>
        <n v="3215.28"/>
        <n v="2241.8399999999997"/>
        <n v="7048.56"/>
        <n v="521.09999999999991"/>
        <n v="1127.9100000000001"/>
        <n v="4902.2500000000009"/>
        <n v="339.4"/>
        <n v="16248.239999999998"/>
        <n v="522.69000000000005"/>
        <n v="2854.3199999999997"/>
        <n v="2106.9900000000002"/>
        <n v="4041.6600000000003"/>
        <n v="234.47999999999996"/>
        <n v="1397.68"/>
        <n v="10736.28"/>
        <n v="3156.7000000000003"/>
        <n v="923.63999999999987"/>
        <n v="76.44"/>
        <n v="1026.45"/>
        <n v="4708"/>
        <n v="6251.84"/>
        <n v="4986.24"/>
        <n v="8857.5600000000013"/>
        <n v="4906.8500000000004"/>
        <n v="164.76"/>
        <n v="1432.65"/>
        <n v="10717.76"/>
        <n v="1765.6399999999999"/>
        <n v="443.50000000000006"/>
        <n v="436.2"/>
        <n v="1990.36"/>
        <n v="6110.55"/>
        <n v="4157.6399999999994"/>
        <n v="13561.12"/>
        <n v="3992.8799999999997"/>
        <n v="406.87"/>
        <n v="8033.1800000000012"/>
        <n v="8554.1999999999989"/>
        <n v="913.9"/>
        <n v="3160.8"/>
        <n v="3310.16"/>
        <n v="4948.58"/>
        <n v="4237.6500000000005"/>
        <n v="5858.23"/>
        <n v="1980.5500000000002"/>
        <n v="1437.18"/>
        <n v="1742.2800000000002"/>
        <n v="1965.12"/>
        <n v="2157.4500000000003"/>
        <n v="2102.04"/>
        <n v="344.11"/>
        <n v="1727.73"/>
        <n v="4561.28"/>
        <n v="9391.0400000000009"/>
        <n v="9355.2000000000007"/>
        <n v="3510.5699999999997"/>
        <n v="5344.2899999999991"/>
        <n v="3472.96"/>
        <n v="4502.96"/>
        <n v="10609.800000000001"/>
        <n v="9381.8200000000015"/>
        <n v="5742.8799999999992"/>
        <n v="1791.72"/>
        <n v="1543.5199999999998"/>
        <n v="2715.66"/>
        <n v="1931.1799999999998"/>
        <n v="1925.62"/>
        <n v="3626.9999999999995"/>
        <n v="549.54"/>
        <n v="2794.32"/>
        <n v="2862.24"/>
        <n v="2033.92"/>
        <n v="877.28"/>
        <n v="4491.4399999999996"/>
        <n v="73.710000000000008"/>
        <n v="4670.0099999999993"/>
        <n v="2925.42"/>
        <n v="6778.38"/>
        <n v="1256.0999999999999"/>
        <n v="762.62"/>
        <n v="10724.219999999998"/>
        <n v="13261.6"/>
        <n v="3068.12"/>
        <n v="8143.1"/>
        <n v="12137.839999999998"/>
        <n v="3567.1999999999994"/>
        <n v="589.04999999999995"/>
        <n v="3617.2"/>
        <n v="435.28"/>
        <n v="144.84"/>
        <n v="2914.17"/>
        <n v="3449.16"/>
        <n v="2509.2199999999998"/>
        <n v="12873.08"/>
        <n v="3591.6000000000004"/>
        <n v="2351.3999999999996"/>
        <n v="3197.2"/>
        <n v="151.28"/>
        <n v="706.0200000000001"/>
        <n v="1768.91"/>
        <n v="2000.28"/>
        <n v="4350.08"/>
        <n v="1059.45"/>
        <n v="1424.1299999999999"/>
        <n v="3357.28"/>
        <n v="2857.92"/>
        <n v="8145.3999999999987"/>
        <n v="11825.71"/>
        <n v="284.13"/>
        <n v="2896.24"/>
        <n v="2195.8200000000002"/>
        <n v="606.4799999999999"/>
        <n v="11282.179999999998"/>
        <n v="7678.4400000000005"/>
        <n v="3232.9000000000005"/>
        <n v="2233.1099999999997"/>
        <n v="5074.0199999999995"/>
        <n v="2746.05"/>
        <n v="102.44000000000001"/>
        <n v="341.19999999999993"/>
        <n v="11897.4"/>
        <n v="5224.2400000000007"/>
        <n v="9548.77"/>
        <n v="4918.4799999999996"/>
        <n v="2077.6499999999996"/>
        <n v="15070.84"/>
        <n v="6722.56"/>
        <n v="406.13"/>
        <n v="211.57999999999998"/>
        <n v="3066.76"/>
        <n v="121.59"/>
        <n v="4406.08"/>
        <n v="2032.9"/>
        <n v="1526.6999999999998"/>
        <n v="1233.9000000000001"/>
        <n v="3379.2"/>
        <n v="1670.3600000000001"/>
        <n v="1933.6799999999998"/>
        <n v="16722.54"/>
        <n v="1900.9499999999998"/>
        <n v="1847.85"/>
        <n v="3723.24"/>
        <n v="1117.77"/>
        <n v="3817.7999999999997"/>
        <n v="3965.04"/>
        <n v="6935.52"/>
        <n v="812.32"/>
        <n v="11496.29"/>
        <n v="11351.240000000002"/>
        <n v="474.95999999999992"/>
        <n v="2418.9899999999998"/>
        <n v="4423.2000000000007"/>
        <n v="14270.82"/>
        <n v="12492.32"/>
        <n v="13367.62"/>
        <n v="285.32"/>
        <n v="390.08000000000004"/>
        <n v="436.52"/>
        <n v="7462.5599999999995"/>
        <n v="5762.82"/>
        <n v="4756.2"/>
        <n v="7088.51"/>
        <n v="4572.5600000000004"/>
        <n v="7671.6"/>
        <n v="9278.1"/>
        <n v="2623.92"/>
        <n v="3391.2"/>
        <n v="12431.4"/>
        <n v="4446.88"/>
        <n v="3098.8"/>
        <n v="1272"/>
        <n v="3518.6400000000003"/>
        <n v="8479.94"/>
        <n v="3992.04"/>
        <n v="2368.3200000000002"/>
        <n v="4777.1500000000005"/>
        <n v="1409.3"/>
        <n v="4792.26"/>
        <n v="10649.76"/>
        <n v="275.95999999999998"/>
        <n v="1374.48"/>
        <n v="1306.77"/>
        <n v="558.08000000000004"/>
        <n v="209.65999999999997"/>
        <n v="1800.81"/>
        <n v="3435.21"/>
        <n v="1431.96"/>
        <n v="2703.26"/>
        <n v="4734.6499999999996"/>
        <n v="8846.8499999999985"/>
        <n v="687.74"/>
        <n v="5799.54"/>
        <n v="2043.75"/>
        <n v="8686.3399999999983"/>
        <n v="4021.2800000000007"/>
        <n v="2964.36"/>
        <n v="776.64"/>
        <n v="10555.3"/>
        <n v="1535.76"/>
        <n v="5617.0000000000009"/>
        <n v="7909.9199999999992"/>
        <n v="10959.04"/>
        <n v="7786.3500000000013"/>
        <n v="621.30999999999995"/>
        <n v="1589.24"/>
        <n v="1171.1699999999998"/>
        <n v="2630.2"/>
        <n v="10951.5"/>
        <n v="1454.35"/>
        <n v="5230.3900000000003"/>
        <n v="4687.380000000001"/>
        <n v="183"/>
        <n v="14593.05"/>
        <n v="675.12"/>
        <n v="3926.78"/>
        <n v="2657.49"/>
        <n v="547.76"/>
        <n v="8191.079999999999"/>
        <n v="13550.25"/>
        <n v="5289.62"/>
        <n v="5119.6499999999996"/>
        <n v="6083.880000000001"/>
        <n v="5605.18"/>
        <n v="461.56000000000006"/>
        <n v="5494.0999999999995"/>
        <n v="1231.8800000000001"/>
        <n v="4526.13"/>
        <n v="7240.8"/>
        <n v="3660.6699999999996"/>
        <n v="8636.1600000000017"/>
        <n v="9974.4"/>
        <n v="968"/>
        <n v="2484.4"/>
        <n v="7328.7"/>
        <n v="6978.24"/>
        <n v="11178.6"/>
        <n v="3354.6"/>
        <n v="809.55"/>
        <n v="2451.33"/>
        <n v="6562.9199999999992"/>
        <n v="1799.73"/>
        <n v="4041.4500000000003"/>
        <n v="10859.94"/>
        <n v="7112.5199999999995"/>
        <n v="1181.82"/>
        <n v="3694.2000000000003"/>
        <n v="2956.08"/>
        <n v="1736.21"/>
        <n v="1016.22"/>
        <n v="6149.91"/>
        <n v="4658.68"/>
        <n v="1533.7799999999997"/>
        <n v="902.00000000000011"/>
        <n v="529.04"/>
        <n v="1282.0500000000002"/>
        <n v="2563.4"/>
        <n v="2945.67"/>
        <n v="5088.58"/>
        <n v="6843.41"/>
        <n v="17435.88"/>
        <n v="6857.5"/>
        <n v="1511.22"/>
        <n v="15208.2"/>
        <n v="15064.96"/>
        <n v="4271.84"/>
        <n v="4167.5999999999995"/>
        <n v="451.65000000000003"/>
        <n v="2866.95"/>
        <n v="1720.5"/>
        <n v="4932.8100000000004"/>
        <n v="145.02000000000001"/>
        <n v="4194.96"/>
        <n v="6389.6"/>
        <n v="14370.44"/>
        <n v="952.80000000000018"/>
        <n v="6054.1"/>
        <n v="4921.380000000001"/>
        <n v="1046.2599999999998"/>
        <n v="11064.059999999998"/>
        <n v="4753.04"/>
        <n v="12058.739999999998"/>
        <n v="1497.3200000000002"/>
        <n v="6011.88"/>
        <n v="10046.14"/>
        <n v="4443.97"/>
        <n v="10807.440000000002"/>
        <n v="1151.08"/>
        <n v="1536.96"/>
        <n v="1906.6799999999998"/>
        <n v="152.61000000000001"/>
        <n v="8945.82"/>
        <n v="4088.2400000000002"/>
        <n v="3838.74"/>
        <n v="4219.25"/>
        <n v="2619.2800000000002"/>
        <n v="881.1"/>
        <n v="1338.04"/>
        <n v="1841.2800000000002"/>
        <n v="2683.04"/>
        <n v="846.44000000000017"/>
        <n v="2436.4"/>
        <n v="7842.5999999999995"/>
        <n v="3082.64"/>
        <n v="9808"/>
        <n v="1934.7999999999997"/>
        <n v="829.18000000000006"/>
      </sharedItems>
    </cacheField>
    <cacheField name="Month" numFmtId="0">
      <sharedItems count="24">
        <s v="2023-05"/>
        <s v="2023-07"/>
        <s v="2023-08"/>
        <s v="2022-11"/>
        <s v="2023-04"/>
        <s v="2022-04"/>
        <s v="2022-01"/>
        <s v="2022-02"/>
        <s v="2023-01"/>
        <s v="2022-03"/>
        <s v="2023-09"/>
        <s v="2023-12"/>
        <s v="2023-10"/>
        <s v="2022-08"/>
        <s v="2022-06"/>
        <s v="2023-03"/>
        <s v="2022-12"/>
        <s v="2023-11"/>
        <s v="2023-06"/>
        <s v="2022-07"/>
        <s v="2023-02"/>
        <s v="2022-09"/>
        <s v="2022-05"/>
        <s v="2022-10"/>
      </sharedItems>
    </cacheField>
    <cacheField name="Months (Date)" numFmtId="0" databaseField="0">
      <fieldGroup base="0">
        <rangePr groupBy="months" startDate="2022-01-01T00:00:00" endDate="2024-01-01T00:00:00"/>
        <groupItems count="14">
          <s v="&lt;01-01-2022"/>
          <s v="Jan"/>
          <s v="Feb"/>
          <s v="Mar"/>
          <s v="Apr"/>
          <s v="May"/>
          <s v="Jun"/>
          <s v="Jul"/>
          <s v="Aug"/>
          <s v="Sep"/>
          <s v="Oct"/>
          <s v="Nov"/>
          <s v="Dec"/>
          <s v="&gt;01-01-2024"/>
        </groupItems>
      </fieldGroup>
    </cacheField>
    <cacheField name="Quarters (Date)" numFmtId="0" databaseField="0">
      <fieldGroup base="0">
        <rangePr groupBy="quarters" startDate="2022-01-01T00:00:00" endDate="2024-01-01T00:00:00"/>
        <groupItems count="6">
          <s v="&lt;01-01-2022"/>
          <s v="Qtr1"/>
          <s v="Qtr2"/>
          <s v="Qtr3"/>
          <s v="Qtr4"/>
          <s v="&gt;01-01-2024"/>
        </groupItems>
      </fieldGroup>
    </cacheField>
    <cacheField name="Years (Date)" numFmtId="0" databaseField="0">
      <fieldGroup base="0">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1514734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d v="2023-05-21T00:00:00"/>
    <x v="0"/>
    <s v="Novel"/>
    <n v="10"/>
    <n v="958.87"/>
    <n v="9588.7000000000007"/>
    <s v="South"/>
    <n v="8629.83"/>
  </r>
  <r>
    <d v="2023-05-25T00:00:00"/>
    <x v="1"/>
    <s v="Shirt"/>
    <n v="5"/>
    <n v="527.80999999999995"/>
    <n v="2639.0499999999997"/>
    <s v="South"/>
    <n v="2111.2399999999998"/>
  </r>
  <r>
    <d v="2023-07-21T00:00:00"/>
    <x v="2"/>
    <s v="Microwave"/>
    <n v="11"/>
    <n v="379.28"/>
    <n v="4172.08"/>
    <s v="East"/>
    <n v="3792.8"/>
  </r>
  <r>
    <d v="2023-07-17T00:00:00"/>
    <x v="1"/>
    <s v="Shirt"/>
    <n v="17"/>
    <n v="879.27"/>
    <n v="14947.59"/>
    <s v="South"/>
    <n v="14068.32"/>
  </r>
  <r>
    <d v="2023-08-21T00:00:00"/>
    <x v="0"/>
    <s v="Novel"/>
    <n v="4"/>
    <n v="790.3"/>
    <n v="3161.2"/>
    <s v="East"/>
    <n v="2370.8999999999996"/>
  </r>
  <r>
    <d v="2023-08-31T00:00:00"/>
    <x v="2"/>
    <s v="Novel"/>
    <n v="16"/>
    <n v="79.48"/>
    <n v="1271.68"/>
    <s v="North"/>
    <n v="1192.2"/>
  </r>
  <r>
    <d v="2022-11-06T00:00:00"/>
    <x v="2"/>
    <s v="Novel"/>
    <n v="5"/>
    <n v="772.93"/>
    <n v="3864.6499999999996"/>
    <s v="South"/>
    <n v="3091.72"/>
  </r>
  <r>
    <d v="2023-04-25T00:00:00"/>
    <x v="0"/>
    <s v="Action Figure"/>
    <n v="15"/>
    <n v="218.37"/>
    <n v="3275.55"/>
    <s v="East"/>
    <n v="3057.1800000000003"/>
  </r>
  <r>
    <d v="2023-07-27T00:00:00"/>
    <x v="0"/>
    <s v="Novel"/>
    <n v="10"/>
    <n v="539.80999999999995"/>
    <n v="5398.0999999999995"/>
    <s v="North"/>
    <n v="4858.2899999999991"/>
  </r>
  <r>
    <d v="2023-08-19T00:00:00"/>
    <x v="0"/>
    <s v="Shirt"/>
    <n v="8"/>
    <n v="499.38"/>
    <n v="3995.04"/>
    <s v="East"/>
    <n v="3495.66"/>
  </r>
  <r>
    <d v="2022-04-26T00:00:00"/>
    <x v="2"/>
    <s v="Laptop"/>
    <n v="3"/>
    <n v="724.91"/>
    <n v="2174.73"/>
    <s v="North"/>
    <n v="1449.8200000000002"/>
  </r>
  <r>
    <d v="2022-01-14T00:00:00"/>
    <x v="1"/>
    <s v="Laptop"/>
    <n v="8"/>
    <n v="939.08"/>
    <n v="7512.64"/>
    <s v="West"/>
    <n v="6573.56"/>
  </r>
  <r>
    <d v="2022-02-28T00:00:00"/>
    <x v="1"/>
    <s v="Novel"/>
    <n v="11"/>
    <n v="562.48"/>
    <n v="6187.2800000000007"/>
    <s v="West"/>
    <n v="5624.8000000000011"/>
  </r>
  <r>
    <d v="2023-01-06T00:00:00"/>
    <x v="2"/>
    <s v="Action Figure"/>
    <n v="1"/>
    <n v="524.23"/>
    <n v="524.23"/>
    <s v="South"/>
    <n v="0"/>
  </r>
  <r>
    <d v="2022-03-22T00:00:00"/>
    <x v="3"/>
    <s v="Laptop"/>
    <n v="17"/>
    <n v="897.41"/>
    <n v="15255.97"/>
    <s v="East"/>
    <n v="14358.56"/>
  </r>
  <r>
    <d v="2023-09-12T00:00:00"/>
    <x v="1"/>
    <s v="Shirt"/>
    <n v="18"/>
    <n v="508.16"/>
    <n v="9146.880000000001"/>
    <s v="West"/>
    <n v="8638.7200000000012"/>
  </r>
  <r>
    <d v="2023-12-09T00:00:00"/>
    <x v="2"/>
    <s v="Microwave"/>
    <n v="14"/>
    <n v="293"/>
    <n v="4102"/>
    <s v="West"/>
    <n v="3809"/>
  </r>
  <r>
    <d v="2023-10-03T00:00:00"/>
    <x v="3"/>
    <s v="Microwave"/>
    <n v="6"/>
    <n v="369.87"/>
    <n v="2219.2200000000003"/>
    <s v="East"/>
    <n v="1849.3500000000004"/>
  </r>
  <r>
    <d v="2022-08-03T00:00:00"/>
    <x v="1"/>
    <s v="Novel"/>
    <n v="16"/>
    <n v="477.76"/>
    <n v="7644.16"/>
    <s v="West"/>
    <n v="7166.4"/>
  </r>
  <r>
    <d v="2022-06-17T00:00:00"/>
    <x v="1"/>
    <s v="Novel"/>
    <n v="8"/>
    <n v="566.99"/>
    <n v="4535.92"/>
    <s v="West"/>
    <n v="3968.9300000000003"/>
  </r>
  <r>
    <d v="2022-04-19T00:00:00"/>
    <x v="1"/>
    <s v="Novel"/>
    <n v="4"/>
    <n v="78.62"/>
    <n v="314.48"/>
    <s v="North"/>
    <n v="235.86"/>
  </r>
  <r>
    <d v="2023-08-22T00:00:00"/>
    <x v="4"/>
    <s v="Laptop"/>
    <n v="6"/>
    <n v="639.75"/>
    <n v="3838.5"/>
    <s v="East"/>
    <n v="3198.75"/>
  </r>
  <r>
    <d v="2022-02-17T00:00:00"/>
    <x v="2"/>
    <s v="Laptop"/>
    <n v="8"/>
    <n v="35.65"/>
    <n v="285.2"/>
    <s v="East"/>
    <n v="249.54999999999998"/>
  </r>
  <r>
    <d v="2022-03-27T00:00:00"/>
    <x v="4"/>
    <s v="Laptop"/>
    <n v="10"/>
    <n v="89.36"/>
    <n v="893.6"/>
    <s v="North"/>
    <n v="804.24"/>
  </r>
  <r>
    <d v="2023-03-12T00:00:00"/>
    <x v="3"/>
    <s v="Action Figure"/>
    <n v="14"/>
    <n v="889.81"/>
    <n v="12457.34"/>
    <s v="West"/>
    <n v="11567.53"/>
  </r>
  <r>
    <d v="2022-12-20T00:00:00"/>
    <x v="0"/>
    <s v="Laptop"/>
    <n v="1"/>
    <n v="815.21"/>
    <n v="815.21"/>
    <s v="South"/>
    <n v="0"/>
  </r>
  <r>
    <d v="2023-10-17T00:00:00"/>
    <x v="1"/>
    <s v="Shirt"/>
    <n v="18"/>
    <n v="811.99"/>
    <n v="14615.82"/>
    <s v="East"/>
    <n v="13803.83"/>
  </r>
  <r>
    <d v="2023-12-31T00:00:00"/>
    <x v="3"/>
    <s v="Novel"/>
    <n v="4"/>
    <n v="762.99"/>
    <n v="3051.96"/>
    <s v="West"/>
    <n v="2288.9700000000003"/>
  </r>
  <r>
    <d v="2023-08-29T00:00:00"/>
    <x v="0"/>
    <s v="Shirt"/>
    <n v="19"/>
    <n v="238.9"/>
    <n v="4539.1000000000004"/>
    <s v="East"/>
    <n v="4300.2000000000007"/>
  </r>
  <r>
    <d v="2023-08-08T00:00:00"/>
    <x v="0"/>
    <s v="Laptop"/>
    <n v="1"/>
    <n v="297.14999999999998"/>
    <n v="297.14999999999998"/>
    <s v="North"/>
    <n v="0"/>
  </r>
  <r>
    <d v="2022-04-02T00:00:00"/>
    <x v="1"/>
    <s v="Laptop"/>
    <n v="3"/>
    <n v="834.05"/>
    <n v="2502.1499999999996"/>
    <s v="North"/>
    <n v="1668.0999999999997"/>
  </r>
  <r>
    <d v="2023-11-04T00:00:00"/>
    <x v="2"/>
    <s v="Shirt"/>
    <n v="19"/>
    <n v="19.920000000000002"/>
    <n v="378.48"/>
    <s v="South"/>
    <n v="358.56"/>
  </r>
  <r>
    <d v="2022-01-22T00:00:00"/>
    <x v="3"/>
    <s v="Action Figure"/>
    <n v="11"/>
    <n v="553.82000000000005"/>
    <n v="6092.02"/>
    <s v="West"/>
    <n v="5538.2000000000007"/>
  </r>
  <r>
    <d v="2022-06-01T00:00:00"/>
    <x v="0"/>
    <s v="Microwave"/>
    <n v="5"/>
    <n v="319.42"/>
    <n v="1597.1000000000001"/>
    <s v="East"/>
    <n v="1277.68"/>
  </r>
  <r>
    <d v="2022-11-06T00:00:00"/>
    <x v="0"/>
    <s v="Laptop"/>
    <n v="3"/>
    <n v="183.54"/>
    <n v="550.62"/>
    <s v="West"/>
    <n v="367.08000000000004"/>
  </r>
  <r>
    <d v="2023-06-18T00:00:00"/>
    <x v="1"/>
    <s v="Laptop"/>
    <n v="11"/>
    <n v="642.80999999999995"/>
    <n v="7070.91"/>
    <s v="South"/>
    <n v="6428.1"/>
  </r>
  <r>
    <d v="2022-01-15T00:00:00"/>
    <x v="3"/>
    <s v="Novel"/>
    <n v="8"/>
    <n v="718.7"/>
    <n v="5749.6"/>
    <s v="North"/>
    <n v="5030.9000000000005"/>
  </r>
  <r>
    <d v="2022-11-29T00:00:00"/>
    <x v="3"/>
    <s v="Microwave"/>
    <n v="11"/>
    <n v="448.09"/>
    <n v="4928.99"/>
    <s v="East"/>
    <n v="4480.8999999999996"/>
  </r>
  <r>
    <d v="2022-01-01T00:00:00"/>
    <x v="3"/>
    <s v="Action Figure"/>
    <n v="1"/>
    <n v="745.06"/>
    <n v="745.06"/>
    <s v="East"/>
    <n v="0"/>
  </r>
  <r>
    <d v="2022-07-27T00:00:00"/>
    <x v="4"/>
    <s v="Laptop"/>
    <n v="15"/>
    <n v="257.31"/>
    <n v="3859.65"/>
    <s v="North"/>
    <n v="3602.34"/>
  </r>
  <r>
    <d v="2023-07-23T00:00:00"/>
    <x v="1"/>
    <s v="Novel"/>
    <n v="11"/>
    <n v="720.02"/>
    <n v="7920.2199999999993"/>
    <s v="East"/>
    <n v="7200.1999999999989"/>
  </r>
  <r>
    <d v="2022-11-09T00:00:00"/>
    <x v="2"/>
    <s v="Microwave"/>
    <n v="3"/>
    <n v="376.16"/>
    <n v="1128.48"/>
    <s v="West"/>
    <n v="752.31999999999994"/>
  </r>
  <r>
    <d v="2023-10-15T00:00:00"/>
    <x v="2"/>
    <s v="Shirt"/>
    <n v="15"/>
    <n v="58.16"/>
    <n v="872.4"/>
    <s v="West"/>
    <n v="814.24"/>
  </r>
  <r>
    <d v="2022-07-19T00:00:00"/>
    <x v="0"/>
    <s v="Microwave"/>
    <n v="5"/>
    <n v="692.13"/>
    <n v="3460.65"/>
    <s v="East"/>
    <n v="2768.52"/>
  </r>
  <r>
    <d v="2022-03-02T00:00:00"/>
    <x v="1"/>
    <s v="Novel"/>
    <n v="6"/>
    <n v="55.8"/>
    <n v="334.79999999999995"/>
    <s v="South"/>
    <n v="278.99999999999994"/>
  </r>
  <r>
    <d v="2023-08-04T00:00:00"/>
    <x v="1"/>
    <s v="Laptop"/>
    <n v="5"/>
    <n v="684.88"/>
    <n v="3424.4"/>
    <s v="South"/>
    <n v="2739.52"/>
  </r>
  <r>
    <d v="2022-11-22T00:00:00"/>
    <x v="0"/>
    <s v="Novel"/>
    <n v="5"/>
    <n v="220.07"/>
    <n v="1100.3499999999999"/>
    <s v="North"/>
    <n v="880.28"/>
  </r>
  <r>
    <d v="2023-08-02T00:00:00"/>
    <x v="4"/>
    <s v="Microwave"/>
    <n v="5"/>
    <n v="266.85000000000002"/>
    <n v="1334.25"/>
    <s v="West"/>
    <n v="1067.4000000000001"/>
  </r>
  <r>
    <d v="2023-02-25T00:00:00"/>
    <x v="1"/>
    <s v="Shirt"/>
    <n v="14"/>
    <n v="588.97"/>
    <n v="8245.58"/>
    <s v="West"/>
    <n v="7656.61"/>
  </r>
  <r>
    <d v="2023-07-11T00:00:00"/>
    <x v="2"/>
    <s v="Microwave"/>
    <n v="11"/>
    <n v="429.74"/>
    <n v="4727.1400000000003"/>
    <s v="North"/>
    <n v="4297.4000000000005"/>
  </r>
  <r>
    <d v="2023-02-09T00:00:00"/>
    <x v="0"/>
    <s v="Shirt"/>
    <n v="4"/>
    <n v="533.74"/>
    <n v="2134.96"/>
    <s v="East"/>
    <n v="1601.22"/>
  </r>
  <r>
    <d v="2023-03-21T00:00:00"/>
    <x v="0"/>
    <s v="Laptop"/>
    <n v="12"/>
    <n v="699.93"/>
    <n v="8399.16"/>
    <s v="South"/>
    <n v="7699.23"/>
  </r>
  <r>
    <d v="2023-07-22T00:00:00"/>
    <x v="4"/>
    <s v="Action Figure"/>
    <n v="10"/>
    <n v="961.01"/>
    <n v="9610.1"/>
    <s v="West"/>
    <n v="8649.09"/>
  </r>
  <r>
    <d v="2023-05-03T00:00:00"/>
    <x v="1"/>
    <s v="Microwave"/>
    <n v="6"/>
    <n v="266.62"/>
    <n v="1599.72"/>
    <s v="East"/>
    <n v="1333.1"/>
  </r>
  <r>
    <d v="2022-09-18T00:00:00"/>
    <x v="3"/>
    <s v="Laptop"/>
    <n v="8"/>
    <n v="421.34"/>
    <n v="3370.72"/>
    <s v="West"/>
    <n v="2949.3799999999997"/>
  </r>
  <r>
    <d v="2023-11-20T00:00:00"/>
    <x v="3"/>
    <s v="Laptop"/>
    <n v="7"/>
    <n v="315.60000000000002"/>
    <n v="2209.2000000000003"/>
    <s v="West"/>
    <n v="1893.6000000000004"/>
  </r>
  <r>
    <d v="2023-06-02T00:00:00"/>
    <x v="1"/>
    <s v="Shirt"/>
    <n v="12"/>
    <n v="410.42"/>
    <n v="4925.04"/>
    <s v="East"/>
    <n v="4514.62"/>
  </r>
  <r>
    <d v="2022-12-18T00:00:00"/>
    <x v="4"/>
    <s v="Microwave"/>
    <n v="7"/>
    <n v="655.65"/>
    <n v="4589.55"/>
    <s v="South"/>
    <n v="3933.9"/>
  </r>
  <r>
    <d v="2023-06-17T00:00:00"/>
    <x v="2"/>
    <s v="Microwave"/>
    <n v="9"/>
    <n v="373.83"/>
    <n v="3364.47"/>
    <s v="West"/>
    <n v="2990.64"/>
  </r>
  <r>
    <d v="2022-11-29T00:00:00"/>
    <x v="1"/>
    <s v="Microwave"/>
    <n v="12"/>
    <n v="961.19"/>
    <n v="11534.28"/>
    <s v="North"/>
    <n v="10573.09"/>
  </r>
  <r>
    <d v="2022-08-25T00:00:00"/>
    <x v="0"/>
    <s v="Shirt"/>
    <n v="2"/>
    <n v="113.67"/>
    <n v="227.34"/>
    <s v="South"/>
    <n v="113.67"/>
  </r>
  <r>
    <d v="2023-11-01T00:00:00"/>
    <x v="1"/>
    <s v="Shirt"/>
    <n v="4"/>
    <n v="145.44999999999999"/>
    <n v="581.79999999999995"/>
    <s v="South"/>
    <n v="436.34999999999997"/>
  </r>
  <r>
    <d v="2022-06-25T00:00:00"/>
    <x v="1"/>
    <s v="Laptop"/>
    <n v="2"/>
    <n v="640.15"/>
    <n v="1280.3"/>
    <s v="North"/>
    <n v="640.15"/>
  </r>
  <r>
    <d v="2022-11-17T00:00:00"/>
    <x v="2"/>
    <s v="Laptop"/>
    <n v="4"/>
    <n v="257.86"/>
    <n v="1031.44"/>
    <s v="South"/>
    <n v="773.58"/>
  </r>
  <r>
    <d v="2022-05-29T00:00:00"/>
    <x v="2"/>
    <s v="Laptop"/>
    <n v="15"/>
    <n v="497.27"/>
    <n v="7459.0499999999993"/>
    <s v="East"/>
    <n v="6961.7799999999988"/>
  </r>
  <r>
    <d v="2022-10-10T00:00:00"/>
    <x v="0"/>
    <s v="Laptop"/>
    <n v="15"/>
    <n v="779.4"/>
    <n v="11691"/>
    <s v="South"/>
    <n v="10911.6"/>
  </r>
  <r>
    <d v="2023-02-10T00:00:00"/>
    <x v="2"/>
    <s v="Novel"/>
    <n v="12"/>
    <n v="704.66"/>
    <n v="8455.92"/>
    <s v="West"/>
    <n v="7751.26"/>
  </r>
  <r>
    <d v="2022-03-11T00:00:00"/>
    <x v="0"/>
    <s v="Microwave"/>
    <n v="7"/>
    <n v="893.41"/>
    <n v="6253.87"/>
    <s v="South"/>
    <n v="5360.46"/>
  </r>
  <r>
    <d v="2023-03-03T00:00:00"/>
    <x v="4"/>
    <s v="Novel"/>
    <n v="5"/>
    <n v="492.02"/>
    <n v="2460.1"/>
    <s v="East"/>
    <n v="1968.08"/>
  </r>
  <r>
    <d v="2023-11-23T00:00:00"/>
    <x v="0"/>
    <s v="Laptop"/>
    <n v="17"/>
    <n v="746.05"/>
    <n v="12682.849999999999"/>
    <s v="South"/>
    <n v="11936.8"/>
  </r>
  <r>
    <d v="2022-01-24T00:00:00"/>
    <x v="2"/>
    <s v="Action Figure"/>
    <n v="12"/>
    <n v="908.32"/>
    <n v="10899.84"/>
    <s v="West"/>
    <n v="9991.52"/>
  </r>
  <r>
    <d v="2022-07-24T00:00:00"/>
    <x v="2"/>
    <s v="Shirt"/>
    <n v="5"/>
    <n v="188.44"/>
    <n v="942.2"/>
    <s v="North"/>
    <n v="753.76"/>
  </r>
  <r>
    <d v="2023-06-04T00:00:00"/>
    <x v="3"/>
    <s v="Novel"/>
    <n v="16"/>
    <n v="335.67"/>
    <n v="5370.72"/>
    <s v="South"/>
    <n v="5035.05"/>
  </r>
  <r>
    <d v="2023-08-27T00:00:00"/>
    <x v="0"/>
    <s v="Laptop"/>
    <n v="13"/>
    <n v="468.71"/>
    <n v="6093.23"/>
    <s v="East"/>
    <n v="5624.5199999999995"/>
  </r>
  <r>
    <d v="2022-07-17T00:00:00"/>
    <x v="2"/>
    <s v="Novel"/>
    <n v="17"/>
    <n v="16.829999999999998"/>
    <n v="286.10999999999996"/>
    <s v="East"/>
    <n v="269.27999999999997"/>
  </r>
  <r>
    <d v="2023-02-22T00:00:00"/>
    <x v="4"/>
    <s v="Shirt"/>
    <n v="7"/>
    <n v="242.18"/>
    <n v="1695.26"/>
    <s v="South"/>
    <n v="1453.08"/>
  </r>
  <r>
    <d v="2023-08-18T00:00:00"/>
    <x v="4"/>
    <s v="Novel"/>
    <n v="6"/>
    <n v="457.67"/>
    <n v="2746.02"/>
    <s v="East"/>
    <n v="2288.35"/>
  </r>
  <r>
    <d v="2022-03-23T00:00:00"/>
    <x v="3"/>
    <s v="Shirt"/>
    <n v="5"/>
    <n v="803.82"/>
    <n v="4019.1000000000004"/>
    <s v="South"/>
    <n v="3215.28"/>
  </r>
  <r>
    <d v="2022-07-07T00:00:00"/>
    <x v="0"/>
    <s v="Laptop"/>
    <n v="13"/>
    <n v="186.82"/>
    <n v="2428.66"/>
    <s v="East"/>
    <n v="2241.8399999999997"/>
  </r>
  <r>
    <d v="2023-03-03T00:00:00"/>
    <x v="4"/>
    <s v="Shirt"/>
    <n v="9"/>
    <n v="881.07"/>
    <n v="7929.63"/>
    <s v="South"/>
    <n v="7048.56"/>
  </r>
  <r>
    <d v="2022-02-24T00:00:00"/>
    <x v="3"/>
    <s v="Microwave"/>
    <n v="19"/>
    <n v="28.95"/>
    <n v="550.04999999999995"/>
    <s v="West"/>
    <n v="521.09999999999991"/>
  </r>
  <r>
    <d v="2023-12-19T00:00:00"/>
    <x v="0"/>
    <s v="Laptop"/>
    <n v="4"/>
    <n v="375.97"/>
    <n v="1503.88"/>
    <s v="East"/>
    <n v="1127.9100000000001"/>
  </r>
  <r>
    <d v="2023-09-14T00:00:00"/>
    <x v="2"/>
    <s v="Shirt"/>
    <n v="6"/>
    <n v="980.45"/>
    <n v="5882.7000000000007"/>
    <s v="South"/>
    <n v="4902.2500000000009"/>
  </r>
  <r>
    <d v="2023-11-18T00:00:00"/>
    <x v="3"/>
    <s v="Microwave"/>
    <n v="11"/>
    <n v="33.94"/>
    <n v="373.34"/>
    <s v="West"/>
    <n v="339.4"/>
  </r>
  <r>
    <d v="2022-04-23T00:00:00"/>
    <x v="0"/>
    <s v="Laptop"/>
    <n v="19"/>
    <n v="902.68"/>
    <n v="17150.919999999998"/>
    <s v="South"/>
    <n v="16248.239999999998"/>
  </r>
  <r>
    <d v="2023-02-01T00:00:00"/>
    <x v="3"/>
    <s v="Microwave"/>
    <n v="2"/>
    <n v="522.69000000000005"/>
    <n v="1045.3800000000001"/>
    <s v="North"/>
    <n v="522.69000000000005"/>
  </r>
  <r>
    <d v="2023-10-09T00:00:00"/>
    <x v="3"/>
    <s v="Shirt"/>
    <n v="7"/>
    <n v="475.72"/>
    <n v="3330.04"/>
    <s v="South"/>
    <n v="2854.3199999999997"/>
  </r>
  <r>
    <d v="2023-09-22T00:00:00"/>
    <x v="3"/>
    <s v="Shirt"/>
    <n v="4"/>
    <n v="702.33"/>
    <n v="2809.32"/>
    <s v="East"/>
    <n v="2106.9900000000002"/>
  </r>
  <r>
    <d v="2023-02-02T00:00:00"/>
    <x v="1"/>
    <s v="Shirt"/>
    <n v="7"/>
    <n v="673.61"/>
    <n v="4715.2700000000004"/>
    <s v="South"/>
    <n v="4041.6600000000003"/>
  </r>
  <r>
    <d v="2022-04-16T00:00:00"/>
    <x v="1"/>
    <s v="Microwave"/>
    <n v="3"/>
    <n v="117.24"/>
    <n v="351.71999999999997"/>
    <s v="North"/>
    <n v="234.47999999999996"/>
  </r>
  <r>
    <d v="2023-04-08T00:00:00"/>
    <x v="0"/>
    <s v="Novel"/>
    <n v="5"/>
    <n v="349.42"/>
    <n v="1747.1000000000001"/>
    <s v="West"/>
    <n v="1397.68"/>
  </r>
  <r>
    <d v="2022-02-26T00:00:00"/>
    <x v="2"/>
    <s v="Action Figure"/>
    <n v="13"/>
    <n v="894.69"/>
    <n v="11630.970000000001"/>
    <s v="East"/>
    <n v="10736.28"/>
  </r>
  <r>
    <d v="2023-10-24T00:00:00"/>
    <x v="0"/>
    <s v="Laptop"/>
    <n v="11"/>
    <n v="315.67"/>
    <n v="3472.3700000000003"/>
    <s v="West"/>
    <n v="3156.7000000000003"/>
  </r>
  <r>
    <d v="2022-10-30T00:00:00"/>
    <x v="2"/>
    <s v="Shirt"/>
    <n v="7"/>
    <n v="153.94"/>
    <n v="1077.58"/>
    <s v="East"/>
    <n v="923.63999999999987"/>
  </r>
  <r>
    <d v="2022-04-17T00:00:00"/>
    <x v="2"/>
    <s v="Microwave"/>
    <n v="4"/>
    <n v="25.48"/>
    <n v="101.92"/>
    <s v="North"/>
    <n v="76.44"/>
  </r>
  <r>
    <d v="2023-06-11T00:00:00"/>
    <x v="4"/>
    <s v="Shirt"/>
    <n v="10"/>
    <n v="114.05"/>
    <n v="1140.5"/>
    <s v="West"/>
    <n v="1026.45"/>
  </r>
  <r>
    <d v="2022-09-16T00:00:00"/>
    <x v="1"/>
    <s v="Novel"/>
    <n v="6"/>
    <n v="941.6"/>
    <n v="5649.6"/>
    <s v="West"/>
    <n v="4708"/>
  </r>
  <r>
    <d v="2023-01-24T00:00:00"/>
    <x v="3"/>
    <s v="Action Figure"/>
    <n v="1"/>
    <n v="739.46"/>
    <n v="739.46"/>
    <s v="South"/>
    <n v="0"/>
  </r>
  <r>
    <d v="2022-09-29T00:00:00"/>
    <x v="2"/>
    <s v="Microwave"/>
    <n v="9"/>
    <n v="781.48"/>
    <n v="7033.32"/>
    <s v="South"/>
    <n v="6251.84"/>
  </r>
  <r>
    <d v="2022-12-04T00:00:00"/>
    <x v="1"/>
    <s v="Shirt"/>
    <n v="13"/>
    <n v="415.52"/>
    <n v="5401.76"/>
    <s v="North"/>
    <n v="4986.24"/>
  </r>
  <r>
    <d v="2023-04-09T00:00:00"/>
    <x v="2"/>
    <s v="Shirt"/>
    <n v="13"/>
    <n v="738.13"/>
    <n v="9595.69"/>
    <s v="East"/>
    <n v="8857.5600000000013"/>
  </r>
  <r>
    <d v="2023-08-12T00:00:00"/>
    <x v="4"/>
    <s v="Microwave"/>
    <n v="14"/>
    <n v="377.45"/>
    <n v="5284.3"/>
    <s v="East"/>
    <n v="4906.8500000000004"/>
  </r>
  <r>
    <d v="2023-07-13T00:00:00"/>
    <x v="1"/>
    <s v="Laptop"/>
    <n v="3"/>
    <n v="82.38"/>
    <n v="247.14"/>
    <s v="South"/>
    <n v="164.76"/>
  </r>
  <r>
    <d v="2023-07-17T00:00:00"/>
    <x v="3"/>
    <s v="Laptop"/>
    <n v="4"/>
    <n v="477.55"/>
    <n v="1910.2"/>
    <s v="West"/>
    <n v="1432.65"/>
  </r>
  <r>
    <d v="2023-08-08T00:00:00"/>
    <x v="0"/>
    <s v="Shirt"/>
    <n v="17"/>
    <n v="669.86"/>
    <n v="11387.62"/>
    <s v="West"/>
    <n v="10717.76"/>
  </r>
  <r>
    <d v="2023-10-12T00:00:00"/>
    <x v="3"/>
    <s v="Laptop"/>
    <n v="3"/>
    <n v="882.82"/>
    <n v="2648.46"/>
    <s v="North"/>
    <n v="1765.6399999999999"/>
  </r>
  <r>
    <d v="2023-09-07T00:00:00"/>
    <x v="1"/>
    <s v="Microwave"/>
    <n v="6"/>
    <n v="88.7"/>
    <n v="532.20000000000005"/>
    <s v="West"/>
    <n v="443.50000000000006"/>
  </r>
  <r>
    <d v="2023-02-13T00:00:00"/>
    <x v="3"/>
    <s v="Novel"/>
    <n v="11"/>
    <n v="43.62"/>
    <n v="479.82"/>
    <s v="East"/>
    <n v="436.2"/>
  </r>
  <r>
    <d v="2022-06-17T00:00:00"/>
    <x v="2"/>
    <s v="Novel"/>
    <n v="5"/>
    <n v="497.59"/>
    <n v="2487.9499999999998"/>
    <s v="South"/>
    <n v="1990.36"/>
  </r>
  <r>
    <d v="2023-04-03T00:00:00"/>
    <x v="0"/>
    <s v="Microwave"/>
    <n v="10"/>
    <n v="678.95"/>
    <n v="6789.5"/>
    <s v="West"/>
    <n v="6110.55"/>
  </r>
  <r>
    <d v="2023-08-13T00:00:00"/>
    <x v="2"/>
    <s v="Novel"/>
    <n v="10"/>
    <n v="461.96"/>
    <n v="4619.5999999999995"/>
    <s v="West"/>
    <n v="4157.6399999999994"/>
  </r>
  <r>
    <d v="2022-05-24T00:00:00"/>
    <x v="0"/>
    <s v="Shirt"/>
    <n v="17"/>
    <n v="847.57"/>
    <n v="14408.69"/>
    <s v="South"/>
    <n v="13561.12"/>
  </r>
  <r>
    <d v="2023-05-24T00:00:00"/>
    <x v="3"/>
    <s v="Novel"/>
    <n v="9"/>
    <n v="499.11"/>
    <n v="4491.99"/>
    <s v="South"/>
    <n v="3992.8799999999997"/>
  </r>
  <r>
    <d v="2022-03-13T00:00:00"/>
    <x v="4"/>
    <s v="Laptop"/>
    <n v="2"/>
    <n v="406.87"/>
    <n v="813.74"/>
    <s v="West"/>
    <n v="406.87"/>
  </r>
  <r>
    <d v="2023-06-08T00:00:00"/>
    <x v="2"/>
    <s v="Laptop"/>
    <n v="18"/>
    <n v="472.54"/>
    <n v="8505.7200000000012"/>
    <s v="West"/>
    <n v="8033.1800000000012"/>
  </r>
  <r>
    <d v="2022-10-15T00:00:00"/>
    <x v="4"/>
    <s v="Laptop"/>
    <n v="16"/>
    <n v="570.28"/>
    <n v="9124.48"/>
    <s v="North"/>
    <n v="8554.1999999999989"/>
  </r>
  <r>
    <d v="2022-09-05T00:00:00"/>
    <x v="4"/>
    <s v="Novel"/>
    <n v="11"/>
    <n v="91.39"/>
    <n v="1005.29"/>
    <s v="East"/>
    <n v="913.9"/>
  </r>
  <r>
    <d v="2022-06-01T00:00:00"/>
    <x v="2"/>
    <s v="Laptop"/>
    <n v="16"/>
    <n v="210.72"/>
    <n v="3371.52"/>
    <s v="East"/>
    <n v="3160.8"/>
  </r>
  <r>
    <d v="2023-03-23T00:00:00"/>
    <x v="0"/>
    <s v="Novel"/>
    <n v="15"/>
    <n v="236.44"/>
    <n v="3546.6"/>
    <s v="South"/>
    <n v="3310.16"/>
  </r>
  <r>
    <d v="2022-12-01T00:00:00"/>
    <x v="0"/>
    <s v="Microwave"/>
    <n v="15"/>
    <n v="353.47"/>
    <n v="5302.05"/>
    <s v="South"/>
    <n v="4948.58"/>
  </r>
  <r>
    <d v="2022-02-14T00:00:00"/>
    <x v="0"/>
    <s v="Shirt"/>
    <n v="6"/>
    <n v="847.53"/>
    <n v="5085.18"/>
    <s v="South"/>
    <n v="4237.6500000000005"/>
  </r>
  <r>
    <d v="2023-12-05T00:00:00"/>
    <x v="1"/>
    <s v="Microwave"/>
    <n v="8"/>
    <n v="836.89"/>
    <n v="6695.12"/>
    <s v="South"/>
    <n v="5858.23"/>
  </r>
  <r>
    <d v="2022-03-18T00:00:00"/>
    <x v="4"/>
    <s v="Microwave"/>
    <n v="14"/>
    <n v="152.35"/>
    <n v="2132.9"/>
    <s v="South"/>
    <n v="1980.5500000000002"/>
  </r>
  <r>
    <d v="2022-12-09T00:00:00"/>
    <x v="4"/>
    <s v="Novel"/>
    <n v="7"/>
    <n v="239.53"/>
    <n v="1676.71"/>
    <s v="East"/>
    <n v="1437.18"/>
  </r>
  <r>
    <d v="2022-05-12T00:00:00"/>
    <x v="4"/>
    <s v="Microwave"/>
    <n v="3"/>
    <n v="871.14"/>
    <n v="2613.42"/>
    <s v="South"/>
    <n v="1742.2800000000002"/>
  </r>
  <r>
    <d v="2022-01-22T00:00:00"/>
    <x v="1"/>
    <s v="Microwave"/>
    <n v="9"/>
    <n v="245.64"/>
    <n v="2210.7599999999998"/>
    <s v="South"/>
    <n v="1965.12"/>
  </r>
  <r>
    <d v="2022-10-04T00:00:00"/>
    <x v="3"/>
    <s v="Laptop"/>
    <n v="16"/>
    <n v="143.83000000000001"/>
    <n v="2301.2800000000002"/>
    <s v="East"/>
    <n v="2157.4500000000003"/>
  </r>
  <r>
    <d v="2023-03-12T00:00:00"/>
    <x v="1"/>
    <s v="Microwave"/>
    <n v="5"/>
    <n v="525.51"/>
    <n v="2627.55"/>
    <s v="East"/>
    <n v="2102.04"/>
  </r>
  <r>
    <d v="2022-04-30T00:00:00"/>
    <x v="2"/>
    <s v="Shirt"/>
    <n v="14"/>
    <n v="26.47"/>
    <n v="370.58"/>
    <s v="South"/>
    <n v="344.11"/>
  </r>
  <r>
    <d v="2023-08-02T00:00:00"/>
    <x v="2"/>
    <s v="Shirt"/>
    <n v="4"/>
    <n v="575.91"/>
    <n v="2303.64"/>
    <s v="West"/>
    <n v="1727.73"/>
  </r>
  <r>
    <d v="2022-06-16T00:00:00"/>
    <x v="0"/>
    <s v="Novel"/>
    <n v="9"/>
    <n v="570.16"/>
    <n v="5131.4399999999996"/>
    <s v="North"/>
    <n v="4561.28"/>
  </r>
  <r>
    <d v="2023-10-27T00:00:00"/>
    <x v="2"/>
    <s v="Novel"/>
    <n v="17"/>
    <n v="586.94000000000005"/>
    <n v="9977.9800000000014"/>
    <s v="South"/>
    <n v="9391.0400000000009"/>
  </r>
  <r>
    <d v="2022-09-10T00:00:00"/>
    <x v="3"/>
    <s v="Action Figure"/>
    <n v="17"/>
    <n v="584.70000000000005"/>
    <n v="9939.9000000000015"/>
    <s v="North"/>
    <n v="9355.2000000000007"/>
  </r>
  <r>
    <d v="2023-01-24T00:00:00"/>
    <x v="3"/>
    <s v="Laptop"/>
    <n v="8"/>
    <n v="501.51"/>
    <n v="4012.08"/>
    <s v="West"/>
    <n v="3510.5699999999997"/>
  </r>
  <r>
    <d v="2022-07-12T00:00:00"/>
    <x v="1"/>
    <s v="Microwave"/>
    <n v="10"/>
    <n v="593.80999999999995"/>
    <n v="5938.0999999999995"/>
    <s v="West"/>
    <n v="5344.2899999999991"/>
  </r>
  <r>
    <d v="2022-03-11T00:00:00"/>
    <x v="0"/>
    <s v="Laptop"/>
    <n v="5"/>
    <n v="868.24"/>
    <n v="4341.2"/>
    <s v="North"/>
    <n v="3472.96"/>
  </r>
  <r>
    <d v="2023-09-05T00:00:00"/>
    <x v="4"/>
    <s v="Action Figure"/>
    <n v="18"/>
    <n v="264.88"/>
    <n v="4767.84"/>
    <s v="South"/>
    <n v="4502.96"/>
  </r>
  <r>
    <d v="2023-08-25T00:00:00"/>
    <x v="0"/>
    <s v="Novel"/>
    <n v="16"/>
    <n v="707.32"/>
    <n v="11317.12"/>
    <s v="West"/>
    <n v="10609.800000000001"/>
  </r>
  <r>
    <d v="2023-08-08T00:00:00"/>
    <x v="3"/>
    <s v="Laptop"/>
    <n v="15"/>
    <n v="670.13"/>
    <n v="10051.950000000001"/>
    <s v="East"/>
    <n v="9381.8200000000015"/>
  </r>
  <r>
    <d v="2022-02-09T00:00:00"/>
    <x v="3"/>
    <s v="Shirt"/>
    <n v="14"/>
    <n v="441.76"/>
    <n v="6184.6399999999994"/>
    <s v="West"/>
    <n v="5742.8799999999992"/>
  </r>
  <r>
    <d v="2022-06-14T00:00:00"/>
    <x v="2"/>
    <s v="Shirt"/>
    <n v="8"/>
    <n v="255.96"/>
    <n v="2047.68"/>
    <s v="North"/>
    <n v="1791.72"/>
  </r>
  <r>
    <d v="2022-08-16T00:00:00"/>
    <x v="3"/>
    <s v="Action Figure"/>
    <n v="3"/>
    <n v="771.76"/>
    <n v="2315.2799999999997"/>
    <s v="East"/>
    <n v="1543.5199999999998"/>
  </r>
  <r>
    <d v="2023-11-10T00:00:00"/>
    <x v="4"/>
    <s v="Microwave"/>
    <n v="4"/>
    <n v="905.22"/>
    <n v="3620.88"/>
    <s v="North"/>
    <n v="2715.66"/>
  </r>
  <r>
    <d v="2023-02-23T00:00:00"/>
    <x v="0"/>
    <s v="Novel"/>
    <n v="1"/>
    <n v="303.02"/>
    <n v="303.02"/>
    <s v="East"/>
    <n v="0"/>
  </r>
  <r>
    <d v="2023-11-01T00:00:00"/>
    <x v="1"/>
    <s v="Novel"/>
    <n v="3"/>
    <n v="965.59"/>
    <n v="2896.77"/>
    <s v="North"/>
    <n v="1931.1799999999998"/>
  </r>
  <r>
    <d v="2023-02-16T00:00:00"/>
    <x v="1"/>
    <s v="Shirt"/>
    <n v="3"/>
    <n v="962.81"/>
    <n v="2888.43"/>
    <s v="South"/>
    <n v="1925.62"/>
  </r>
  <r>
    <d v="2023-08-28T00:00:00"/>
    <x v="3"/>
    <s v="Laptop"/>
    <n v="6"/>
    <n v="725.4"/>
    <n v="4352.3999999999996"/>
    <s v="North"/>
    <n v="3626.9999999999995"/>
  </r>
  <r>
    <d v="2023-12-29T00:00:00"/>
    <x v="3"/>
    <s v="Action Figure"/>
    <n v="4"/>
    <n v="183.18"/>
    <n v="732.72"/>
    <s v="East"/>
    <n v="549.54"/>
  </r>
  <r>
    <d v="2023-08-16T00:00:00"/>
    <x v="3"/>
    <s v="Microwave"/>
    <n v="4"/>
    <n v="931.44"/>
    <n v="3725.76"/>
    <s v="South"/>
    <n v="2794.32"/>
  </r>
  <r>
    <d v="2022-11-27T00:00:00"/>
    <x v="1"/>
    <s v="Shirt"/>
    <n v="9"/>
    <n v="357.78"/>
    <n v="3220.0199999999995"/>
    <s v="South"/>
    <n v="2862.24"/>
  </r>
  <r>
    <d v="2023-05-24T00:00:00"/>
    <x v="2"/>
    <s v="Microwave"/>
    <n v="17"/>
    <n v="127.12"/>
    <n v="2161.04"/>
    <s v="East"/>
    <n v="2033.92"/>
  </r>
  <r>
    <d v="2023-01-02T00:00:00"/>
    <x v="4"/>
    <s v="Microwave"/>
    <n v="1"/>
    <n v="709.82"/>
    <n v="709.82"/>
    <s v="South"/>
    <n v="0"/>
  </r>
  <r>
    <d v="2023-10-01T00:00:00"/>
    <x v="4"/>
    <s v="Laptop"/>
    <n v="9"/>
    <n v="109.66"/>
    <n v="986.93999999999994"/>
    <s v="South"/>
    <n v="877.28"/>
  </r>
  <r>
    <d v="2022-08-07T00:00:00"/>
    <x v="3"/>
    <s v="Laptop"/>
    <n v="9"/>
    <n v="561.42999999999995"/>
    <n v="5052.87"/>
    <s v="South"/>
    <n v="4491.4399999999996"/>
  </r>
  <r>
    <d v="2023-12-07T00:00:00"/>
    <x v="4"/>
    <s v="Action Figure"/>
    <n v="4"/>
    <n v="24.57"/>
    <n v="98.28"/>
    <s v="East"/>
    <n v="73.710000000000008"/>
  </r>
  <r>
    <d v="2023-10-14T00:00:00"/>
    <x v="3"/>
    <s v="Microwave"/>
    <n v="10"/>
    <n v="518.89"/>
    <n v="5188.8999999999996"/>
    <s v="South"/>
    <n v="4670.0099999999993"/>
  </r>
  <r>
    <d v="2022-10-29T00:00:00"/>
    <x v="2"/>
    <s v="Action Figure"/>
    <n v="4"/>
    <n v="975.14"/>
    <n v="3900.56"/>
    <s v="North"/>
    <n v="2925.42"/>
  </r>
  <r>
    <d v="2022-09-16T00:00:00"/>
    <x v="0"/>
    <s v="Laptop"/>
    <n v="8"/>
    <n v="968.34"/>
    <n v="7746.72"/>
    <s v="North"/>
    <n v="6778.38"/>
  </r>
  <r>
    <d v="2022-12-09T00:00:00"/>
    <x v="1"/>
    <s v="Action Figure"/>
    <n v="6"/>
    <n v="251.22"/>
    <n v="1507.32"/>
    <s v="North"/>
    <n v="1256.0999999999999"/>
  </r>
  <r>
    <d v="2023-02-14T00:00:00"/>
    <x v="1"/>
    <s v="Microwave"/>
    <n v="2"/>
    <n v="762.62"/>
    <n v="1525.24"/>
    <s v="South"/>
    <n v="762.62"/>
  </r>
  <r>
    <d v="2023-08-22T00:00:00"/>
    <x v="2"/>
    <s v="Microwave"/>
    <n v="19"/>
    <n v="595.79"/>
    <n v="11320.009999999998"/>
    <s v="South"/>
    <n v="10724.219999999998"/>
  </r>
  <r>
    <d v="2023-08-26T00:00:00"/>
    <x v="0"/>
    <s v="Action Figure"/>
    <n v="17"/>
    <n v="828.85"/>
    <n v="14090.45"/>
    <s v="East"/>
    <n v="13261.6"/>
  </r>
  <r>
    <d v="2022-12-14T00:00:00"/>
    <x v="2"/>
    <s v="Novel"/>
    <n v="5"/>
    <n v="767.03"/>
    <n v="3835.1499999999996"/>
    <s v="West"/>
    <n v="3068.12"/>
  </r>
  <r>
    <d v="2023-07-31T00:00:00"/>
    <x v="1"/>
    <s v="Novel"/>
    <n v="15"/>
    <n v="581.65"/>
    <n v="8724.75"/>
    <s v="East"/>
    <n v="8143.1"/>
  </r>
  <r>
    <d v="2022-09-10T00:00:00"/>
    <x v="2"/>
    <s v="Novel"/>
    <n v="14"/>
    <n v="933.68"/>
    <n v="13071.519999999999"/>
    <s v="West"/>
    <n v="12137.839999999998"/>
  </r>
  <r>
    <d v="2023-06-23T00:00:00"/>
    <x v="4"/>
    <s v="Novel"/>
    <n v="14"/>
    <n v="274.39999999999998"/>
    <n v="3841.5999999999995"/>
    <s v="East"/>
    <n v="3567.1999999999994"/>
  </r>
  <r>
    <d v="2023-12-11T00:00:00"/>
    <x v="0"/>
    <s v="Shirt"/>
    <n v="10"/>
    <n v="65.45"/>
    <n v="654.5"/>
    <s v="South"/>
    <n v="589.04999999999995"/>
  </r>
  <r>
    <d v="2023-01-16T00:00:00"/>
    <x v="2"/>
    <s v="Shirt"/>
    <n v="5"/>
    <n v="904.3"/>
    <n v="4521.5"/>
    <s v="East"/>
    <n v="3617.2"/>
  </r>
  <r>
    <d v="2022-07-15T00:00:00"/>
    <x v="1"/>
    <s v="Action Figure"/>
    <n v="3"/>
    <n v="217.64"/>
    <n v="652.91999999999996"/>
    <s v="West"/>
    <n v="435.28"/>
  </r>
  <r>
    <d v="2022-09-13T00:00:00"/>
    <x v="1"/>
    <s v="Microwave"/>
    <n v="5"/>
    <n v="36.21"/>
    <n v="181.05"/>
    <s v="South"/>
    <n v="144.84"/>
  </r>
  <r>
    <d v="2023-07-07T00:00:00"/>
    <x v="4"/>
    <s v="Microwave"/>
    <n v="4"/>
    <n v="971.39"/>
    <n v="3885.56"/>
    <s v="West"/>
    <n v="2914.17"/>
  </r>
  <r>
    <d v="2023-04-29T00:00:00"/>
    <x v="0"/>
    <s v="Laptop"/>
    <n v="10"/>
    <n v="383.24"/>
    <n v="3832.4"/>
    <s v="West"/>
    <n v="3449.16"/>
  </r>
  <r>
    <d v="2023-10-01T00:00:00"/>
    <x v="3"/>
    <s v="Shirt"/>
    <n v="15"/>
    <n v="179.23"/>
    <n v="2688.45"/>
    <s v="North"/>
    <n v="2509.2199999999998"/>
  </r>
  <r>
    <d v="2022-06-24T00:00:00"/>
    <x v="4"/>
    <s v="Novel"/>
    <n v="1"/>
    <n v="932.62"/>
    <n v="932.62"/>
    <s v="East"/>
    <n v="0"/>
  </r>
  <r>
    <d v="2022-12-02T00:00:00"/>
    <x v="4"/>
    <s v="Action Figure"/>
    <n v="18"/>
    <n v="757.24"/>
    <n v="13630.32"/>
    <s v="South"/>
    <n v="12873.08"/>
  </r>
  <r>
    <d v="2023-01-05T00:00:00"/>
    <x v="0"/>
    <s v="Microwave"/>
    <n v="11"/>
    <n v="359.16"/>
    <n v="3950.76"/>
    <s v="North"/>
    <n v="3591.6000000000004"/>
  </r>
  <r>
    <d v="2023-06-24T00:00:00"/>
    <x v="4"/>
    <s v="Shirt"/>
    <n v="7"/>
    <n v="391.9"/>
    <n v="2743.2999999999997"/>
    <s v="North"/>
    <n v="2351.3999999999996"/>
  </r>
  <r>
    <d v="2023-02-04T00:00:00"/>
    <x v="0"/>
    <s v="Action Figure"/>
    <n v="5"/>
    <n v="799.3"/>
    <n v="3996.5"/>
    <s v="North"/>
    <n v="3197.2"/>
  </r>
  <r>
    <d v="2022-09-28T00:00:00"/>
    <x v="2"/>
    <s v="Action Figure"/>
    <n v="9"/>
    <n v="18.91"/>
    <n v="170.19"/>
    <s v="East"/>
    <n v="151.28"/>
  </r>
  <r>
    <d v="2022-01-29T00:00:00"/>
    <x v="3"/>
    <s v="Microwave"/>
    <n v="7"/>
    <n v="117.67"/>
    <n v="823.69"/>
    <s v="West"/>
    <n v="706.0200000000001"/>
  </r>
  <r>
    <d v="2023-08-22T00:00:00"/>
    <x v="4"/>
    <s v="Action Figure"/>
    <n v="12"/>
    <n v="160.81"/>
    <n v="1929.72"/>
    <s v="West"/>
    <n v="1768.91"/>
  </r>
  <r>
    <d v="2022-09-14T00:00:00"/>
    <x v="2"/>
    <s v="Laptop"/>
    <n v="4"/>
    <n v="666.76"/>
    <n v="2667.04"/>
    <s v="South"/>
    <n v="2000.28"/>
  </r>
  <r>
    <d v="2023-04-30T00:00:00"/>
    <x v="4"/>
    <s v="Laptop"/>
    <n v="17"/>
    <n v="271.88"/>
    <n v="4621.96"/>
    <s v="North"/>
    <n v="4350.08"/>
  </r>
  <r>
    <d v="2023-10-20T00:00:00"/>
    <x v="1"/>
    <s v="Microwave"/>
    <n v="8"/>
    <n v="151.35"/>
    <n v="1210.8"/>
    <s v="South"/>
    <n v="1059.45"/>
  </r>
  <r>
    <d v="2023-07-11T00:00:00"/>
    <x v="4"/>
    <s v="Shirt"/>
    <n v="4"/>
    <n v="474.71"/>
    <n v="1898.84"/>
    <s v="South"/>
    <n v="1424.1299999999999"/>
  </r>
  <r>
    <d v="2022-05-11T00:00:00"/>
    <x v="1"/>
    <s v="Laptop"/>
    <n v="5"/>
    <n v="839.32"/>
    <n v="4196.6000000000004"/>
    <s v="East"/>
    <n v="3357.28"/>
  </r>
  <r>
    <d v="2023-08-28T00:00:00"/>
    <x v="0"/>
    <s v="Action Figure"/>
    <n v="5"/>
    <n v="714.48"/>
    <n v="3572.4"/>
    <s v="South"/>
    <n v="2857.92"/>
  </r>
  <r>
    <d v="2023-07-07T00:00:00"/>
    <x v="0"/>
    <s v="Laptop"/>
    <n v="11"/>
    <n v="814.54"/>
    <n v="8959.9399999999987"/>
    <s v="West"/>
    <n v="8145.3999999999987"/>
  </r>
  <r>
    <d v="2022-03-29T00:00:00"/>
    <x v="0"/>
    <s v="Microwave"/>
    <n v="14"/>
    <n v="909.67"/>
    <n v="12735.38"/>
    <s v="North"/>
    <n v="11825.71"/>
  </r>
  <r>
    <d v="2023-10-31T00:00:00"/>
    <x v="4"/>
    <s v="Microwave"/>
    <n v="10"/>
    <n v="31.57"/>
    <n v="315.7"/>
    <s v="South"/>
    <n v="284.13"/>
  </r>
  <r>
    <d v="2022-03-21T00:00:00"/>
    <x v="0"/>
    <s v="Shirt"/>
    <n v="1"/>
    <n v="840.25"/>
    <n v="840.25"/>
    <s v="West"/>
    <n v="0"/>
  </r>
  <r>
    <d v="2022-02-14T00:00:00"/>
    <x v="1"/>
    <s v="Action Figure"/>
    <n v="9"/>
    <n v="362.03"/>
    <n v="3258.2699999999995"/>
    <s v="North"/>
    <n v="2896.24"/>
  </r>
  <r>
    <d v="2023-05-26T00:00:00"/>
    <x v="0"/>
    <s v="Microwave"/>
    <n v="12"/>
    <n v="199.62"/>
    <n v="2395.44"/>
    <s v="West"/>
    <n v="2195.8200000000002"/>
  </r>
  <r>
    <d v="2022-07-31T00:00:00"/>
    <x v="1"/>
    <s v="Microwave"/>
    <n v="7"/>
    <n v="101.08"/>
    <n v="707.56"/>
    <s v="North"/>
    <n v="606.4799999999999"/>
  </r>
  <r>
    <d v="2023-06-20T00:00:00"/>
    <x v="4"/>
    <s v="Action Figure"/>
    <n v="1"/>
    <n v="244.14"/>
    <n v="244.14"/>
    <s v="South"/>
    <n v="0"/>
  </r>
  <r>
    <d v="2023-02-03T00:00:00"/>
    <x v="1"/>
    <s v="Laptop"/>
    <n v="15"/>
    <n v="805.87"/>
    <n v="12088.05"/>
    <s v="North"/>
    <n v="11282.179999999998"/>
  </r>
  <r>
    <d v="2023-08-18T00:00:00"/>
    <x v="0"/>
    <s v="Shirt"/>
    <n v="10"/>
    <n v="853.16"/>
    <n v="8531.6"/>
    <s v="East"/>
    <n v="7678.4400000000005"/>
  </r>
  <r>
    <d v="2023-12-19T00:00:00"/>
    <x v="0"/>
    <s v="Action Figure"/>
    <n v="6"/>
    <n v="646.58000000000004"/>
    <n v="3879.4800000000005"/>
    <s v="West"/>
    <n v="3232.9000000000005"/>
  </r>
  <r>
    <d v="2023-07-01T00:00:00"/>
    <x v="3"/>
    <s v="Novel"/>
    <n v="12"/>
    <n v="203.01"/>
    <n v="2436.12"/>
    <s v="West"/>
    <n v="2233.1099999999997"/>
  </r>
  <r>
    <d v="2022-01-11T00:00:00"/>
    <x v="3"/>
    <s v="Shirt"/>
    <n v="1"/>
    <n v="437.14"/>
    <n v="437.14"/>
    <s v="East"/>
    <n v="0"/>
  </r>
  <r>
    <d v="2023-10-04T00:00:00"/>
    <x v="1"/>
    <s v="Novel"/>
    <n v="10"/>
    <n v="563.78"/>
    <n v="5637.7999999999993"/>
    <s v="South"/>
    <n v="5074.0199999999995"/>
  </r>
  <r>
    <d v="2023-05-19T00:00:00"/>
    <x v="3"/>
    <s v="Shirt"/>
    <n v="4"/>
    <n v="915.35"/>
    <n v="3661.4"/>
    <s v="North"/>
    <n v="2746.05"/>
  </r>
  <r>
    <d v="2023-07-20T00:00:00"/>
    <x v="0"/>
    <s v="Shirt"/>
    <n v="5"/>
    <n v="25.61"/>
    <n v="128.05000000000001"/>
    <s v="West"/>
    <n v="102.44000000000001"/>
  </r>
  <r>
    <d v="2022-02-22T00:00:00"/>
    <x v="3"/>
    <s v="Shirt"/>
    <n v="3"/>
    <n v="170.6"/>
    <n v="511.79999999999995"/>
    <s v="South"/>
    <n v="341.19999999999993"/>
  </r>
  <r>
    <d v="2023-01-22T00:00:00"/>
    <x v="0"/>
    <s v="Action Figure"/>
    <n v="1"/>
    <n v="107.79"/>
    <n v="107.79"/>
    <s v="South"/>
    <n v="0"/>
  </r>
  <r>
    <d v="2023-05-06T00:00:00"/>
    <x v="2"/>
    <s v="Action Figure"/>
    <n v="13"/>
    <n v="991.45"/>
    <n v="12888.85"/>
    <s v="East"/>
    <n v="11897.4"/>
  </r>
  <r>
    <d v="2022-03-08T00:00:00"/>
    <x v="2"/>
    <s v="Laptop"/>
    <n v="8"/>
    <n v="746.32"/>
    <n v="5970.56"/>
    <s v="East"/>
    <n v="5224.2400000000007"/>
  </r>
  <r>
    <d v="2022-07-01T00:00:00"/>
    <x v="2"/>
    <s v="Laptop"/>
    <n v="12"/>
    <n v="868.07"/>
    <n v="10416.84"/>
    <s v="North"/>
    <n v="9548.77"/>
  </r>
  <r>
    <d v="2022-12-22T00:00:00"/>
    <x v="3"/>
    <s v="Microwave"/>
    <n v="8"/>
    <n v="702.64"/>
    <n v="5621.12"/>
    <s v="East"/>
    <n v="4918.4799999999996"/>
  </r>
  <r>
    <d v="2022-01-08T00:00:00"/>
    <x v="4"/>
    <s v="Shirt"/>
    <n v="6"/>
    <n v="415.53"/>
    <n v="2493.1799999999998"/>
    <s v="South"/>
    <n v="2077.6499999999996"/>
  </r>
  <r>
    <d v="2022-03-29T00:00:00"/>
    <x v="4"/>
    <s v="Action Figure"/>
    <n v="18"/>
    <n v="886.52"/>
    <n v="15957.36"/>
    <s v="West"/>
    <n v="15070.84"/>
  </r>
  <r>
    <d v="2023-02-07T00:00:00"/>
    <x v="3"/>
    <s v="Action Figure"/>
    <n v="17"/>
    <n v="420.16"/>
    <n v="7142.72"/>
    <s v="East"/>
    <n v="6722.56"/>
  </r>
  <r>
    <d v="2022-06-19T00:00:00"/>
    <x v="0"/>
    <s v="Novel"/>
    <n v="18"/>
    <n v="23.89"/>
    <n v="430.02"/>
    <s v="North"/>
    <n v="406.13"/>
  </r>
  <r>
    <d v="2022-07-03T00:00:00"/>
    <x v="3"/>
    <s v="Shirt"/>
    <n v="3"/>
    <n v="105.79"/>
    <n v="317.37"/>
    <s v="North"/>
    <n v="211.57999999999998"/>
  </r>
  <r>
    <d v="2023-02-07T00:00:00"/>
    <x v="2"/>
    <s v="Microwave"/>
    <n v="1"/>
    <n v="662.4"/>
    <n v="662.4"/>
    <s v="North"/>
    <n v="0"/>
  </r>
  <r>
    <d v="2023-05-23T00:00:00"/>
    <x v="1"/>
    <s v="Action Figure"/>
    <n v="5"/>
    <n v="766.69"/>
    <n v="3833.4500000000003"/>
    <s v="North"/>
    <n v="3066.76"/>
  </r>
  <r>
    <d v="2022-09-28T00:00:00"/>
    <x v="3"/>
    <s v="Shirt"/>
    <n v="8"/>
    <n v="17.37"/>
    <n v="138.96"/>
    <s v="South"/>
    <n v="121.59"/>
  </r>
  <r>
    <d v="2022-03-13T00:00:00"/>
    <x v="1"/>
    <s v="Shirt"/>
    <n v="9"/>
    <n v="550.76"/>
    <n v="4956.84"/>
    <s v="East"/>
    <n v="4406.08"/>
  </r>
  <r>
    <d v="2022-06-08T00:00:00"/>
    <x v="0"/>
    <s v="Novel"/>
    <n v="11"/>
    <n v="203.29"/>
    <n v="2236.19"/>
    <s v="South"/>
    <n v="2032.9"/>
  </r>
  <r>
    <d v="2023-11-10T00:00:00"/>
    <x v="2"/>
    <s v="Novel"/>
    <n v="7"/>
    <n v="254.45"/>
    <n v="1781.1499999999999"/>
    <s v="West"/>
    <n v="1526.6999999999998"/>
  </r>
  <r>
    <d v="2023-03-03T00:00:00"/>
    <x v="4"/>
    <s v="Microwave"/>
    <n v="10"/>
    <n v="137.1"/>
    <n v="1371"/>
    <s v="East"/>
    <n v="1233.9000000000001"/>
  </r>
  <r>
    <d v="2022-09-27T00:00:00"/>
    <x v="0"/>
    <s v="Novel"/>
    <n v="9"/>
    <n v="422.4"/>
    <n v="3801.6"/>
    <s v="North"/>
    <n v="3379.2"/>
  </r>
  <r>
    <d v="2022-10-05T00:00:00"/>
    <x v="1"/>
    <s v="Novel"/>
    <n v="3"/>
    <n v="835.18"/>
    <n v="2505.54"/>
    <s v="North"/>
    <n v="1670.3600000000001"/>
  </r>
  <r>
    <d v="2023-05-06T00:00:00"/>
    <x v="4"/>
    <s v="Microwave"/>
    <n v="3"/>
    <n v="966.84"/>
    <n v="2900.52"/>
    <s v="North"/>
    <n v="1933.6799999999998"/>
  </r>
  <r>
    <d v="2022-01-20T00:00:00"/>
    <x v="2"/>
    <s v="Microwave"/>
    <n v="19"/>
    <n v="929.03"/>
    <n v="17651.57"/>
    <s v="North"/>
    <n v="16722.54"/>
  </r>
  <r>
    <d v="2022-11-13T00:00:00"/>
    <x v="3"/>
    <s v="Action Figure"/>
    <n v="4"/>
    <n v="633.65"/>
    <n v="2534.6"/>
    <s v="North"/>
    <n v="1900.9499999999998"/>
  </r>
  <r>
    <d v="2022-01-09T00:00:00"/>
    <x v="4"/>
    <s v="Microwave"/>
    <n v="16"/>
    <n v="123.19"/>
    <n v="1971.04"/>
    <s v="East"/>
    <n v="1847.85"/>
  </r>
  <r>
    <d v="2023-09-19T00:00:00"/>
    <x v="1"/>
    <s v="Laptop"/>
    <n v="13"/>
    <n v="310.27"/>
    <n v="4033.5099999999998"/>
    <s v="South"/>
    <n v="3723.24"/>
  </r>
  <r>
    <d v="2023-08-15T00:00:00"/>
    <x v="4"/>
    <s v="Novel"/>
    <n v="4"/>
    <n v="372.59"/>
    <n v="1490.36"/>
    <s v="North"/>
    <n v="1117.77"/>
  </r>
  <r>
    <d v="2022-05-06T00:00:00"/>
    <x v="0"/>
    <s v="Laptop"/>
    <n v="8"/>
    <n v="545.4"/>
    <n v="4363.2"/>
    <s v="East"/>
    <n v="3817.7999999999997"/>
  </r>
  <r>
    <d v="2023-07-31T00:00:00"/>
    <x v="3"/>
    <s v="Shirt"/>
    <n v="7"/>
    <n v="660.84"/>
    <n v="4625.88"/>
    <s v="South"/>
    <n v="3965.04"/>
  </r>
  <r>
    <d v="2022-10-08T00:00:00"/>
    <x v="0"/>
    <s v="Laptop"/>
    <n v="17"/>
    <n v="433.47"/>
    <n v="7368.9900000000007"/>
    <s v="East"/>
    <n v="6935.52"/>
  </r>
  <r>
    <d v="2022-07-18T00:00:00"/>
    <x v="4"/>
    <s v="Microwave"/>
    <n v="9"/>
    <n v="101.54"/>
    <n v="913.86"/>
    <s v="North"/>
    <n v="812.32"/>
  </r>
  <r>
    <d v="2022-08-23T00:00:00"/>
    <x v="4"/>
    <s v="Shirt"/>
    <n v="14"/>
    <n v="884.33"/>
    <n v="12380.62"/>
    <s v="West"/>
    <n v="11496.29"/>
  </r>
  <r>
    <d v="2022-11-16T00:00:00"/>
    <x v="4"/>
    <s v="Action Figure"/>
    <n v="18"/>
    <n v="667.72"/>
    <n v="12018.960000000001"/>
    <s v="South"/>
    <n v="11351.240000000002"/>
  </r>
  <r>
    <d v="2023-09-09T00:00:00"/>
    <x v="1"/>
    <s v="Shirt"/>
    <n v="3"/>
    <n v="237.48"/>
    <n v="712.43999999999994"/>
    <s v="South"/>
    <n v="474.95999999999992"/>
  </r>
  <r>
    <d v="2022-08-10T00:00:00"/>
    <x v="2"/>
    <s v="Shirt"/>
    <n v="8"/>
    <n v="345.57"/>
    <n v="2764.56"/>
    <s v="North"/>
    <n v="2418.9899999999998"/>
  </r>
  <r>
    <d v="2022-08-30T00:00:00"/>
    <x v="1"/>
    <s v="Novel"/>
    <n v="7"/>
    <n v="737.2"/>
    <n v="5160.4000000000005"/>
    <s v="South"/>
    <n v="4423.2000000000007"/>
  </r>
  <r>
    <d v="2022-02-20T00:00:00"/>
    <x v="1"/>
    <s v="Action Figure"/>
    <n v="18"/>
    <n v="839.46"/>
    <n v="15110.28"/>
    <s v="North"/>
    <n v="14270.82"/>
  </r>
  <r>
    <d v="2023-01-05T00:00:00"/>
    <x v="3"/>
    <s v="Microwave"/>
    <n v="17"/>
    <n v="780.77"/>
    <n v="13273.09"/>
    <s v="West"/>
    <n v="12492.32"/>
  </r>
  <r>
    <d v="2023-03-05T00:00:00"/>
    <x v="2"/>
    <s v="Laptop"/>
    <n v="15"/>
    <n v="954.83"/>
    <n v="14322.45"/>
    <s v="North"/>
    <n v="13367.62"/>
  </r>
  <r>
    <d v="2022-01-20T00:00:00"/>
    <x v="4"/>
    <s v="Laptop"/>
    <n v="8"/>
    <n v="40.76"/>
    <n v="326.08"/>
    <s v="West"/>
    <n v="285.32"/>
  </r>
  <r>
    <d v="2023-07-08T00:00:00"/>
    <x v="3"/>
    <s v="Laptop"/>
    <n v="3"/>
    <n v="195.04"/>
    <n v="585.12"/>
    <s v="North"/>
    <n v="390.08000000000004"/>
  </r>
  <r>
    <d v="2023-06-08T00:00:00"/>
    <x v="4"/>
    <s v="Microwave"/>
    <n v="1"/>
    <n v="989.38"/>
    <n v="989.38"/>
    <s v="East"/>
    <n v="0"/>
  </r>
  <r>
    <d v="2023-06-16T00:00:00"/>
    <x v="1"/>
    <s v="Novel"/>
    <n v="5"/>
    <n v="109.13"/>
    <n v="545.65"/>
    <s v="North"/>
    <n v="436.52"/>
  </r>
  <r>
    <d v="2023-06-09T00:00:00"/>
    <x v="4"/>
    <s v="Shirt"/>
    <n v="13"/>
    <n v="621.88"/>
    <n v="8084.44"/>
    <s v="South"/>
    <n v="7462.5599999999995"/>
  </r>
  <r>
    <d v="2023-03-04T00:00:00"/>
    <x v="1"/>
    <s v="Laptop"/>
    <n v="7"/>
    <n v="960.47"/>
    <n v="6723.29"/>
    <s v="South"/>
    <n v="5762.82"/>
  </r>
  <r>
    <d v="2023-11-16T00:00:00"/>
    <x v="1"/>
    <s v="Laptop"/>
    <n v="11"/>
    <n v="475.62"/>
    <n v="5231.82"/>
    <s v="East"/>
    <n v="4756.2"/>
  </r>
  <r>
    <d v="2023-03-18T00:00:00"/>
    <x v="2"/>
    <s v="Microwave"/>
    <n v="12"/>
    <n v="644.41"/>
    <n v="7732.92"/>
    <s v="South"/>
    <n v="7088.51"/>
  </r>
  <r>
    <d v="2022-10-29T00:00:00"/>
    <x v="2"/>
    <s v="Action Figure"/>
    <n v="9"/>
    <n v="571.57000000000005"/>
    <n v="5144.13"/>
    <s v="West"/>
    <n v="4572.5600000000004"/>
  </r>
  <r>
    <d v="2022-06-12T00:00:00"/>
    <x v="2"/>
    <s v="Laptop"/>
    <n v="10"/>
    <n v="852.4"/>
    <n v="8524"/>
    <s v="North"/>
    <n v="7671.6"/>
  </r>
  <r>
    <d v="2023-09-06T00:00:00"/>
    <x v="3"/>
    <s v="Microwave"/>
    <n v="19"/>
    <n v="515.45000000000005"/>
    <n v="9793.5500000000011"/>
    <s v="North"/>
    <n v="9278.1"/>
  </r>
  <r>
    <d v="2022-12-10T00:00:00"/>
    <x v="4"/>
    <s v="Laptop"/>
    <n v="9"/>
    <n v="327.99"/>
    <n v="2951.91"/>
    <s v="South"/>
    <n v="2623.92"/>
  </r>
  <r>
    <d v="2023-08-08T00:00:00"/>
    <x v="4"/>
    <s v="Laptop"/>
    <n v="10"/>
    <n v="376.8"/>
    <n v="3768"/>
    <s v="South"/>
    <n v="3391.2"/>
  </r>
  <r>
    <d v="2022-05-28T00:00:00"/>
    <x v="0"/>
    <s v="Shirt"/>
    <n v="16"/>
    <n v="828.76"/>
    <n v="13260.16"/>
    <s v="East"/>
    <n v="12431.4"/>
  </r>
  <r>
    <d v="2023-01-21T00:00:00"/>
    <x v="1"/>
    <s v="Shirt"/>
    <n v="17"/>
    <n v="277.93"/>
    <n v="4724.8100000000004"/>
    <s v="South"/>
    <n v="4446.88"/>
  </r>
  <r>
    <d v="2023-09-07T00:00:00"/>
    <x v="1"/>
    <s v="Shirt"/>
    <n v="5"/>
    <n v="774.7"/>
    <n v="3873.5"/>
    <s v="East"/>
    <n v="3098.8"/>
  </r>
  <r>
    <d v="2023-12-03T00:00:00"/>
    <x v="1"/>
    <s v="Novel"/>
    <n v="17"/>
    <n v="79.5"/>
    <n v="1351.5"/>
    <s v="North"/>
    <n v="1272"/>
  </r>
  <r>
    <d v="2023-05-29T00:00:00"/>
    <x v="3"/>
    <s v="Action Figure"/>
    <n v="5"/>
    <n v="879.66"/>
    <n v="4398.3"/>
    <s v="North"/>
    <n v="3518.6400000000003"/>
  </r>
  <r>
    <d v="2023-12-17T00:00:00"/>
    <x v="3"/>
    <s v="Novel"/>
    <n v="18"/>
    <n v="498.82"/>
    <n v="8978.76"/>
    <s v="North"/>
    <n v="8479.94"/>
  </r>
  <r>
    <d v="2023-01-08T00:00:00"/>
    <x v="4"/>
    <s v="Novel"/>
    <n v="13"/>
    <n v="332.67"/>
    <n v="4324.71"/>
    <s v="North"/>
    <n v="3992.04"/>
  </r>
  <r>
    <d v="2022-04-12T00:00:00"/>
    <x v="3"/>
    <s v="Microwave"/>
    <n v="17"/>
    <n v="148.02000000000001"/>
    <n v="2516.34"/>
    <s v="West"/>
    <n v="2368.3200000000002"/>
  </r>
  <r>
    <d v="2022-10-19T00:00:00"/>
    <x v="3"/>
    <s v="Shirt"/>
    <n v="8"/>
    <n v="682.45"/>
    <n v="5459.6"/>
    <s v="East"/>
    <n v="4777.1500000000005"/>
  </r>
  <r>
    <d v="2022-06-17T00:00:00"/>
    <x v="4"/>
    <s v="Novel"/>
    <n v="11"/>
    <n v="140.93"/>
    <n v="1550.23"/>
    <s v="East"/>
    <n v="1409.3"/>
  </r>
  <r>
    <d v="2023-04-02T00:00:00"/>
    <x v="1"/>
    <s v="Action Figure"/>
    <n v="1"/>
    <n v="336.83"/>
    <n v="336.83"/>
    <s v="East"/>
    <n v="0"/>
  </r>
  <r>
    <d v="2023-05-17T00:00:00"/>
    <x v="4"/>
    <s v="Action Figure"/>
    <n v="12"/>
    <n v="435.66"/>
    <n v="5227.92"/>
    <s v="East"/>
    <n v="4792.26"/>
  </r>
  <r>
    <d v="2023-08-14T00:00:00"/>
    <x v="3"/>
    <s v="Action Figure"/>
    <n v="13"/>
    <n v="887.48"/>
    <n v="11537.24"/>
    <s v="East"/>
    <n v="10649.76"/>
  </r>
  <r>
    <d v="2023-05-14T00:00:00"/>
    <x v="1"/>
    <s v="Laptop"/>
    <n v="2"/>
    <n v="275.95999999999998"/>
    <n v="551.91999999999996"/>
    <s v="East"/>
    <n v="275.95999999999998"/>
  </r>
  <r>
    <d v="2023-04-10T00:00:00"/>
    <x v="4"/>
    <s v="Laptop"/>
    <n v="13"/>
    <n v="114.54"/>
    <n v="1489.02"/>
    <s v="South"/>
    <n v="1374.48"/>
  </r>
  <r>
    <d v="2023-07-18T00:00:00"/>
    <x v="2"/>
    <s v="Action Figure"/>
    <n v="4"/>
    <n v="435.59"/>
    <n v="1742.36"/>
    <s v="West"/>
    <n v="1306.77"/>
  </r>
  <r>
    <d v="2022-03-09T00:00:00"/>
    <x v="4"/>
    <s v="Shirt"/>
    <n v="5"/>
    <n v="139.52000000000001"/>
    <n v="697.6"/>
    <s v="South"/>
    <n v="558.08000000000004"/>
  </r>
  <r>
    <d v="2022-11-10T00:00:00"/>
    <x v="0"/>
    <s v="Novel"/>
    <n v="12"/>
    <n v="19.059999999999999"/>
    <n v="228.71999999999997"/>
    <s v="South"/>
    <n v="209.65999999999997"/>
  </r>
  <r>
    <d v="2023-07-30T00:00:00"/>
    <x v="4"/>
    <s v="Shirt"/>
    <n v="12"/>
    <n v="163.71"/>
    <n v="1964.52"/>
    <s v="West"/>
    <n v="1800.81"/>
  </r>
  <r>
    <d v="2022-08-30T00:00:00"/>
    <x v="1"/>
    <s v="Microwave"/>
    <n v="10"/>
    <n v="381.69"/>
    <n v="3816.9"/>
    <s v="East"/>
    <n v="3435.21"/>
  </r>
  <r>
    <d v="2023-04-02T00:00:00"/>
    <x v="3"/>
    <s v="Shirt"/>
    <n v="3"/>
    <n v="715.98"/>
    <n v="2147.94"/>
    <s v="North"/>
    <n v="1431.96"/>
  </r>
  <r>
    <d v="2022-09-22T00:00:00"/>
    <x v="0"/>
    <s v="Laptop"/>
    <n v="8"/>
    <n v="386.18"/>
    <n v="3089.44"/>
    <s v="South"/>
    <n v="2703.26"/>
  </r>
  <r>
    <d v="2023-06-08T00:00:00"/>
    <x v="4"/>
    <s v="Laptop"/>
    <n v="6"/>
    <n v="946.93"/>
    <n v="5681.58"/>
    <s v="West"/>
    <n v="4734.6499999999996"/>
  </r>
  <r>
    <d v="2023-05-29T00:00:00"/>
    <x v="0"/>
    <s v="Novel"/>
    <n v="16"/>
    <n v="589.79"/>
    <n v="9436.64"/>
    <s v="North"/>
    <n v="8846.8499999999985"/>
  </r>
  <r>
    <d v="2022-02-15T00:00:00"/>
    <x v="4"/>
    <s v="Action Figure"/>
    <n v="2"/>
    <n v="687.74"/>
    <n v="1375.48"/>
    <s v="East"/>
    <n v="687.74"/>
  </r>
  <r>
    <d v="2022-03-02T00:00:00"/>
    <x v="0"/>
    <s v="Microwave"/>
    <n v="7"/>
    <n v="966.59"/>
    <n v="6766.13"/>
    <s v="East"/>
    <n v="5799.54"/>
  </r>
  <r>
    <d v="2022-06-26T00:00:00"/>
    <x v="2"/>
    <s v="Action Figure"/>
    <n v="16"/>
    <n v="136.25"/>
    <n v="2180"/>
    <s v="East"/>
    <n v="2043.75"/>
  </r>
  <r>
    <d v="2023-05-15T00:00:00"/>
    <x v="0"/>
    <s v="Novel"/>
    <n v="14"/>
    <n v="668.18"/>
    <n v="9354.5199999999986"/>
    <s v="West"/>
    <n v="8686.3399999999983"/>
  </r>
  <r>
    <d v="2022-08-04T00:00:00"/>
    <x v="4"/>
    <s v="Action Figure"/>
    <n v="1"/>
    <n v="458.64"/>
    <n v="458.64"/>
    <s v="North"/>
    <n v="0"/>
  </r>
  <r>
    <d v="2023-11-24T00:00:00"/>
    <x v="2"/>
    <s v="Laptop"/>
    <n v="17"/>
    <n v="251.33"/>
    <n v="4272.6100000000006"/>
    <s v="East"/>
    <n v="4021.2800000000007"/>
  </r>
  <r>
    <d v="2022-11-19T00:00:00"/>
    <x v="4"/>
    <s v="Laptop"/>
    <n v="4"/>
    <n v="988.12"/>
    <n v="3952.48"/>
    <s v="East"/>
    <n v="2964.36"/>
  </r>
  <r>
    <d v="2022-10-03T00:00:00"/>
    <x v="2"/>
    <s v="Laptop"/>
    <n v="2"/>
    <n v="776.64"/>
    <n v="1553.28"/>
    <s v="North"/>
    <n v="776.64"/>
  </r>
  <r>
    <d v="2023-05-15T00:00:00"/>
    <x v="3"/>
    <s v="Novel"/>
    <n v="18"/>
    <n v="620.9"/>
    <n v="11176.199999999999"/>
    <s v="West"/>
    <n v="10555.3"/>
  </r>
  <r>
    <d v="2022-01-20T00:00:00"/>
    <x v="3"/>
    <s v="Shirt"/>
    <n v="9"/>
    <n v="191.97"/>
    <n v="1727.73"/>
    <s v="South"/>
    <n v="1535.76"/>
  </r>
  <r>
    <d v="2022-09-03T00:00:00"/>
    <x v="0"/>
    <s v="Shirt"/>
    <n v="11"/>
    <n v="561.70000000000005"/>
    <n v="6178.7000000000007"/>
    <s v="West"/>
    <n v="5617.0000000000009"/>
  </r>
  <r>
    <d v="2023-06-11T00:00:00"/>
    <x v="0"/>
    <s v="Laptop"/>
    <n v="10"/>
    <n v="878.88"/>
    <n v="8788.7999999999993"/>
    <s v="South"/>
    <n v="7909.9199999999992"/>
  </r>
  <r>
    <d v="2022-03-13T00:00:00"/>
    <x v="3"/>
    <s v="Action Figure"/>
    <n v="17"/>
    <n v="684.94"/>
    <n v="11643.980000000001"/>
    <s v="South"/>
    <n v="10959.04"/>
  </r>
  <r>
    <d v="2023-05-19T00:00:00"/>
    <x v="0"/>
    <s v="Laptop"/>
    <n v="14"/>
    <n v="598.95000000000005"/>
    <n v="8385.3000000000011"/>
    <s v="South"/>
    <n v="7786.3500000000013"/>
  </r>
  <r>
    <d v="2022-05-06T00:00:00"/>
    <x v="1"/>
    <s v="Laptop"/>
    <n v="2"/>
    <n v="621.30999999999995"/>
    <n v="1242.6199999999999"/>
    <s v="East"/>
    <n v="621.30999999999995"/>
  </r>
  <r>
    <d v="2022-04-09T00:00:00"/>
    <x v="4"/>
    <s v="Action Figure"/>
    <n v="5"/>
    <n v="397.31"/>
    <n v="1986.55"/>
    <s v="East"/>
    <n v="1589.24"/>
  </r>
  <r>
    <d v="2023-03-22T00:00:00"/>
    <x v="3"/>
    <s v="Microwave"/>
    <n v="12"/>
    <n v="106.47"/>
    <n v="1277.6399999999999"/>
    <s v="North"/>
    <n v="1171.1699999999998"/>
  </r>
  <r>
    <d v="2023-09-15T00:00:00"/>
    <x v="2"/>
    <s v="Microwave"/>
    <n v="11"/>
    <n v="263.02"/>
    <n v="2893.22"/>
    <s v="South"/>
    <n v="2630.2"/>
  </r>
  <r>
    <d v="2023-03-21T00:00:00"/>
    <x v="4"/>
    <s v="Laptop"/>
    <n v="16"/>
    <n v="730.1"/>
    <n v="11681.6"/>
    <s v="South"/>
    <n v="10951.5"/>
  </r>
  <r>
    <d v="2022-05-25T00:00:00"/>
    <x v="2"/>
    <s v="Shirt"/>
    <n v="18"/>
    <n v="85.55"/>
    <n v="1539.8999999999999"/>
    <s v="South"/>
    <n v="1454.35"/>
  </r>
  <r>
    <d v="2022-11-05T00:00:00"/>
    <x v="2"/>
    <s v="Novel"/>
    <n v="18"/>
    <n v="307.67"/>
    <n v="5538.06"/>
    <s v="East"/>
    <n v="5230.3900000000003"/>
  </r>
  <r>
    <d v="2022-01-01T00:00:00"/>
    <x v="1"/>
    <s v="Action Figure"/>
    <n v="10"/>
    <n v="520.82000000000005"/>
    <n v="5208.2000000000007"/>
    <s v="East"/>
    <n v="4687.380000000001"/>
  </r>
  <r>
    <d v="2022-11-11T00:00:00"/>
    <x v="3"/>
    <s v="Laptop"/>
    <n v="3"/>
    <n v="91.5"/>
    <n v="274.5"/>
    <s v="South"/>
    <n v="183"/>
  </r>
  <r>
    <d v="2022-06-09T00:00:00"/>
    <x v="2"/>
    <s v="Shirt"/>
    <n v="16"/>
    <n v="972.87"/>
    <n v="15565.92"/>
    <s v="North"/>
    <n v="14593.05"/>
  </r>
  <r>
    <d v="2022-05-27T00:00:00"/>
    <x v="0"/>
    <s v="Shirt"/>
    <n v="9"/>
    <n v="84.39"/>
    <n v="759.51"/>
    <s v="South"/>
    <n v="675.12"/>
  </r>
  <r>
    <d v="2023-12-18T00:00:00"/>
    <x v="1"/>
    <s v="Shirt"/>
    <n v="12"/>
    <n v="356.98"/>
    <n v="4283.76"/>
    <s v="North"/>
    <n v="3926.78"/>
  </r>
  <r>
    <d v="2022-06-22T00:00:00"/>
    <x v="3"/>
    <s v="Laptop"/>
    <n v="12"/>
    <n v="241.59"/>
    <n v="2899.08"/>
    <s v="West"/>
    <n v="2657.49"/>
  </r>
  <r>
    <d v="2023-08-11T00:00:00"/>
    <x v="4"/>
    <s v="Shirt"/>
    <n v="9"/>
    <n v="68.47"/>
    <n v="616.23"/>
    <s v="South"/>
    <n v="547.76"/>
  </r>
  <r>
    <d v="2022-03-25T00:00:00"/>
    <x v="2"/>
    <s v="Laptop"/>
    <n v="19"/>
    <n v="455.06"/>
    <n v="8646.14"/>
    <s v="West"/>
    <n v="8191.079999999999"/>
  </r>
  <r>
    <d v="2022-02-05T00:00:00"/>
    <x v="1"/>
    <s v="Action Figure"/>
    <n v="16"/>
    <n v="903.35"/>
    <n v="14453.6"/>
    <s v="South"/>
    <n v="13550.25"/>
  </r>
  <r>
    <d v="2022-11-01T00:00:00"/>
    <x v="2"/>
    <s v="Microwave"/>
    <n v="8"/>
    <n v="755.66"/>
    <n v="6045.28"/>
    <s v="West"/>
    <n v="5289.62"/>
  </r>
  <r>
    <d v="2022-08-16T00:00:00"/>
    <x v="2"/>
    <s v="Action Figure"/>
    <n v="10"/>
    <n v="568.85"/>
    <n v="5688.5"/>
    <s v="South"/>
    <n v="5119.6499999999996"/>
  </r>
  <r>
    <d v="2022-11-05T00:00:00"/>
    <x v="4"/>
    <s v="Laptop"/>
    <n v="12"/>
    <n v="553.08000000000004"/>
    <n v="6636.9600000000009"/>
    <s v="East"/>
    <n v="6083.880000000001"/>
  </r>
  <r>
    <d v="2022-02-22T00:00:00"/>
    <x v="3"/>
    <s v="Novel"/>
    <n v="8"/>
    <n v="800.74"/>
    <n v="6405.92"/>
    <s v="North"/>
    <n v="5605.18"/>
  </r>
  <r>
    <d v="2023-04-06T00:00:00"/>
    <x v="1"/>
    <s v="Microwave"/>
    <n v="5"/>
    <n v="115.39"/>
    <n v="576.95000000000005"/>
    <s v="East"/>
    <n v="461.56000000000006"/>
  </r>
  <r>
    <d v="2022-04-28T00:00:00"/>
    <x v="4"/>
    <s v="Novel"/>
    <n v="11"/>
    <n v="549.41"/>
    <n v="6043.5099999999993"/>
    <s v="West"/>
    <n v="5494.0999999999995"/>
  </r>
  <r>
    <d v="2023-12-14T00:00:00"/>
    <x v="1"/>
    <s v="Shirt"/>
    <n v="14"/>
    <n v="94.76"/>
    <n v="1326.64"/>
    <s v="West"/>
    <n v="1231.8800000000001"/>
  </r>
  <r>
    <d v="2022-06-01T00:00:00"/>
    <x v="4"/>
    <s v="Microwave"/>
    <n v="8"/>
    <n v="646.59"/>
    <n v="5172.72"/>
    <s v="North"/>
    <n v="4526.13"/>
  </r>
  <r>
    <d v="2022-10-10T00:00:00"/>
    <x v="2"/>
    <s v="Action Figure"/>
    <n v="13"/>
    <n v="603.4"/>
    <n v="7844.2"/>
    <s v="East"/>
    <n v="7240.8"/>
  </r>
  <r>
    <d v="2022-05-28T00:00:00"/>
    <x v="3"/>
    <s v="Novel"/>
    <n v="14"/>
    <n v="281.58999999999997"/>
    <n v="3942.2599999999998"/>
    <s v="West"/>
    <n v="3660.6699999999996"/>
  </r>
  <r>
    <d v="2023-10-29T00:00:00"/>
    <x v="0"/>
    <s v="Microwave"/>
    <n v="14"/>
    <n v="664.32"/>
    <n v="9300.4800000000014"/>
    <s v="South"/>
    <n v="8636.1600000000017"/>
  </r>
  <r>
    <d v="2022-01-10T00:00:00"/>
    <x v="4"/>
    <s v="Shirt"/>
    <n v="13"/>
    <n v="831.2"/>
    <n v="10805.6"/>
    <s v="West"/>
    <n v="9974.4"/>
  </r>
  <r>
    <d v="2022-08-06T00:00:00"/>
    <x v="1"/>
    <s v="Microwave"/>
    <n v="2"/>
    <n v="968"/>
    <n v="1936"/>
    <s v="East"/>
    <n v="968"/>
  </r>
  <r>
    <d v="2022-09-18T00:00:00"/>
    <x v="1"/>
    <s v="Laptop"/>
    <n v="11"/>
    <n v="248.44"/>
    <n v="2732.84"/>
    <s v="South"/>
    <n v="2484.4"/>
  </r>
  <r>
    <d v="2022-10-09T00:00:00"/>
    <x v="0"/>
    <s v="Shirt"/>
    <n v="16"/>
    <n v="488.58"/>
    <n v="7817.28"/>
    <s v="West"/>
    <n v="7328.7"/>
  </r>
  <r>
    <d v="2023-06-08T00:00:00"/>
    <x v="4"/>
    <s v="Laptop"/>
    <n v="19"/>
    <n v="387.68"/>
    <n v="7365.92"/>
    <s v="East"/>
    <n v="6978.24"/>
  </r>
  <r>
    <d v="2022-08-27T00:00:00"/>
    <x v="4"/>
    <s v="Novel"/>
    <n v="13"/>
    <n v="931.55"/>
    <n v="12110.15"/>
    <s v="East"/>
    <n v="11178.6"/>
  </r>
  <r>
    <d v="2023-11-25T00:00:00"/>
    <x v="1"/>
    <s v="Microwave"/>
    <n v="13"/>
    <n v="279.55"/>
    <n v="3634.15"/>
    <s v="South"/>
    <n v="3354.6"/>
  </r>
  <r>
    <d v="2022-05-05T00:00:00"/>
    <x v="1"/>
    <s v="Action Figure"/>
    <n v="10"/>
    <n v="89.95"/>
    <n v="899.5"/>
    <s v="South"/>
    <n v="809.55"/>
  </r>
  <r>
    <d v="2022-05-20T00:00:00"/>
    <x v="2"/>
    <s v="Microwave"/>
    <n v="4"/>
    <n v="817.11"/>
    <n v="3268.44"/>
    <s v="North"/>
    <n v="2451.33"/>
  </r>
  <r>
    <d v="2023-06-22T00:00:00"/>
    <x v="2"/>
    <s v="Shirt"/>
    <n v="14"/>
    <n v="504.84"/>
    <n v="7067.7599999999993"/>
    <s v="North"/>
    <n v="6562.9199999999992"/>
  </r>
  <r>
    <d v="2022-04-20T00:00:00"/>
    <x v="2"/>
    <s v="Shirt"/>
    <n v="10"/>
    <n v="199.97"/>
    <n v="1999.7"/>
    <s v="North"/>
    <n v="1799.73"/>
  </r>
  <r>
    <d v="2023-07-05T00:00:00"/>
    <x v="0"/>
    <s v="Microwave"/>
    <n v="16"/>
    <n v="269.43"/>
    <n v="4310.88"/>
    <s v="North"/>
    <n v="4041.4500000000003"/>
  </r>
  <r>
    <d v="2022-09-30T00:00:00"/>
    <x v="1"/>
    <s v="Shirt"/>
    <n v="1"/>
    <n v="650.64"/>
    <n v="650.64"/>
    <s v="North"/>
    <n v="0"/>
  </r>
  <r>
    <d v="2022-07-08T00:00:00"/>
    <x v="1"/>
    <s v="Laptop"/>
    <n v="18"/>
    <n v="638.82000000000005"/>
    <n v="11498.76"/>
    <s v="West"/>
    <n v="10859.94"/>
  </r>
  <r>
    <d v="2022-06-18T00:00:00"/>
    <x v="3"/>
    <s v="Novel"/>
    <n v="10"/>
    <n v="790.28"/>
    <n v="7902.7999999999993"/>
    <s v="North"/>
    <n v="7112.5199999999995"/>
  </r>
  <r>
    <d v="2023-10-18T00:00:00"/>
    <x v="3"/>
    <s v="Novel"/>
    <n v="4"/>
    <n v="393.94"/>
    <n v="1575.76"/>
    <s v="East"/>
    <n v="1181.82"/>
  </r>
  <r>
    <d v="2023-08-23T00:00:00"/>
    <x v="3"/>
    <s v="Laptop"/>
    <n v="11"/>
    <n v="369.42"/>
    <n v="4063.6200000000003"/>
    <s v="South"/>
    <n v="3694.2000000000003"/>
  </r>
  <r>
    <d v="2023-02-07T00:00:00"/>
    <x v="4"/>
    <s v="Novel"/>
    <n v="9"/>
    <n v="369.51"/>
    <n v="3325.59"/>
    <s v="North"/>
    <n v="2956.08"/>
  </r>
  <r>
    <d v="2023-12-16T00:00:00"/>
    <x v="0"/>
    <s v="Novel"/>
    <n v="18"/>
    <n v="102.13"/>
    <n v="1838.34"/>
    <s v="East"/>
    <n v="1736.21"/>
  </r>
  <r>
    <d v="2023-11-02T00:00:00"/>
    <x v="4"/>
    <s v="Shirt"/>
    <n v="4"/>
    <n v="338.74"/>
    <n v="1354.96"/>
    <s v="North"/>
    <n v="1016.22"/>
  </r>
  <r>
    <d v="2022-08-08T00:00:00"/>
    <x v="2"/>
    <s v="Laptop"/>
    <n v="14"/>
    <n v="473.07"/>
    <n v="6622.98"/>
    <s v="South"/>
    <n v="6149.91"/>
  </r>
  <r>
    <d v="2023-11-25T00:00:00"/>
    <x v="1"/>
    <s v="Laptop"/>
    <n v="18"/>
    <n v="274.04000000000002"/>
    <n v="4932.72"/>
    <s v="South"/>
    <n v="4658.68"/>
  </r>
  <r>
    <d v="2023-09-26T00:00:00"/>
    <x v="4"/>
    <s v="Action Figure"/>
    <n v="1"/>
    <n v="272.22000000000003"/>
    <n v="272.22000000000003"/>
    <s v="East"/>
    <n v="0"/>
  </r>
  <r>
    <d v="2022-12-10T00:00:00"/>
    <x v="3"/>
    <s v="Laptop"/>
    <n v="10"/>
    <n v="170.42"/>
    <n v="1704.1999999999998"/>
    <s v="West"/>
    <n v="1533.7799999999997"/>
  </r>
  <r>
    <d v="2022-09-14T00:00:00"/>
    <x v="3"/>
    <s v="Action Figure"/>
    <n v="6"/>
    <n v="180.4"/>
    <n v="1082.4000000000001"/>
    <s v="West"/>
    <n v="902.00000000000011"/>
  </r>
  <r>
    <d v="2023-07-05T00:00:00"/>
    <x v="0"/>
    <s v="Action Figure"/>
    <n v="5"/>
    <n v="132.26"/>
    <n v="661.3"/>
    <s v="East"/>
    <n v="529.04"/>
  </r>
  <r>
    <d v="2022-10-19T00:00:00"/>
    <x v="0"/>
    <s v="Novel"/>
    <n v="1"/>
    <n v="436.7"/>
    <n v="436.7"/>
    <s v="South"/>
    <n v="0"/>
  </r>
  <r>
    <d v="2023-01-24T00:00:00"/>
    <x v="1"/>
    <s v="Action Figure"/>
    <n v="4"/>
    <n v="427.35"/>
    <n v="1709.4"/>
    <s v="West"/>
    <n v="1282.0500000000002"/>
  </r>
  <r>
    <d v="2022-01-17T00:00:00"/>
    <x v="2"/>
    <s v="Action Figure"/>
    <n v="6"/>
    <n v="512.67999999999995"/>
    <n v="3076.08"/>
    <s v="South"/>
    <n v="2563.4"/>
  </r>
  <r>
    <d v="2023-12-27T00:00:00"/>
    <x v="0"/>
    <s v="Novel"/>
    <n v="4"/>
    <n v="981.89"/>
    <n v="3927.56"/>
    <s v="South"/>
    <n v="2945.67"/>
  </r>
  <r>
    <d v="2023-05-21T00:00:00"/>
    <x v="4"/>
    <s v="Novel"/>
    <n v="8"/>
    <n v="726.94"/>
    <n v="5815.52"/>
    <s v="North"/>
    <n v="5088.58"/>
  </r>
  <r>
    <d v="2022-09-30T00:00:00"/>
    <x v="1"/>
    <s v="Action Figure"/>
    <n v="8"/>
    <n v="977.63"/>
    <n v="7821.04"/>
    <s v="South"/>
    <n v="6843.41"/>
  </r>
  <r>
    <d v="2022-09-05T00:00:00"/>
    <x v="3"/>
    <s v="Action Figure"/>
    <n v="19"/>
    <n v="968.66"/>
    <n v="18404.54"/>
    <s v="North"/>
    <n v="17435.88"/>
  </r>
  <r>
    <d v="2023-06-24T00:00:00"/>
    <x v="2"/>
    <s v="Microwave"/>
    <n v="11"/>
    <n v="685.75"/>
    <n v="7543.25"/>
    <s v="South"/>
    <n v="6857.5"/>
  </r>
  <r>
    <d v="2022-02-12T00:00:00"/>
    <x v="3"/>
    <s v="Shirt"/>
    <n v="4"/>
    <n v="503.74"/>
    <n v="2014.96"/>
    <s v="South"/>
    <n v="1511.22"/>
  </r>
  <r>
    <d v="2022-06-09T00:00:00"/>
    <x v="3"/>
    <s v="Shirt"/>
    <n v="18"/>
    <n v="894.6"/>
    <n v="16102.800000000001"/>
    <s v="West"/>
    <n v="15208.2"/>
  </r>
  <r>
    <d v="2023-02-03T00:00:00"/>
    <x v="0"/>
    <s v="Laptop"/>
    <n v="17"/>
    <n v="941.56"/>
    <n v="16006.519999999999"/>
    <s v="South"/>
    <n v="15064.96"/>
  </r>
  <r>
    <d v="2023-06-18T00:00:00"/>
    <x v="4"/>
    <s v="Laptop"/>
    <n v="17"/>
    <n v="266.99"/>
    <n v="4538.83"/>
    <s v="South"/>
    <n v="4271.84"/>
  </r>
  <r>
    <d v="2022-08-02T00:00:00"/>
    <x v="2"/>
    <s v="Laptop"/>
    <n v="11"/>
    <n v="416.76"/>
    <n v="4584.3599999999997"/>
    <s v="West"/>
    <n v="4167.5999999999995"/>
  </r>
  <r>
    <d v="2022-05-21T00:00:00"/>
    <x v="3"/>
    <s v="Microwave"/>
    <n v="6"/>
    <n v="90.33"/>
    <n v="541.98"/>
    <s v="West"/>
    <n v="451.65000000000003"/>
  </r>
  <r>
    <d v="2022-01-26T00:00:00"/>
    <x v="3"/>
    <s v="Microwave"/>
    <n v="16"/>
    <n v="191.13"/>
    <n v="3058.08"/>
    <s v="South"/>
    <n v="2866.95"/>
  </r>
  <r>
    <d v="2022-04-04T00:00:00"/>
    <x v="3"/>
    <s v="Shirt"/>
    <n v="3"/>
    <n v="860.25"/>
    <n v="2580.75"/>
    <s v="East"/>
    <n v="1720.5"/>
  </r>
  <r>
    <d v="2023-01-02T00:00:00"/>
    <x v="1"/>
    <s v="Laptop"/>
    <n v="10"/>
    <n v="548.09"/>
    <n v="5480.9000000000005"/>
    <s v="South"/>
    <n v="4932.8100000000004"/>
  </r>
  <r>
    <d v="2023-12-05T00:00:00"/>
    <x v="3"/>
    <s v="Shirt"/>
    <n v="4"/>
    <n v="48.34"/>
    <n v="193.36"/>
    <s v="North"/>
    <n v="145.02000000000001"/>
  </r>
  <r>
    <d v="2023-10-01T00:00:00"/>
    <x v="1"/>
    <s v="Microwave"/>
    <n v="9"/>
    <n v="524.37"/>
    <n v="4719.33"/>
    <s v="East"/>
    <n v="4194.96"/>
  </r>
  <r>
    <d v="2022-01-08T00:00:00"/>
    <x v="0"/>
    <s v="Shirt"/>
    <n v="1"/>
    <n v="560.29999999999995"/>
    <n v="560.29999999999995"/>
    <s v="East"/>
    <n v="0"/>
  </r>
  <r>
    <d v="2023-04-14T00:00:00"/>
    <x v="3"/>
    <s v="Novel"/>
    <n v="9"/>
    <n v="798.7"/>
    <n v="7188.3"/>
    <s v="West"/>
    <n v="6389.6"/>
  </r>
  <r>
    <d v="2023-06-28T00:00:00"/>
    <x v="3"/>
    <s v="Action Figure"/>
    <n v="18"/>
    <n v="845.32"/>
    <n v="15215.76"/>
    <s v="East"/>
    <n v="14370.44"/>
  </r>
  <r>
    <d v="2022-11-29T00:00:00"/>
    <x v="0"/>
    <s v="Novel"/>
    <n v="7"/>
    <n v="158.80000000000001"/>
    <n v="1111.6000000000001"/>
    <s v="East"/>
    <n v="952.80000000000018"/>
  </r>
  <r>
    <d v="2022-07-08T00:00:00"/>
    <x v="4"/>
    <s v="Laptop"/>
    <n v="14"/>
    <n v="465.7"/>
    <n v="6519.8"/>
    <s v="North"/>
    <n v="6054.1"/>
  </r>
  <r>
    <d v="2023-02-06T00:00:00"/>
    <x v="1"/>
    <s v="Shirt"/>
    <n v="19"/>
    <n v="273.41000000000003"/>
    <n v="5194.7900000000009"/>
    <s v="North"/>
    <n v="4921.380000000001"/>
  </r>
  <r>
    <d v="2022-09-08T00:00:00"/>
    <x v="1"/>
    <s v="Novel"/>
    <n v="3"/>
    <n v="523.13"/>
    <n v="1569.3899999999999"/>
    <s v="North"/>
    <n v="1046.2599999999998"/>
  </r>
  <r>
    <d v="2022-03-15T00:00:00"/>
    <x v="2"/>
    <s v="Microwave"/>
    <n v="15"/>
    <n v="790.29"/>
    <n v="11854.349999999999"/>
    <s v="East"/>
    <n v="11064.059999999998"/>
  </r>
  <r>
    <d v="2022-09-18T00:00:00"/>
    <x v="3"/>
    <s v="Microwave"/>
    <n v="9"/>
    <n v="594.13"/>
    <n v="5347.17"/>
    <s v="South"/>
    <n v="4753.04"/>
  </r>
  <r>
    <d v="2023-11-09T00:00:00"/>
    <x v="1"/>
    <s v="Novel"/>
    <n v="19"/>
    <n v="669.93"/>
    <n v="12728.669999999998"/>
    <s v="North"/>
    <n v="12058.739999999998"/>
  </r>
  <r>
    <d v="2022-08-09T00:00:00"/>
    <x v="0"/>
    <s v="Action Figure"/>
    <n v="12"/>
    <n v="136.12"/>
    <n v="1633.44"/>
    <s v="West"/>
    <n v="1497.3200000000002"/>
  </r>
  <r>
    <d v="2023-12-13T00:00:00"/>
    <x v="2"/>
    <s v="Action Figure"/>
    <n v="13"/>
    <n v="500.99"/>
    <n v="6512.87"/>
    <s v="East"/>
    <n v="6011.88"/>
  </r>
  <r>
    <d v="2023-06-20T00:00:00"/>
    <x v="3"/>
    <s v="Microwave"/>
    <n v="14"/>
    <n v="772.78"/>
    <n v="10818.92"/>
    <s v="North"/>
    <n v="10046.14"/>
  </r>
  <r>
    <d v="2022-01-30T00:00:00"/>
    <x v="0"/>
    <s v="Novel"/>
    <n v="18"/>
    <n v="261.41000000000003"/>
    <n v="4705.38"/>
    <s v="East"/>
    <n v="4443.97"/>
  </r>
  <r>
    <d v="2023-04-09T00:00:00"/>
    <x v="3"/>
    <s v="Novel"/>
    <n v="15"/>
    <n v="771.96"/>
    <n v="11579.400000000001"/>
    <s v="West"/>
    <n v="10807.440000000002"/>
  </r>
  <r>
    <d v="2023-03-02T00:00:00"/>
    <x v="4"/>
    <s v="Novel"/>
    <n v="8"/>
    <n v="164.44"/>
    <n v="1315.52"/>
    <s v="West"/>
    <n v="1151.08"/>
  </r>
  <r>
    <d v="2022-04-30T00:00:00"/>
    <x v="2"/>
    <s v="Shirt"/>
    <n v="4"/>
    <n v="512.32000000000005"/>
    <n v="2049.2800000000002"/>
    <s v="North"/>
    <n v="1536.96"/>
  </r>
  <r>
    <d v="2022-01-07T00:00:00"/>
    <x v="1"/>
    <s v="Novel"/>
    <n v="13"/>
    <n v="158.88999999999999"/>
    <n v="2065.5699999999997"/>
    <s v="East"/>
    <n v="1906.6799999999998"/>
  </r>
  <r>
    <d v="2023-07-05T00:00:00"/>
    <x v="4"/>
    <s v="Action Figure"/>
    <n v="2"/>
    <n v="152.61000000000001"/>
    <n v="305.22000000000003"/>
    <s v="North"/>
    <n v="152.61000000000001"/>
  </r>
  <r>
    <d v="2022-11-24T00:00:00"/>
    <x v="1"/>
    <s v="Laptop"/>
    <n v="14"/>
    <n v="688.14"/>
    <n v="9633.9599999999991"/>
    <s v="North"/>
    <n v="8945.82"/>
  </r>
  <r>
    <d v="2023-03-13T00:00:00"/>
    <x v="3"/>
    <s v="Action Figure"/>
    <n v="14"/>
    <n v="314.48"/>
    <n v="4402.72"/>
    <s v="East"/>
    <n v="4088.2400000000002"/>
  </r>
  <r>
    <d v="2022-05-14T00:00:00"/>
    <x v="4"/>
    <s v="Laptop"/>
    <n v="7"/>
    <n v="639.79"/>
    <n v="4478.53"/>
    <s v="North"/>
    <n v="3838.74"/>
  </r>
  <r>
    <d v="2022-01-06T00:00:00"/>
    <x v="4"/>
    <s v="Microwave"/>
    <n v="8"/>
    <n v="602.75"/>
    <n v="4822"/>
    <s v="North"/>
    <n v="4219.25"/>
  </r>
  <r>
    <d v="2022-09-17T00:00:00"/>
    <x v="3"/>
    <s v="Action Figure"/>
    <n v="5"/>
    <n v="654.82000000000005"/>
    <n v="3274.1000000000004"/>
    <s v="East"/>
    <n v="2619.2800000000002"/>
  </r>
  <r>
    <d v="2023-07-23T00:00:00"/>
    <x v="2"/>
    <s v="Microwave"/>
    <n v="11"/>
    <n v="88.11"/>
    <n v="969.21"/>
    <s v="North"/>
    <n v="881.1"/>
  </r>
  <r>
    <d v="2022-12-30T00:00:00"/>
    <x v="0"/>
    <s v="Novel"/>
    <n v="5"/>
    <n v="334.51"/>
    <n v="1672.55"/>
    <s v="East"/>
    <n v="1338.04"/>
  </r>
  <r>
    <d v="2022-06-01T00:00:00"/>
    <x v="1"/>
    <s v="Laptop"/>
    <n v="3"/>
    <n v="920.64"/>
    <n v="2761.92"/>
    <s v="West"/>
    <n v="1841.2800000000002"/>
  </r>
  <r>
    <d v="2023-05-05T00:00:00"/>
    <x v="2"/>
    <s v="Novel"/>
    <n v="9"/>
    <n v="335.38"/>
    <n v="3018.42"/>
    <s v="South"/>
    <n v="2683.04"/>
  </r>
  <r>
    <d v="2023-09-23T00:00:00"/>
    <x v="0"/>
    <s v="Shirt"/>
    <n v="5"/>
    <n v="211.61"/>
    <n v="1058.0500000000002"/>
    <s v="South"/>
    <n v="846.44000000000017"/>
  </r>
  <r>
    <d v="2022-06-21T00:00:00"/>
    <x v="1"/>
    <s v="Microwave"/>
    <n v="11"/>
    <n v="243.64"/>
    <n v="2680.04"/>
    <s v="East"/>
    <n v="2436.4"/>
  </r>
  <r>
    <d v="2023-07-02T00:00:00"/>
    <x v="0"/>
    <s v="Shirt"/>
    <n v="13"/>
    <n v="653.54999999999995"/>
    <n v="8496.15"/>
    <s v="South"/>
    <n v="7842.5999999999995"/>
  </r>
  <r>
    <d v="2023-12-21T00:00:00"/>
    <x v="4"/>
    <s v="Shirt"/>
    <n v="5"/>
    <n v="770.66"/>
    <n v="3853.2999999999997"/>
    <s v="North"/>
    <n v="3082.64"/>
  </r>
  <r>
    <d v="2022-07-07T00:00:00"/>
    <x v="4"/>
    <s v="Novel"/>
    <n v="17"/>
    <n v="613"/>
    <n v="10421"/>
    <s v="East"/>
    <n v="9808"/>
  </r>
  <r>
    <d v="2023-05-03T00:00:00"/>
    <x v="0"/>
    <s v="Shirt"/>
    <n v="11"/>
    <n v="193.48"/>
    <n v="2128.2799999999997"/>
    <s v="East"/>
    <n v="1934.7999999999997"/>
  </r>
  <r>
    <d v="2023-01-21T00:00:00"/>
    <x v="3"/>
    <s v="Action Figure"/>
    <n v="3"/>
    <n v="414.59"/>
    <n v="1243.77"/>
    <s v="North"/>
    <n v="829.180000000000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s v="Novel"/>
    <n v="10"/>
    <n v="958.87"/>
    <n v="9588.7000000000007"/>
    <x v="0"/>
    <n v="8629.83"/>
    <x v="0"/>
  </r>
  <r>
    <s v="Shirt"/>
    <n v="5"/>
    <n v="527.80999999999995"/>
    <n v="2639.0499999999997"/>
    <x v="0"/>
    <n v="2111.2399999999998"/>
    <x v="0"/>
  </r>
  <r>
    <s v="Microwave"/>
    <n v="11"/>
    <n v="379.28"/>
    <n v="4172.08"/>
    <x v="1"/>
    <n v="3792.8"/>
    <x v="1"/>
  </r>
  <r>
    <s v="Shirt"/>
    <n v="17"/>
    <n v="879.27"/>
    <n v="14947.59"/>
    <x v="0"/>
    <n v="14068.32"/>
    <x v="1"/>
  </r>
  <r>
    <s v="Novel"/>
    <n v="4"/>
    <n v="790.3"/>
    <n v="3161.2"/>
    <x v="1"/>
    <n v="2370.8999999999996"/>
    <x v="2"/>
  </r>
  <r>
    <s v="Novel"/>
    <n v="16"/>
    <n v="79.48"/>
    <n v="1271.68"/>
    <x v="2"/>
    <n v="1192.2"/>
    <x v="2"/>
  </r>
  <r>
    <s v="Novel"/>
    <n v="5"/>
    <n v="772.93"/>
    <n v="3864.6499999999996"/>
    <x v="0"/>
    <n v="3091.72"/>
    <x v="3"/>
  </r>
  <r>
    <s v="Action Figure"/>
    <n v="15"/>
    <n v="218.37"/>
    <n v="3275.55"/>
    <x v="1"/>
    <n v="3057.1800000000003"/>
    <x v="4"/>
  </r>
  <r>
    <s v="Novel"/>
    <n v="10"/>
    <n v="539.80999999999995"/>
    <n v="5398.0999999999995"/>
    <x v="2"/>
    <n v="4858.2899999999991"/>
    <x v="1"/>
  </r>
  <r>
    <s v="Shirt"/>
    <n v="8"/>
    <n v="499.38"/>
    <n v="3995.04"/>
    <x v="1"/>
    <n v="3495.66"/>
    <x v="2"/>
  </r>
  <r>
    <s v="Laptop"/>
    <n v="3"/>
    <n v="724.91"/>
    <n v="2174.73"/>
    <x v="2"/>
    <n v="1449.8200000000002"/>
    <x v="5"/>
  </r>
  <r>
    <s v="Laptop"/>
    <n v="8"/>
    <n v="939.08"/>
    <n v="7512.64"/>
    <x v="3"/>
    <n v="6573.56"/>
    <x v="6"/>
  </r>
  <r>
    <s v="Novel"/>
    <n v="11"/>
    <n v="562.48"/>
    <n v="6187.2800000000007"/>
    <x v="3"/>
    <n v="5624.8000000000011"/>
    <x v="7"/>
  </r>
  <r>
    <s v="Action Figure"/>
    <n v="1"/>
    <n v="524.23"/>
    <n v="524.23"/>
    <x v="0"/>
    <n v="0"/>
    <x v="8"/>
  </r>
  <r>
    <s v="Laptop"/>
    <n v="17"/>
    <n v="897.41"/>
    <n v="15255.97"/>
    <x v="1"/>
    <n v="14358.56"/>
    <x v="9"/>
  </r>
  <r>
    <s v="Shirt"/>
    <n v="18"/>
    <n v="508.16"/>
    <n v="9146.880000000001"/>
    <x v="3"/>
    <n v="8638.7200000000012"/>
    <x v="10"/>
  </r>
  <r>
    <s v="Microwave"/>
    <n v="14"/>
    <n v="293"/>
    <n v="4102"/>
    <x v="3"/>
    <n v="3809"/>
    <x v="11"/>
  </r>
  <r>
    <s v="Microwave"/>
    <n v="6"/>
    <n v="369.87"/>
    <n v="2219.2200000000003"/>
    <x v="1"/>
    <n v="1849.3500000000004"/>
    <x v="12"/>
  </r>
  <r>
    <s v="Novel"/>
    <n v="16"/>
    <n v="477.76"/>
    <n v="7644.16"/>
    <x v="3"/>
    <n v="7166.4"/>
    <x v="13"/>
  </r>
  <r>
    <s v="Novel"/>
    <n v="8"/>
    <n v="566.99"/>
    <n v="4535.92"/>
    <x v="3"/>
    <n v="3968.9300000000003"/>
    <x v="14"/>
  </r>
  <r>
    <s v="Novel"/>
    <n v="4"/>
    <n v="78.62"/>
    <n v="314.48"/>
    <x v="2"/>
    <n v="235.86"/>
    <x v="5"/>
  </r>
  <r>
    <s v="Laptop"/>
    <n v="6"/>
    <n v="639.75"/>
    <n v="3838.5"/>
    <x v="1"/>
    <n v="3198.75"/>
    <x v="2"/>
  </r>
  <r>
    <s v="Laptop"/>
    <n v="8"/>
    <n v="35.65"/>
    <n v="285.2"/>
    <x v="1"/>
    <n v="249.54999999999998"/>
    <x v="7"/>
  </r>
  <r>
    <s v="Laptop"/>
    <n v="10"/>
    <n v="89.36"/>
    <n v="893.6"/>
    <x v="2"/>
    <n v="804.24"/>
    <x v="9"/>
  </r>
  <r>
    <s v="Action Figure"/>
    <n v="14"/>
    <n v="889.81"/>
    <n v="12457.34"/>
    <x v="3"/>
    <n v="11567.53"/>
    <x v="15"/>
  </r>
  <r>
    <s v="Laptop"/>
    <n v="1"/>
    <n v="815.21"/>
    <n v="815.21"/>
    <x v="0"/>
    <n v="0"/>
    <x v="16"/>
  </r>
  <r>
    <s v="Shirt"/>
    <n v="18"/>
    <n v="811.99"/>
    <n v="14615.82"/>
    <x v="1"/>
    <n v="13803.83"/>
    <x v="12"/>
  </r>
  <r>
    <s v="Novel"/>
    <n v="4"/>
    <n v="762.99"/>
    <n v="3051.96"/>
    <x v="3"/>
    <n v="2288.9700000000003"/>
    <x v="11"/>
  </r>
  <r>
    <s v="Shirt"/>
    <n v="19"/>
    <n v="238.9"/>
    <n v="4539.1000000000004"/>
    <x v="1"/>
    <n v="4300.2000000000007"/>
    <x v="2"/>
  </r>
  <r>
    <s v="Laptop"/>
    <n v="1"/>
    <n v="297.14999999999998"/>
    <n v="297.14999999999998"/>
    <x v="2"/>
    <n v="0"/>
    <x v="2"/>
  </r>
  <r>
    <s v="Laptop"/>
    <n v="3"/>
    <n v="834.05"/>
    <n v="2502.1499999999996"/>
    <x v="2"/>
    <n v="1668.0999999999997"/>
    <x v="5"/>
  </r>
  <r>
    <s v="Shirt"/>
    <n v="19"/>
    <n v="19.920000000000002"/>
    <n v="378.48"/>
    <x v="0"/>
    <n v="358.56"/>
    <x v="17"/>
  </r>
  <r>
    <s v="Action Figure"/>
    <n v="11"/>
    <n v="553.82000000000005"/>
    <n v="6092.02"/>
    <x v="3"/>
    <n v="5538.2000000000007"/>
    <x v="6"/>
  </r>
  <r>
    <s v="Microwave"/>
    <n v="5"/>
    <n v="319.42"/>
    <n v="1597.1000000000001"/>
    <x v="1"/>
    <n v="1277.68"/>
    <x v="14"/>
  </r>
  <r>
    <s v="Laptop"/>
    <n v="3"/>
    <n v="183.54"/>
    <n v="550.62"/>
    <x v="3"/>
    <n v="367.08000000000004"/>
    <x v="3"/>
  </r>
  <r>
    <s v="Laptop"/>
    <n v="11"/>
    <n v="642.80999999999995"/>
    <n v="7070.91"/>
    <x v="0"/>
    <n v="6428.1"/>
    <x v="18"/>
  </r>
  <r>
    <s v="Novel"/>
    <n v="8"/>
    <n v="718.7"/>
    <n v="5749.6"/>
    <x v="2"/>
    <n v="5030.9000000000005"/>
    <x v="6"/>
  </r>
  <r>
    <s v="Microwave"/>
    <n v="11"/>
    <n v="448.09"/>
    <n v="4928.99"/>
    <x v="1"/>
    <n v="4480.8999999999996"/>
    <x v="3"/>
  </r>
  <r>
    <s v="Action Figure"/>
    <n v="1"/>
    <n v="745.06"/>
    <n v="745.06"/>
    <x v="1"/>
    <n v="0"/>
    <x v="6"/>
  </r>
  <r>
    <s v="Laptop"/>
    <n v="15"/>
    <n v="257.31"/>
    <n v="3859.65"/>
    <x v="2"/>
    <n v="3602.34"/>
    <x v="19"/>
  </r>
  <r>
    <s v="Novel"/>
    <n v="11"/>
    <n v="720.02"/>
    <n v="7920.2199999999993"/>
    <x v="1"/>
    <n v="7200.1999999999989"/>
    <x v="1"/>
  </r>
  <r>
    <s v="Microwave"/>
    <n v="3"/>
    <n v="376.16"/>
    <n v="1128.48"/>
    <x v="3"/>
    <n v="752.31999999999994"/>
    <x v="3"/>
  </r>
  <r>
    <s v="Shirt"/>
    <n v="15"/>
    <n v="58.16"/>
    <n v="872.4"/>
    <x v="3"/>
    <n v="814.24"/>
    <x v="12"/>
  </r>
  <r>
    <s v="Microwave"/>
    <n v="5"/>
    <n v="692.13"/>
    <n v="3460.65"/>
    <x v="1"/>
    <n v="2768.52"/>
    <x v="19"/>
  </r>
  <r>
    <s v="Novel"/>
    <n v="6"/>
    <n v="55.8"/>
    <n v="334.79999999999995"/>
    <x v="0"/>
    <n v="278.99999999999994"/>
    <x v="9"/>
  </r>
  <r>
    <s v="Laptop"/>
    <n v="5"/>
    <n v="684.88"/>
    <n v="3424.4"/>
    <x v="0"/>
    <n v="2739.52"/>
    <x v="2"/>
  </r>
  <r>
    <s v="Novel"/>
    <n v="5"/>
    <n v="220.07"/>
    <n v="1100.3499999999999"/>
    <x v="2"/>
    <n v="880.28"/>
    <x v="3"/>
  </r>
  <r>
    <s v="Microwave"/>
    <n v="5"/>
    <n v="266.85000000000002"/>
    <n v="1334.25"/>
    <x v="3"/>
    <n v="1067.4000000000001"/>
    <x v="2"/>
  </r>
  <r>
    <s v="Shirt"/>
    <n v="14"/>
    <n v="588.97"/>
    <n v="8245.58"/>
    <x v="3"/>
    <n v="7656.61"/>
    <x v="20"/>
  </r>
  <r>
    <s v="Microwave"/>
    <n v="11"/>
    <n v="429.74"/>
    <n v="4727.1400000000003"/>
    <x v="2"/>
    <n v="4297.4000000000005"/>
    <x v="1"/>
  </r>
  <r>
    <s v="Shirt"/>
    <n v="4"/>
    <n v="533.74"/>
    <n v="2134.96"/>
    <x v="1"/>
    <n v="1601.22"/>
    <x v="20"/>
  </r>
  <r>
    <s v="Laptop"/>
    <n v="12"/>
    <n v="699.93"/>
    <n v="8399.16"/>
    <x v="0"/>
    <n v="7699.23"/>
    <x v="15"/>
  </r>
  <r>
    <s v="Action Figure"/>
    <n v="10"/>
    <n v="961.01"/>
    <n v="9610.1"/>
    <x v="3"/>
    <n v="8649.09"/>
    <x v="1"/>
  </r>
  <r>
    <s v="Microwave"/>
    <n v="6"/>
    <n v="266.62"/>
    <n v="1599.72"/>
    <x v="1"/>
    <n v="1333.1"/>
    <x v="0"/>
  </r>
  <r>
    <s v="Laptop"/>
    <n v="8"/>
    <n v="421.34"/>
    <n v="3370.72"/>
    <x v="3"/>
    <n v="2949.3799999999997"/>
    <x v="21"/>
  </r>
  <r>
    <s v="Laptop"/>
    <n v="7"/>
    <n v="315.60000000000002"/>
    <n v="2209.2000000000003"/>
    <x v="3"/>
    <n v="1893.6000000000004"/>
    <x v="17"/>
  </r>
  <r>
    <s v="Shirt"/>
    <n v="12"/>
    <n v="410.42"/>
    <n v="4925.04"/>
    <x v="1"/>
    <n v="4514.62"/>
    <x v="18"/>
  </r>
  <r>
    <s v="Microwave"/>
    <n v="7"/>
    <n v="655.65"/>
    <n v="4589.55"/>
    <x v="0"/>
    <n v="3933.9"/>
    <x v="16"/>
  </r>
  <r>
    <s v="Microwave"/>
    <n v="9"/>
    <n v="373.83"/>
    <n v="3364.47"/>
    <x v="3"/>
    <n v="2990.64"/>
    <x v="18"/>
  </r>
  <r>
    <s v="Microwave"/>
    <n v="12"/>
    <n v="961.19"/>
    <n v="11534.28"/>
    <x v="2"/>
    <n v="10573.09"/>
    <x v="3"/>
  </r>
  <r>
    <s v="Shirt"/>
    <n v="2"/>
    <n v="113.67"/>
    <n v="227.34"/>
    <x v="0"/>
    <n v="113.67"/>
    <x v="13"/>
  </r>
  <r>
    <s v="Shirt"/>
    <n v="4"/>
    <n v="145.44999999999999"/>
    <n v="581.79999999999995"/>
    <x v="0"/>
    <n v="436.34999999999997"/>
    <x v="17"/>
  </r>
  <r>
    <s v="Laptop"/>
    <n v="2"/>
    <n v="640.15"/>
    <n v="1280.3"/>
    <x v="2"/>
    <n v="640.15"/>
    <x v="14"/>
  </r>
  <r>
    <s v="Laptop"/>
    <n v="4"/>
    <n v="257.86"/>
    <n v="1031.44"/>
    <x v="0"/>
    <n v="773.58"/>
    <x v="3"/>
  </r>
  <r>
    <s v="Laptop"/>
    <n v="15"/>
    <n v="497.27"/>
    <n v="7459.0499999999993"/>
    <x v="1"/>
    <n v="6961.7799999999988"/>
    <x v="22"/>
  </r>
  <r>
    <s v="Laptop"/>
    <n v="15"/>
    <n v="779.4"/>
    <n v="11691"/>
    <x v="0"/>
    <n v="10911.6"/>
    <x v="23"/>
  </r>
  <r>
    <s v="Novel"/>
    <n v="12"/>
    <n v="704.66"/>
    <n v="8455.92"/>
    <x v="3"/>
    <n v="7751.26"/>
    <x v="20"/>
  </r>
  <r>
    <s v="Microwave"/>
    <n v="7"/>
    <n v="893.41"/>
    <n v="6253.87"/>
    <x v="0"/>
    <n v="5360.46"/>
    <x v="9"/>
  </r>
  <r>
    <s v="Novel"/>
    <n v="5"/>
    <n v="492.02"/>
    <n v="2460.1"/>
    <x v="1"/>
    <n v="1968.08"/>
    <x v="15"/>
  </r>
  <r>
    <s v="Laptop"/>
    <n v="17"/>
    <n v="746.05"/>
    <n v="12682.849999999999"/>
    <x v="0"/>
    <n v="11936.8"/>
    <x v="17"/>
  </r>
  <r>
    <s v="Action Figure"/>
    <n v="12"/>
    <n v="908.32"/>
    <n v="10899.84"/>
    <x v="3"/>
    <n v="9991.52"/>
    <x v="6"/>
  </r>
  <r>
    <s v="Shirt"/>
    <n v="5"/>
    <n v="188.44"/>
    <n v="942.2"/>
    <x v="2"/>
    <n v="753.76"/>
    <x v="19"/>
  </r>
  <r>
    <s v="Novel"/>
    <n v="16"/>
    <n v="335.67"/>
    <n v="5370.72"/>
    <x v="0"/>
    <n v="5035.05"/>
    <x v="18"/>
  </r>
  <r>
    <s v="Laptop"/>
    <n v="13"/>
    <n v="468.71"/>
    <n v="6093.23"/>
    <x v="1"/>
    <n v="5624.5199999999995"/>
    <x v="2"/>
  </r>
  <r>
    <s v="Novel"/>
    <n v="17"/>
    <n v="16.829999999999998"/>
    <n v="286.10999999999996"/>
    <x v="1"/>
    <n v="269.27999999999997"/>
    <x v="19"/>
  </r>
  <r>
    <s v="Shirt"/>
    <n v="7"/>
    <n v="242.18"/>
    <n v="1695.26"/>
    <x v="0"/>
    <n v="1453.08"/>
    <x v="20"/>
  </r>
  <r>
    <s v="Novel"/>
    <n v="6"/>
    <n v="457.67"/>
    <n v="2746.02"/>
    <x v="1"/>
    <n v="2288.35"/>
    <x v="2"/>
  </r>
  <r>
    <s v="Shirt"/>
    <n v="5"/>
    <n v="803.82"/>
    <n v="4019.1000000000004"/>
    <x v="0"/>
    <n v="3215.28"/>
    <x v="9"/>
  </r>
  <r>
    <s v="Laptop"/>
    <n v="13"/>
    <n v="186.82"/>
    <n v="2428.66"/>
    <x v="1"/>
    <n v="2241.8399999999997"/>
    <x v="19"/>
  </r>
  <r>
    <s v="Shirt"/>
    <n v="9"/>
    <n v="881.07"/>
    <n v="7929.63"/>
    <x v="0"/>
    <n v="7048.56"/>
    <x v="15"/>
  </r>
  <r>
    <s v="Microwave"/>
    <n v="19"/>
    <n v="28.95"/>
    <n v="550.04999999999995"/>
    <x v="3"/>
    <n v="521.09999999999991"/>
    <x v="7"/>
  </r>
  <r>
    <s v="Laptop"/>
    <n v="4"/>
    <n v="375.97"/>
    <n v="1503.88"/>
    <x v="1"/>
    <n v="1127.9100000000001"/>
    <x v="11"/>
  </r>
  <r>
    <s v="Shirt"/>
    <n v="6"/>
    <n v="980.45"/>
    <n v="5882.7000000000007"/>
    <x v="0"/>
    <n v="4902.2500000000009"/>
    <x v="10"/>
  </r>
  <r>
    <s v="Microwave"/>
    <n v="11"/>
    <n v="33.94"/>
    <n v="373.34"/>
    <x v="3"/>
    <n v="339.4"/>
    <x v="17"/>
  </r>
  <r>
    <s v="Laptop"/>
    <n v="19"/>
    <n v="902.68"/>
    <n v="17150.919999999998"/>
    <x v="0"/>
    <n v="16248.239999999998"/>
    <x v="5"/>
  </r>
  <r>
    <s v="Microwave"/>
    <n v="2"/>
    <n v="522.69000000000005"/>
    <n v="1045.3800000000001"/>
    <x v="2"/>
    <n v="522.69000000000005"/>
    <x v="20"/>
  </r>
  <r>
    <s v="Shirt"/>
    <n v="7"/>
    <n v="475.72"/>
    <n v="3330.04"/>
    <x v="0"/>
    <n v="2854.3199999999997"/>
    <x v="12"/>
  </r>
  <r>
    <s v="Shirt"/>
    <n v="4"/>
    <n v="702.33"/>
    <n v="2809.32"/>
    <x v="1"/>
    <n v="2106.9900000000002"/>
    <x v="10"/>
  </r>
  <r>
    <s v="Shirt"/>
    <n v="7"/>
    <n v="673.61"/>
    <n v="4715.2700000000004"/>
    <x v="0"/>
    <n v="4041.6600000000003"/>
    <x v="20"/>
  </r>
  <r>
    <s v="Microwave"/>
    <n v="3"/>
    <n v="117.24"/>
    <n v="351.71999999999997"/>
    <x v="2"/>
    <n v="234.47999999999996"/>
    <x v="5"/>
  </r>
  <r>
    <s v="Novel"/>
    <n v="5"/>
    <n v="349.42"/>
    <n v="1747.1000000000001"/>
    <x v="3"/>
    <n v="1397.68"/>
    <x v="4"/>
  </r>
  <r>
    <s v="Action Figure"/>
    <n v="13"/>
    <n v="894.69"/>
    <n v="11630.970000000001"/>
    <x v="1"/>
    <n v="10736.28"/>
    <x v="7"/>
  </r>
  <r>
    <s v="Laptop"/>
    <n v="11"/>
    <n v="315.67"/>
    <n v="3472.3700000000003"/>
    <x v="3"/>
    <n v="3156.7000000000003"/>
    <x v="12"/>
  </r>
  <r>
    <s v="Shirt"/>
    <n v="7"/>
    <n v="153.94"/>
    <n v="1077.58"/>
    <x v="1"/>
    <n v="923.63999999999987"/>
    <x v="23"/>
  </r>
  <r>
    <s v="Microwave"/>
    <n v="4"/>
    <n v="25.48"/>
    <n v="101.92"/>
    <x v="2"/>
    <n v="76.44"/>
    <x v="5"/>
  </r>
  <r>
    <s v="Shirt"/>
    <n v="10"/>
    <n v="114.05"/>
    <n v="1140.5"/>
    <x v="3"/>
    <n v="1026.45"/>
    <x v="18"/>
  </r>
  <r>
    <s v="Novel"/>
    <n v="6"/>
    <n v="941.6"/>
    <n v="5649.6"/>
    <x v="3"/>
    <n v="4708"/>
    <x v="21"/>
  </r>
  <r>
    <s v="Action Figure"/>
    <n v="1"/>
    <n v="739.46"/>
    <n v="739.46"/>
    <x v="0"/>
    <n v="0"/>
    <x v="8"/>
  </r>
  <r>
    <s v="Microwave"/>
    <n v="9"/>
    <n v="781.48"/>
    <n v="7033.32"/>
    <x v="0"/>
    <n v="6251.84"/>
    <x v="21"/>
  </r>
  <r>
    <s v="Shirt"/>
    <n v="13"/>
    <n v="415.52"/>
    <n v="5401.76"/>
    <x v="2"/>
    <n v="4986.24"/>
    <x v="16"/>
  </r>
  <r>
    <s v="Shirt"/>
    <n v="13"/>
    <n v="738.13"/>
    <n v="9595.69"/>
    <x v="1"/>
    <n v="8857.5600000000013"/>
    <x v="4"/>
  </r>
  <r>
    <s v="Microwave"/>
    <n v="14"/>
    <n v="377.45"/>
    <n v="5284.3"/>
    <x v="1"/>
    <n v="4906.8500000000004"/>
    <x v="2"/>
  </r>
  <r>
    <s v="Laptop"/>
    <n v="3"/>
    <n v="82.38"/>
    <n v="247.14"/>
    <x v="0"/>
    <n v="164.76"/>
    <x v="1"/>
  </r>
  <r>
    <s v="Laptop"/>
    <n v="4"/>
    <n v="477.55"/>
    <n v="1910.2"/>
    <x v="3"/>
    <n v="1432.65"/>
    <x v="1"/>
  </r>
  <r>
    <s v="Shirt"/>
    <n v="17"/>
    <n v="669.86"/>
    <n v="11387.62"/>
    <x v="3"/>
    <n v="10717.76"/>
    <x v="2"/>
  </r>
  <r>
    <s v="Laptop"/>
    <n v="3"/>
    <n v="882.82"/>
    <n v="2648.46"/>
    <x v="2"/>
    <n v="1765.6399999999999"/>
    <x v="12"/>
  </r>
  <r>
    <s v="Microwave"/>
    <n v="6"/>
    <n v="88.7"/>
    <n v="532.20000000000005"/>
    <x v="3"/>
    <n v="443.50000000000006"/>
    <x v="10"/>
  </r>
  <r>
    <s v="Novel"/>
    <n v="11"/>
    <n v="43.62"/>
    <n v="479.82"/>
    <x v="1"/>
    <n v="436.2"/>
    <x v="20"/>
  </r>
  <r>
    <s v="Novel"/>
    <n v="5"/>
    <n v="497.59"/>
    <n v="2487.9499999999998"/>
    <x v="0"/>
    <n v="1990.36"/>
    <x v="14"/>
  </r>
  <r>
    <s v="Microwave"/>
    <n v="10"/>
    <n v="678.95"/>
    <n v="6789.5"/>
    <x v="3"/>
    <n v="6110.55"/>
    <x v="4"/>
  </r>
  <r>
    <s v="Novel"/>
    <n v="10"/>
    <n v="461.96"/>
    <n v="4619.5999999999995"/>
    <x v="3"/>
    <n v="4157.6399999999994"/>
    <x v="2"/>
  </r>
  <r>
    <s v="Shirt"/>
    <n v="17"/>
    <n v="847.57"/>
    <n v="14408.69"/>
    <x v="0"/>
    <n v="13561.12"/>
    <x v="22"/>
  </r>
  <r>
    <s v="Novel"/>
    <n v="9"/>
    <n v="499.11"/>
    <n v="4491.99"/>
    <x v="0"/>
    <n v="3992.8799999999997"/>
    <x v="0"/>
  </r>
  <r>
    <s v="Laptop"/>
    <n v="2"/>
    <n v="406.87"/>
    <n v="813.74"/>
    <x v="3"/>
    <n v="406.87"/>
    <x v="9"/>
  </r>
  <r>
    <s v="Laptop"/>
    <n v="18"/>
    <n v="472.54"/>
    <n v="8505.7200000000012"/>
    <x v="3"/>
    <n v="8033.1800000000012"/>
    <x v="18"/>
  </r>
  <r>
    <s v="Laptop"/>
    <n v="16"/>
    <n v="570.28"/>
    <n v="9124.48"/>
    <x v="2"/>
    <n v="8554.1999999999989"/>
    <x v="23"/>
  </r>
  <r>
    <s v="Novel"/>
    <n v="11"/>
    <n v="91.39"/>
    <n v="1005.29"/>
    <x v="1"/>
    <n v="913.9"/>
    <x v="21"/>
  </r>
  <r>
    <s v="Laptop"/>
    <n v="16"/>
    <n v="210.72"/>
    <n v="3371.52"/>
    <x v="1"/>
    <n v="3160.8"/>
    <x v="14"/>
  </r>
  <r>
    <s v="Novel"/>
    <n v="15"/>
    <n v="236.44"/>
    <n v="3546.6"/>
    <x v="0"/>
    <n v="3310.16"/>
    <x v="15"/>
  </r>
  <r>
    <s v="Microwave"/>
    <n v="15"/>
    <n v="353.47"/>
    <n v="5302.05"/>
    <x v="0"/>
    <n v="4948.58"/>
    <x v="16"/>
  </r>
  <r>
    <s v="Shirt"/>
    <n v="6"/>
    <n v="847.53"/>
    <n v="5085.18"/>
    <x v="0"/>
    <n v="4237.6500000000005"/>
    <x v="7"/>
  </r>
  <r>
    <s v="Microwave"/>
    <n v="8"/>
    <n v="836.89"/>
    <n v="6695.12"/>
    <x v="0"/>
    <n v="5858.23"/>
    <x v="11"/>
  </r>
  <r>
    <s v="Microwave"/>
    <n v="14"/>
    <n v="152.35"/>
    <n v="2132.9"/>
    <x v="0"/>
    <n v="1980.5500000000002"/>
    <x v="9"/>
  </r>
  <r>
    <s v="Novel"/>
    <n v="7"/>
    <n v="239.53"/>
    <n v="1676.71"/>
    <x v="1"/>
    <n v="1437.18"/>
    <x v="16"/>
  </r>
  <r>
    <s v="Microwave"/>
    <n v="3"/>
    <n v="871.14"/>
    <n v="2613.42"/>
    <x v="0"/>
    <n v="1742.2800000000002"/>
    <x v="22"/>
  </r>
  <r>
    <s v="Microwave"/>
    <n v="9"/>
    <n v="245.64"/>
    <n v="2210.7599999999998"/>
    <x v="0"/>
    <n v="1965.12"/>
    <x v="6"/>
  </r>
  <r>
    <s v="Laptop"/>
    <n v="16"/>
    <n v="143.83000000000001"/>
    <n v="2301.2800000000002"/>
    <x v="1"/>
    <n v="2157.4500000000003"/>
    <x v="23"/>
  </r>
  <r>
    <s v="Microwave"/>
    <n v="5"/>
    <n v="525.51"/>
    <n v="2627.55"/>
    <x v="1"/>
    <n v="2102.04"/>
    <x v="15"/>
  </r>
  <r>
    <s v="Shirt"/>
    <n v="14"/>
    <n v="26.47"/>
    <n v="370.58"/>
    <x v="0"/>
    <n v="344.11"/>
    <x v="5"/>
  </r>
  <r>
    <s v="Shirt"/>
    <n v="4"/>
    <n v="575.91"/>
    <n v="2303.64"/>
    <x v="3"/>
    <n v="1727.73"/>
    <x v="2"/>
  </r>
  <r>
    <s v="Novel"/>
    <n v="9"/>
    <n v="570.16"/>
    <n v="5131.4399999999996"/>
    <x v="2"/>
    <n v="4561.28"/>
    <x v="14"/>
  </r>
  <r>
    <s v="Novel"/>
    <n v="17"/>
    <n v="586.94000000000005"/>
    <n v="9977.9800000000014"/>
    <x v="0"/>
    <n v="9391.0400000000009"/>
    <x v="12"/>
  </r>
  <r>
    <s v="Action Figure"/>
    <n v="17"/>
    <n v="584.70000000000005"/>
    <n v="9939.9000000000015"/>
    <x v="2"/>
    <n v="9355.2000000000007"/>
    <x v="21"/>
  </r>
  <r>
    <s v="Laptop"/>
    <n v="8"/>
    <n v="501.51"/>
    <n v="4012.08"/>
    <x v="3"/>
    <n v="3510.5699999999997"/>
    <x v="8"/>
  </r>
  <r>
    <s v="Microwave"/>
    <n v="10"/>
    <n v="593.80999999999995"/>
    <n v="5938.0999999999995"/>
    <x v="3"/>
    <n v="5344.2899999999991"/>
    <x v="19"/>
  </r>
  <r>
    <s v="Laptop"/>
    <n v="5"/>
    <n v="868.24"/>
    <n v="4341.2"/>
    <x v="2"/>
    <n v="3472.96"/>
    <x v="9"/>
  </r>
  <r>
    <s v="Action Figure"/>
    <n v="18"/>
    <n v="264.88"/>
    <n v="4767.84"/>
    <x v="0"/>
    <n v="4502.96"/>
    <x v="10"/>
  </r>
  <r>
    <s v="Novel"/>
    <n v="16"/>
    <n v="707.32"/>
    <n v="11317.12"/>
    <x v="3"/>
    <n v="10609.800000000001"/>
    <x v="2"/>
  </r>
  <r>
    <s v="Laptop"/>
    <n v="15"/>
    <n v="670.13"/>
    <n v="10051.950000000001"/>
    <x v="1"/>
    <n v="9381.8200000000015"/>
    <x v="2"/>
  </r>
  <r>
    <s v="Shirt"/>
    <n v="14"/>
    <n v="441.76"/>
    <n v="6184.6399999999994"/>
    <x v="3"/>
    <n v="5742.8799999999992"/>
    <x v="7"/>
  </r>
  <r>
    <s v="Shirt"/>
    <n v="8"/>
    <n v="255.96"/>
    <n v="2047.68"/>
    <x v="2"/>
    <n v="1791.72"/>
    <x v="14"/>
  </r>
  <r>
    <s v="Action Figure"/>
    <n v="3"/>
    <n v="771.76"/>
    <n v="2315.2799999999997"/>
    <x v="1"/>
    <n v="1543.5199999999998"/>
    <x v="13"/>
  </r>
  <r>
    <s v="Microwave"/>
    <n v="4"/>
    <n v="905.22"/>
    <n v="3620.88"/>
    <x v="2"/>
    <n v="2715.66"/>
    <x v="17"/>
  </r>
  <r>
    <s v="Novel"/>
    <n v="1"/>
    <n v="303.02"/>
    <n v="303.02"/>
    <x v="1"/>
    <n v="0"/>
    <x v="20"/>
  </r>
  <r>
    <s v="Novel"/>
    <n v="3"/>
    <n v="965.59"/>
    <n v="2896.77"/>
    <x v="2"/>
    <n v="1931.1799999999998"/>
    <x v="17"/>
  </r>
  <r>
    <s v="Shirt"/>
    <n v="3"/>
    <n v="962.81"/>
    <n v="2888.43"/>
    <x v="0"/>
    <n v="1925.62"/>
    <x v="20"/>
  </r>
  <r>
    <s v="Laptop"/>
    <n v="6"/>
    <n v="725.4"/>
    <n v="4352.3999999999996"/>
    <x v="2"/>
    <n v="3626.9999999999995"/>
    <x v="2"/>
  </r>
  <r>
    <s v="Action Figure"/>
    <n v="4"/>
    <n v="183.18"/>
    <n v="732.72"/>
    <x v="1"/>
    <n v="549.54"/>
    <x v="11"/>
  </r>
  <r>
    <s v="Microwave"/>
    <n v="4"/>
    <n v="931.44"/>
    <n v="3725.76"/>
    <x v="0"/>
    <n v="2794.32"/>
    <x v="2"/>
  </r>
  <r>
    <s v="Shirt"/>
    <n v="9"/>
    <n v="357.78"/>
    <n v="3220.0199999999995"/>
    <x v="0"/>
    <n v="2862.24"/>
    <x v="3"/>
  </r>
  <r>
    <s v="Microwave"/>
    <n v="17"/>
    <n v="127.12"/>
    <n v="2161.04"/>
    <x v="1"/>
    <n v="2033.92"/>
    <x v="0"/>
  </r>
  <r>
    <s v="Microwave"/>
    <n v="1"/>
    <n v="709.82"/>
    <n v="709.82"/>
    <x v="0"/>
    <n v="0"/>
    <x v="8"/>
  </r>
  <r>
    <s v="Laptop"/>
    <n v="9"/>
    <n v="109.66"/>
    <n v="986.93999999999994"/>
    <x v="0"/>
    <n v="877.28"/>
    <x v="12"/>
  </r>
  <r>
    <s v="Laptop"/>
    <n v="9"/>
    <n v="561.42999999999995"/>
    <n v="5052.87"/>
    <x v="0"/>
    <n v="4491.4399999999996"/>
    <x v="13"/>
  </r>
  <r>
    <s v="Action Figure"/>
    <n v="4"/>
    <n v="24.57"/>
    <n v="98.28"/>
    <x v="1"/>
    <n v="73.710000000000008"/>
    <x v="11"/>
  </r>
  <r>
    <s v="Microwave"/>
    <n v="10"/>
    <n v="518.89"/>
    <n v="5188.8999999999996"/>
    <x v="0"/>
    <n v="4670.0099999999993"/>
    <x v="12"/>
  </r>
  <r>
    <s v="Action Figure"/>
    <n v="4"/>
    <n v="975.14"/>
    <n v="3900.56"/>
    <x v="2"/>
    <n v="2925.42"/>
    <x v="23"/>
  </r>
  <r>
    <s v="Laptop"/>
    <n v="8"/>
    <n v="968.34"/>
    <n v="7746.72"/>
    <x v="2"/>
    <n v="6778.38"/>
    <x v="21"/>
  </r>
  <r>
    <s v="Action Figure"/>
    <n v="6"/>
    <n v="251.22"/>
    <n v="1507.32"/>
    <x v="2"/>
    <n v="1256.0999999999999"/>
    <x v="16"/>
  </r>
  <r>
    <s v="Microwave"/>
    <n v="2"/>
    <n v="762.62"/>
    <n v="1525.24"/>
    <x v="0"/>
    <n v="762.62"/>
    <x v="20"/>
  </r>
  <r>
    <s v="Microwave"/>
    <n v="19"/>
    <n v="595.79"/>
    <n v="11320.009999999998"/>
    <x v="0"/>
    <n v="10724.219999999998"/>
    <x v="2"/>
  </r>
  <r>
    <s v="Action Figure"/>
    <n v="17"/>
    <n v="828.85"/>
    <n v="14090.45"/>
    <x v="1"/>
    <n v="13261.6"/>
    <x v="2"/>
  </r>
  <r>
    <s v="Novel"/>
    <n v="5"/>
    <n v="767.03"/>
    <n v="3835.1499999999996"/>
    <x v="3"/>
    <n v="3068.12"/>
    <x v="16"/>
  </r>
  <r>
    <s v="Novel"/>
    <n v="15"/>
    <n v="581.65"/>
    <n v="8724.75"/>
    <x v="1"/>
    <n v="8143.1"/>
    <x v="1"/>
  </r>
  <r>
    <s v="Novel"/>
    <n v="14"/>
    <n v="933.68"/>
    <n v="13071.519999999999"/>
    <x v="3"/>
    <n v="12137.839999999998"/>
    <x v="21"/>
  </r>
  <r>
    <s v="Novel"/>
    <n v="14"/>
    <n v="274.39999999999998"/>
    <n v="3841.5999999999995"/>
    <x v="1"/>
    <n v="3567.1999999999994"/>
    <x v="18"/>
  </r>
  <r>
    <s v="Shirt"/>
    <n v="10"/>
    <n v="65.45"/>
    <n v="654.5"/>
    <x v="0"/>
    <n v="589.04999999999995"/>
    <x v="11"/>
  </r>
  <r>
    <s v="Shirt"/>
    <n v="5"/>
    <n v="904.3"/>
    <n v="4521.5"/>
    <x v="1"/>
    <n v="3617.2"/>
    <x v="8"/>
  </r>
  <r>
    <s v="Action Figure"/>
    <n v="3"/>
    <n v="217.64"/>
    <n v="652.91999999999996"/>
    <x v="3"/>
    <n v="435.28"/>
    <x v="19"/>
  </r>
  <r>
    <s v="Microwave"/>
    <n v="5"/>
    <n v="36.21"/>
    <n v="181.05"/>
    <x v="0"/>
    <n v="144.84"/>
    <x v="21"/>
  </r>
  <r>
    <s v="Microwave"/>
    <n v="4"/>
    <n v="971.39"/>
    <n v="3885.56"/>
    <x v="3"/>
    <n v="2914.17"/>
    <x v="1"/>
  </r>
  <r>
    <s v="Laptop"/>
    <n v="10"/>
    <n v="383.24"/>
    <n v="3832.4"/>
    <x v="3"/>
    <n v="3449.16"/>
    <x v="4"/>
  </r>
  <r>
    <s v="Shirt"/>
    <n v="15"/>
    <n v="179.23"/>
    <n v="2688.45"/>
    <x v="2"/>
    <n v="2509.2199999999998"/>
    <x v="12"/>
  </r>
  <r>
    <s v="Novel"/>
    <n v="1"/>
    <n v="932.62"/>
    <n v="932.62"/>
    <x v="1"/>
    <n v="0"/>
    <x v="14"/>
  </r>
  <r>
    <s v="Action Figure"/>
    <n v="18"/>
    <n v="757.24"/>
    <n v="13630.32"/>
    <x v="0"/>
    <n v="12873.08"/>
    <x v="16"/>
  </r>
  <r>
    <s v="Microwave"/>
    <n v="11"/>
    <n v="359.16"/>
    <n v="3950.76"/>
    <x v="2"/>
    <n v="3591.6000000000004"/>
    <x v="8"/>
  </r>
  <r>
    <s v="Shirt"/>
    <n v="7"/>
    <n v="391.9"/>
    <n v="2743.2999999999997"/>
    <x v="2"/>
    <n v="2351.3999999999996"/>
    <x v="18"/>
  </r>
  <r>
    <s v="Action Figure"/>
    <n v="5"/>
    <n v="799.3"/>
    <n v="3996.5"/>
    <x v="2"/>
    <n v="3197.2"/>
    <x v="20"/>
  </r>
  <r>
    <s v="Action Figure"/>
    <n v="9"/>
    <n v="18.91"/>
    <n v="170.19"/>
    <x v="1"/>
    <n v="151.28"/>
    <x v="21"/>
  </r>
  <r>
    <s v="Microwave"/>
    <n v="7"/>
    <n v="117.67"/>
    <n v="823.69"/>
    <x v="3"/>
    <n v="706.0200000000001"/>
    <x v="6"/>
  </r>
  <r>
    <s v="Action Figure"/>
    <n v="12"/>
    <n v="160.81"/>
    <n v="1929.72"/>
    <x v="3"/>
    <n v="1768.91"/>
    <x v="2"/>
  </r>
  <r>
    <s v="Laptop"/>
    <n v="4"/>
    <n v="666.76"/>
    <n v="2667.04"/>
    <x v="0"/>
    <n v="2000.28"/>
    <x v="21"/>
  </r>
  <r>
    <s v="Laptop"/>
    <n v="17"/>
    <n v="271.88"/>
    <n v="4621.96"/>
    <x v="2"/>
    <n v="4350.08"/>
    <x v="4"/>
  </r>
  <r>
    <s v="Microwave"/>
    <n v="8"/>
    <n v="151.35"/>
    <n v="1210.8"/>
    <x v="0"/>
    <n v="1059.45"/>
    <x v="12"/>
  </r>
  <r>
    <s v="Shirt"/>
    <n v="4"/>
    <n v="474.71"/>
    <n v="1898.84"/>
    <x v="0"/>
    <n v="1424.1299999999999"/>
    <x v="1"/>
  </r>
  <r>
    <s v="Laptop"/>
    <n v="5"/>
    <n v="839.32"/>
    <n v="4196.6000000000004"/>
    <x v="1"/>
    <n v="3357.28"/>
    <x v="22"/>
  </r>
  <r>
    <s v="Action Figure"/>
    <n v="5"/>
    <n v="714.48"/>
    <n v="3572.4"/>
    <x v="0"/>
    <n v="2857.92"/>
    <x v="2"/>
  </r>
  <r>
    <s v="Laptop"/>
    <n v="11"/>
    <n v="814.54"/>
    <n v="8959.9399999999987"/>
    <x v="3"/>
    <n v="8145.3999999999987"/>
    <x v="1"/>
  </r>
  <r>
    <s v="Microwave"/>
    <n v="14"/>
    <n v="909.67"/>
    <n v="12735.38"/>
    <x v="2"/>
    <n v="11825.71"/>
    <x v="9"/>
  </r>
  <r>
    <s v="Microwave"/>
    <n v="10"/>
    <n v="31.57"/>
    <n v="315.7"/>
    <x v="0"/>
    <n v="284.13"/>
    <x v="12"/>
  </r>
  <r>
    <s v="Shirt"/>
    <n v="1"/>
    <n v="840.25"/>
    <n v="840.25"/>
    <x v="3"/>
    <n v="0"/>
    <x v="9"/>
  </r>
  <r>
    <s v="Action Figure"/>
    <n v="9"/>
    <n v="362.03"/>
    <n v="3258.2699999999995"/>
    <x v="2"/>
    <n v="2896.24"/>
    <x v="7"/>
  </r>
  <r>
    <s v="Microwave"/>
    <n v="12"/>
    <n v="199.62"/>
    <n v="2395.44"/>
    <x v="3"/>
    <n v="2195.8200000000002"/>
    <x v="0"/>
  </r>
  <r>
    <s v="Microwave"/>
    <n v="7"/>
    <n v="101.08"/>
    <n v="707.56"/>
    <x v="2"/>
    <n v="606.4799999999999"/>
    <x v="19"/>
  </r>
  <r>
    <s v="Action Figure"/>
    <n v="1"/>
    <n v="244.14"/>
    <n v="244.14"/>
    <x v="0"/>
    <n v="0"/>
    <x v="18"/>
  </r>
  <r>
    <s v="Laptop"/>
    <n v="15"/>
    <n v="805.87"/>
    <n v="12088.05"/>
    <x v="2"/>
    <n v="11282.179999999998"/>
    <x v="20"/>
  </r>
  <r>
    <s v="Shirt"/>
    <n v="10"/>
    <n v="853.16"/>
    <n v="8531.6"/>
    <x v="1"/>
    <n v="7678.4400000000005"/>
    <x v="2"/>
  </r>
  <r>
    <s v="Action Figure"/>
    <n v="6"/>
    <n v="646.58000000000004"/>
    <n v="3879.4800000000005"/>
    <x v="3"/>
    <n v="3232.9000000000005"/>
    <x v="11"/>
  </r>
  <r>
    <s v="Novel"/>
    <n v="12"/>
    <n v="203.01"/>
    <n v="2436.12"/>
    <x v="3"/>
    <n v="2233.1099999999997"/>
    <x v="1"/>
  </r>
  <r>
    <s v="Shirt"/>
    <n v="1"/>
    <n v="437.14"/>
    <n v="437.14"/>
    <x v="1"/>
    <n v="0"/>
    <x v="6"/>
  </r>
  <r>
    <s v="Novel"/>
    <n v="10"/>
    <n v="563.78"/>
    <n v="5637.7999999999993"/>
    <x v="0"/>
    <n v="5074.0199999999995"/>
    <x v="12"/>
  </r>
  <r>
    <s v="Shirt"/>
    <n v="4"/>
    <n v="915.35"/>
    <n v="3661.4"/>
    <x v="2"/>
    <n v="2746.05"/>
    <x v="0"/>
  </r>
  <r>
    <s v="Shirt"/>
    <n v="5"/>
    <n v="25.61"/>
    <n v="128.05000000000001"/>
    <x v="3"/>
    <n v="102.44000000000001"/>
    <x v="1"/>
  </r>
  <r>
    <s v="Shirt"/>
    <n v="3"/>
    <n v="170.6"/>
    <n v="511.79999999999995"/>
    <x v="0"/>
    <n v="341.19999999999993"/>
    <x v="7"/>
  </r>
  <r>
    <s v="Action Figure"/>
    <n v="1"/>
    <n v="107.79"/>
    <n v="107.79"/>
    <x v="0"/>
    <n v="0"/>
    <x v="8"/>
  </r>
  <r>
    <s v="Action Figure"/>
    <n v="13"/>
    <n v="991.45"/>
    <n v="12888.85"/>
    <x v="1"/>
    <n v="11897.4"/>
    <x v="0"/>
  </r>
  <r>
    <s v="Laptop"/>
    <n v="8"/>
    <n v="746.32"/>
    <n v="5970.56"/>
    <x v="1"/>
    <n v="5224.2400000000007"/>
    <x v="9"/>
  </r>
  <r>
    <s v="Laptop"/>
    <n v="12"/>
    <n v="868.07"/>
    <n v="10416.84"/>
    <x v="2"/>
    <n v="9548.77"/>
    <x v="19"/>
  </r>
  <r>
    <s v="Microwave"/>
    <n v="8"/>
    <n v="702.64"/>
    <n v="5621.12"/>
    <x v="1"/>
    <n v="4918.4799999999996"/>
    <x v="16"/>
  </r>
  <r>
    <s v="Shirt"/>
    <n v="6"/>
    <n v="415.53"/>
    <n v="2493.1799999999998"/>
    <x v="0"/>
    <n v="2077.6499999999996"/>
    <x v="6"/>
  </r>
  <r>
    <s v="Action Figure"/>
    <n v="18"/>
    <n v="886.52"/>
    <n v="15957.36"/>
    <x v="3"/>
    <n v="15070.84"/>
    <x v="9"/>
  </r>
  <r>
    <s v="Action Figure"/>
    <n v="17"/>
    <n v="420.16"/>
    <n v="7142.72"/>
    <x v="1"/>
    <n v="6722.56"/>
    <x v="20"/>
  </r>
  <r>
    <s v="Novel"/>
    <n v="18"/>
    <n v="23.89"/>
    <n v="430.02"/>
    <x v="2"/>
    <n v="406.13"/>
    <x v="14"/>
  </r>
  <r>
    <s v="Shirt"/>
    <n v="3"/>
    <n v="105.79"/>
    <n v="317.37"/>
    <x v="2"/>
    <n v="211.57999999999998"/>
    <x v="19"/>
  </r>
  <r>
    <s v="Microwave"/>
    <n v="1"/>
    <n v="662.4"/>
    <n v="662.4"/>
    <x v="2"/>
    <n v="0"/>
    <x v="20"/>
  </r>
  <r>
    <s v="Action Figure"/>
    <n v="5"/>
    <n v="766.69"/>
    <n v="3833.4500000000003"/>
    <x v="2"/>
    <n v="3066.76"/>
    <x v="0"/>
  </r>
  <r>
    <s v="Shirt"/>
    <n v="8"/>
    <n v="17.37"/>
    <n v="138.96"/>
    <x v="0"/>
    <n v="121.59"/>
    <x v="21"/>
  </r>
  <r>
    <s v="Shirt"/>
    <n v="9"/>
    <n v="550.76"/>
    <n v="4956.84"/>
    <x v="1"/>
    <n v="4406.08"/>
    <x v="9"/>
  </r>
  <r>
    <s v="Novel"/>
    <n v="11"/>
    <n v="203.29"/>
    <n v="2236.19"/>
    <x v="0"/>
    <n v="2032.9"/>
    <x v="14"/>
  </r>
  <r>
    <s v="Novel"/>
    <n v="7"/>
    <n v="254.45"/>
    <n v="1781.1499999999999"/>
    <x v="3"/>
    <n v="1526.6999999999998"/>
    <x v="17"/>
  </r>
  <r>
    <s v="Microwave"/>
    <n v="10"/>
    <n v="137.1"/>
    <n v="1371"/>
    <x v="1"/>
    <n v="1233.9000000000001"/>
    <x v="15"/>
  </r>
  <r>
    <s v="Novel"/>
    <n v="9"/>
    <n v="422.4"/>
    <n v="3801.6"/>
    <x v="2"/>
    <n v="3379.2"/>
    <x v="21"/>
  </r>
  <r>
    <s v="Novel"/>
    <n v="3"/>
    <n v="835.18"/>
    <n v="2505.54"/>
    <x v="2"/>
    <n v="1670.3600000000001"/>
    <x v="23"/>
  </r>
  <r>
    <s v="Microwave"/>
    <n v="3"/>
    <n v="966.84"/>
    <n v="2900.52"/>
    <x v="2"/>
    <n v="1933.6799999999998"/>
    <x v="0"/>
  </r>
  <r>
    <s v="Microwave"/>
    <n v="19"/>
    <n v="929.03"/>
    <n v="17651.57"/>
    <x v="2"/>
    <n v="16722.54"/>
    <x v="6"/>
  </r>
  <r>
    <s v="Action Figure"/>
    <n v="4"/>
    <n v="633.65"/>
    <n v="2534.6"/>
    <x v="2"/>
    <n v="1900.9499999999998"/>
    <x v="3"/>
  </r>
  <r>
    <s v="Microwave"/>
    <n v="16"/>
    <n v="123.19"/>
    <n v="1971.04"/>
    <x v="1"/>
    <n v="1847.85"/>
    <x v="6"/>
  </r>
  <r>
    <s v="Laptop"/>
    <n v="13"/>
    <n v="310.27"/>
    <n v="4033.5099999999998"/>
    <x v="0"/>
    <n v="3723.24"/>
    <x v="10"/>
  </r>
  <r>
    <s v="Novel"/>
    <n v="4"/>
    <n v="372.59"/>
    <n v="1490.36"/>
    <x v="2"/>
    <n v="1117.77"/>
    <x v="2"/>
  </r>
  <r>
    <s v="Laptop"/>
    <n v="8"/>
    <n v="545.4"/>
    <n v="4363.2"/>
    <x v="1"/>
    <n v="3817.7999999999997"/>
    <x v="22"/>
  </r>
  <r>
    <s v="Shirt"/>
    <n v="7"/>
    <n v="660.84"/>
    <n v="4625.88"/>
    <x v="0"/>
    <n v="3965.04"/>
    <x v="1"/>
  </r>
  <r>
    <s v="Laptop"/>
    <n v="17"/>
    <n v="433.47"/>
    <n v="7368.9900000000007"/>
    <x v="1"/>
    <n v="6935.52"/>
    <x v="23"/>
  </r>
  <r>
    <s v="Microwave"/>
    <n v="9"/>
    <n v="101.54"/>
    <n v="913.86"/>
    <x v="2"/>
    <n v="812.32"/>
    <x v="19"/>
  </r>
  <r>
    <s v="Shirt"/>
    <n v="14"/>
    <n v="884.33"/>
    <n v="12380.62"/>
    <x v="3"/>
    <n v="11496.29"/>
    <x v="13"/>
  </r>
  <r>
    <s v="Action Figure"/>
    <n v="18"/>
    <n v="667.72"/>
    <n v="12018.960000000001"/>
    <x v="0"/>
    <n v="11351.240000000002"/>
    <x v="3"/>
  </r>
  <r>
    <s v="Shirt"/>
    <n v="3"/>
    <n v="237.48"/>
    <n v="712.43999999999994"/>
    <x v="0"/>
    <n v="474.95999999999992"/>
    <x v="10"/>
  </r>
  <r>
    <s v="Shirt"/>
    <n v="8"/>
    <n v="345.57"/>
    <n v="2764.56"/>
    <x v="2"/>
    <n v="2418.9899999999998"/>
    <x v="13"/>
  </r>
  <r>
    <s v="Novel"/>
    <n v="7"/>
    <n v="737.2"/>
    <n v="5160.4000000000005"/>
    <x v="0"/>
    <n v="4423.2000000000007"/>
    <x v="13"/>
  </r>
  <r>
    <s v="Action Figure"/>
    <n v="18"/>
    <n v="839.46"/>
    <n v="15110.28"/>
    <x v="2"/>
    <n v="14270.82"/>
    <x v="7"/>
  </r>
  <r>
    <s v="Microwave"/>
    <n v="17"/>
    <n v="780.77"/>
    <n v="13273.09"/>
    <x v="3"/>
    <n v="12492.32"/>
    <x v="8"/>
  </r>
  <r>
    <s v="Laptop"/>
    <n v="15"/>
    <n v="954.83"/>
    <n v="14322.45"/>
    <x v="2"/>
    <n v="13367.62"/>
    <x v="15"/>
  </r>
  <r>
    <s v="Laptop"/>
    <n v="8"/>
    <n v="40.76"/>
    <n v="326.08"/>
    <x v="3"/>
    <n v="285.32"/>
    <x v="6"/>
  </r>
  <r>
    <s v="Laptop"/>
    <n v="3"/>
    <n v="195.04"/>
    <n v="585.12"/>
    <x v="2"/>
    <n v="390.08000000000004"/>
    <x v="1"/>
  </r>
  <r>
    <s v="Microwave"/>
    <n v="1"/>
    <n v="989.38"/>
    <n v="989.38"/>
    <x v="1"/>
    <n v="0"/>
    <x v="18"/>
  </r>
  <r>
    <s v="Novel"/>
    <n v="5"/>
    <n v="109.13"/>
    <n v="545.65"/>
    <x v="2"/>
    <n v="436.52"/>
    <x v="18"/>
  </r>
  <r>
    <s v="Shirt"/>
    <n v="13"/>
    <n v="621.88"/>
    <n v="8084.44"/>
    <x v="0"/>
    <n v="7462.5599999999995"/>
    <x v="18"/>
  </r>
  <r>
    <s v="Laptop"/>
    <n v="7"/>
    <n v="960.47"/>
    <n v="6723.29"/>
    <x v="0"/>
    <n v="5762.82"/>
    <x v="15"/>
  </r>
  <r>
    <s v="Laptop"/>
    <n v="11"/>
    <n v="475.62"/>
    <n v="5231.82"/>
    <x v="1"/>
    <n v="4756.2"/>
    <x v="17"/>
  </r>
  <r>
    <s v="Microwave"/>
    <n v="12"/>
    <n v="644.41"/>
    <n v="7732.92"/>
    <x v="0"/>
    <n v="7088.51"/>
    <x v="15"/>
  </r>
  <r>
    <s v="Action Figure"/>
    <n v="9"/>
    <n v="571.57000000000005"/>
    <n v="5144.13"/>
    <x v="3"/>
    <n v="4572.5600000000004"/>
    <x v="23"/>
  </r>
  <r>
    <s v="Laptop"/>
    <n v="10"/>
    <n v="852.4"/>
    <n v="8524"/>
    <x v="2"/>
    <n v="7671.6"/>
    <x v="14"/>
  </r>
  <r>
    <s v="Microwave"/>
    <n v="19"/>
    <n v="515.45000000000005"/>
    <n v="9793.5500000000011"/>
    <x v="2"/>
    <n v="9278.1"/>
    <x v="10"/>
  </r>
  <r>
    <s v="Laptop"/>
    <n v="9"/>
    <n v="327.99"/>
    <n v="2951.91"/>
    <x v="0"/>
    <n v="2623.92"/>
    <x v="16"/>
  </r>
  <r>
    <s v="Laptop"/>
    <n v="10"/>
    <n v="376.8"/>
    <n v="3768"/>
    <x v="0"/>
    <n v="3391.2"/>
    <x v="2"/>
  </r>
  <r>
    <s v="Shirt"/>
    <n v="16"/>
    <n v="828.76"/>
    <n v="13260.16"/>
    <x v="1"/>
    <n v="12431.4"/>
    <x v="22"/>
  </r>
  <r>
    <s v="Shirt"/>
    <n v="17"/>
    <n v="277.93"/>
    <n v="4724.8100000000004"/>
    <x v="0"/>
    <n v="4446.88"/>
    <x v="8"/>
  </r>
  <r>
    <s v="Shirt"/>
    <n v="5"/>
    <n v="774.7"/>
    <n v="3873.5"/>
    <x v="1"/>
    <n v="3098.8"/>
    <x v="10"/>
  </r>
  <r>
    <s v="Novel"/>
    <n v="17"/>
    <n v="79.5"/>
    <n v="1351.5"/>
    <x v="2"/>
    <n v="1272"/>
    <x v="11"/>
  </r>
  <r>
    <s v="Action Figure"/>
    <n v="5"/>
    <n v="879.66"/>
    <n v="4398.3"/>
    <x v="2"/>
    <n v="3518.6400000000003"/>
    <x v="0"/>
  </r>
  <r>
    <s v="Novel"/>
    <n v="18"/>
    <n v="498.82"/>
    <n v="8978.76"/>
    <x v="2"/>
    <n v="8479.94"/>
    <x v="11"/>
  </r>
  <r>
    <s v="Novel"/>
    <n v="13"/>
    <n v="332.67"/>
    <n v="4324.71"/>
    <x v="2"/>
    <n v="3992.04"/>
    <x v="8"/>
  </r>
  <r>
    <s v="Microwave"/>
    <n v="17"/>
    <n v="148.02000000000001"/>
    <n v="2516.34"/>
    <x v="3"/>
    <n v="2368.3200000000002"/>
    <x v="5"/>
  </r>
  <r>
    <s v="Shirt"/>
    <n v="8"/>
    <n v="682.45"/>
    <n v="5459.6"/>
    <x v="1"/>
    <n v="4777.1500000000005"/>
    <x v="23"/>
  </r>
  <r>
    <s v="Novel"/>
    <n v="11"/>
    <n v="140.93"/>
    <n v="1550.23"/>
    <x v="1"/>
    <n v="1409.3"/>
    <x v="14"/>
  </r>
  <r>
    <s v="Action Figure"/>
    <n v="1"/>
    <n v="336.83"/>
    <n v="336.83"/>
    <x v="1"/>
    <n v="0"/>
    <x v="4"/>
  </r>
  <r>
    <s v="Action Figure"/>
    <n v="12"/>
    <n v="435.66"/>
    <n v="5227.92"/>
    <x v="1"/>
    <n v="4792.26"/>
    <x v="0"/>
  </r>
  <r>
    <s v="Action Figure"/>
    <n v="13"/>
    <n v="887.48"/>
    <n v="11537.24"/>
    <x v="1"/>
    <n v="10649.76"/>
    <x v="2"/>
  </r>
  <r>
    <s v="Laptop"/>
    <n v="2"/>
    <n v="275.95999999999998"/>
    <n v="551.91999999999996"/>
    <x v="1"/>
    <n v="275.95999999999998"/>
    <x v="0"/>
  </r>
  <r>
    <s v="Laptop"/>
    <n v="13"/>
    <n v="114.54"/>
    <n v="1489.02"/>
    <x v="0"/>
    <n v="1374.48"/>
    <x v="4"/>
  </r>
  <r>
    <s v="Action Figure"/>
    <n v="4"/>
    <n v="435.59"/>
    <n v="1742.36"/>
    <x v="3"/>
    <n v="1306.77"/>
    <x v="1"/>
  </r>
  <r>
    <s v="Shirt"/>
    <n v="5"/>
    <n v="139.52000000000001"/>
    <n v="697.6"/>
    <x v="0"/>
    <n v="558.08000000000004"/>
    <x v="9"/>
  </r>
  <r>
    <s v="Novel"/>
    <n v="12"/>
    <n v="19.059999999999999"/>
    <n v="228.71999999999997"/>
    <x v="0"/>
    <n v="209.65999999999997"/>
    <x v="3"/>
  </r>
  <r>
    <s v="Shirt"/>
    <n v="12"/>
    <n v="163.71"/>
    <n v="1964.52"/>
    <x v="3"/>
    <n v="1800.81"/>
    <x v="1"/>
  </r>
  <r>
    <s v="Microwave"/>
    <n v="10"/>
    <n v="381.69"/>
    <n v="3816.9"/>
    <x v="1"/>
    <n v="3435.21"/>
    <x v="13"/>
  </r>
  <r>
    <s v="Shirt"/>
    <n v="3"/>
    <n v="715.98"/>
    <n v="2147.94"/>
    <x v="2"/>
    <n v="1431.96"/>
    <x v="4"/>
  </r>
  <r>
    <s v="Laptop"/>
    <n v="8"/>
    <n v="386.18"/>
    <n v="3089.44"/>
    <x v="0"/>
    <n v="2703.26"/>
    <x v="21"/>
  </r>
  <r>
    <s v="Laptop"/>
    <n v="6"/>
    <n v="946.93"/>
    <n v="5681.58"/>
    <x v="3"/>
    <n v="4734.6499999999996"/>
    <x v="18"/>
  </r>
  <r>
    <s v="Novel"/>
    <n v="16"/>
    <n v="589.79"/>
    <n v="9436.64"/>
    <x v="2"/>
    <n v="8846.8499999999985"/>
    <x v="0"/>
  </r>
  <r>
    <s v="Action Figure"/>
    <n v="2"/>
    <n v="687.74"/>
    <n v="1375.48"/>
    <x v="1"/>
    <n v="687.74"/>
    <x v="7"/>
  </r>
  <r>
    <s v="Microwave"/>
    <n v="7"/>
    <n v="966.59"/>
    <n v="6766.13"/>
    <x v="1"/>
    <n v="5799.54"/>
    <x v="9"/>
  </r>
  <r>
    <s v="Action Figure"/>
    <n v="16"/>
    <n v="136.25"/>
    <n v="2180"/>
    <x v="1"/>
    <n v="2043.75"/>
    <x v="14"/>
  </r>
  <r>
    <s v="Novel"/>
    <n v="14"/>
    <n v="668.18"/>
    <n v="9354.5199999999986"/>
    <x v="3"/>
    <n v="8686.3399999999983"/>
    <x v="0"/>
  </r>
  <r>
    <s v="Action Figure"/>
    <n v="1"/>
    <n v="458.64"/>
    <n v="458.64"/>
    <x v="2"/>
    <n v="0"/>
    <x v="13"/>
  </r>
  <r>
    <s v="Laptop"/>
    <n v="17"/>
    <n v="251.33"/>
    <n v="4272.6100000000006"/>
    <x v="1"/>
    <n v="4021.2800000000007"/>
    <x v="17"/>
  </r>
  <r>
    <s v="Laptop"/>
    <n v="4"/>
    <n v="988.12"/>
    <n v="3952.48"/>
    <x v="1"/>
    <n v="2964.36"/>
    <x v="3"/>
  </r>
  <r>
    <s v="Laptop"/>
    <n v="2"/>
    <n v="776.64"/>
    <n v="1553.28"/>
    <x v="2"/>
    <n v="776.64"/>
    <x v="23"/>
  </r>
  <r>
    <s v="Novel"/>
    <n v="18"/>
    <n v="620.9"/>
    <n v="11176.199999999999"/>
    <x v="3"/>
    <n v="10555.3"/>
    <x v="0"/>
  </r>
  <r>
    <s v="Shirt"/>
    <n v="9"/>
    <n v="191.97"/>
    <n v="1727.73"/>
    <x v="0"/>
    <n v="1535.76"/>
    <x v="6"/>
  </r>
  <r>
    <s v="Shirt"/>
    <n v="11"/>
    <n v="561.70000000000005"/>
    <n v="6178.7000000000007"/>
    <x v="3"/>
    <n v="5617.0000000000009"/>
    <x v="21"/>
  </r>
  <r>
    <s v="Laptop"/>
    <n v="10"/>
    <n v="878.88"/>
    <n v="8788.7999999999993"/>
    <x v="0"/>
    <n v="7909.9199999999992"/>
    <x v="18"/>
  </r>
  <r>
    <s v="Action Figure"/>
    <n v="17"/>
    <n v="684.94"/>
    <n v="11643.980000000001"/>
    <x v="0"/>
    <n v="10959.04"/>
    <x v="9"/>
  </r>
  <r>
    <s v="Laptop"/>
    <n v="14"/>
    <n v="598.95000000000005"/>
    <n v="8385.3000000000011"/>
    <x v="0"/>
    <n v="7786.3500000000013"/>
    <x v="0"/>
  </r>
  <r>
    <s v="Laptop"/>
    <n v="2"/>
    <n v="621.30999999999995"/>
    <n v="1242.6199999999999"/>
    <x v="1"/>
    <n v="621.30999999999995"/>
    <x v="22"/>
  </r>
  <r>
    <s v="Action Figure"/>
    <n v="5"/>
    <n v="397.31"/>
    <n v="1986.55"/>
    <x v="1"/>
    <n v="1589.24"/>
    <x v="5"/>
  </r>
  <r>
    <s v="Microwave"/>
    <n v="12"/>
    <n v="106.47"/>
    <n v="1277.6399999999999"/>
    <x v="2"/>
    <n v="1171.1699999999998"/>
    <x v="15"/>
  </r>
  <r>
    <s v="Microwave"/>
    <n v="11"/>
    <n v="263.02"/>
    <n v="2893.22"/>
    <x v="0"/>
    <n v="2630.2"/>
    <x v="10"/>
  </r>
  <r>
    <s v="Laptop"/>
    <n v="16"/>
    <n v="730.1"/>
    <n v="11681.6"/>
    <x v="0"/>
    <n v="10951.5"/>
    <x v="15"/>
  </r>
  <r>
    <s v="Shirt"/>
    <n v="18"/>
    <n v="85.55"/>
    <n v="1539.8999999999999"/>
    <x v="0"/>
    <n v="1454.35"/>
    <x v="22"/>
  </r>
  <r>
    <s v="Novel"/>
    <n v="18"/>
    <n v="307.67"/>
    <n v="5538.06"/>
    <x v="1"/>
    <n v="5230.3900000000003"/>
    <x v="3"/>
  </r>
  <r>
    <s v="Action Figure"/>
    <n v="10"/>
    <n v="520.82000000000005"/>
    <n v="5208.2000000000007"/>
    <x v="1"/>
    <n v="4687.380000000001"/>
    <x v="6"/>
  </r>
  <r>
    <s v="Laptop"/>
    <n v="3"/>
    <n v="91.5"/>
    <n v="274.5"/>
    <x v="0"/>
    <n v="183"/>
    <x v="3"/>
  </r>
  <r>
    <s v="Shirt"/>
    <n v="16"/>
    <n v="972.87"/>
    <n v="15565.92"/>
    <x v="2"/>
    <n v="14593.05"/>
    <x v="14"/>
  </r>
  <r>
    <s v="Shirt"/>
    <n v="9"/>
    <n v="84.39"/>
    <n v="759.51"/>
    <x v="0"/>
    <n v="675.12"/>
    <x v="22"/>
  </r>
  <r>
    <s v="Shirt"/>
    <n v="12"/>
    <n v="356.98"/>
    <n v="4283.76"/>
    <x v="2"/>
    <n v="3926.78"/>
    <x v="11"/>
  </r>
  <r>
    <s v="Laptop"/>
    <n v="12"/>
    <n v="241.59"/>
    <n v="2899.08"/>
    <x v="3"/>
    <n v="2657.49"/>
    <x v="14"/>
  </r>
  <r>
    <s v="Shirt"/>
    <n v="9"/>
    <n v="68.47"/>
    <n v="616.23"/>
    <x v="0"/>
    <n v="547.76"/>
    <x v="2"/>
  </r>
  <r>
    <s v="Laptop"/>
    <n v="19"/>
    <n v="455.06"/>
    <n v="8646.14"/>
    <x v="3"/>
    <n v="8191.079999999999"/>
    <x v="9"/>
  </r>
  <r>
    <s v="Action Figure"/>
    <n v="16"/>
    <n v="903.35"/>
    <n v="14453.6"/>
    <x v="0"/>
    <n v="13550.25"/>
    <x v="7"/>
  </r>
  <r>
    <s v="Microwave"/>
    <n v="8"/>
    <n v="755.66"/>
    <n v="6045.28"/>
    <x v="3"/>
    <n v="5289.62"/>
    <x v="3"/>
  </r>
  <r>
    <s v="Action Figure"/>
    <n v="10"/>
    <n v="568.85"/>
    <n v="5688.5"/>
    <x v="0"/>
    <n v="5119.6499999999996"/>
    <x v="13"/>
  </r>
  <r>
    <s v="Laptop"/>
    <n v="12"/>
    <n v="553.08000000000004"/>
    <n v="6636.9600000000009"/>
    <x v="1"/>
    <n v="6083.880000000001"/>
    <x v="3"/>
  </r>
  <r>
    <s v="Novel"/>
    <n v="8"/>
    <n v="800.74"/>
    <n v="6405.92"/>
    <x v="2"/>
    <n v="5605.18"/>
    <x v="7"/>
  </r>
  <r>
    <s v="Microwave"/>
    <n v="5"/>
    <n v="115.39"/>
    <n v="576.95000000000005"/>
    <x v="1"/>
    <n v="461.56000000000006"/>
    <x v="4"/>
  </r>
  <r>
    <s v="Novel"/>
    <n v="11"/>
    <n v="549.41"/>
    <n v="6043.5099999999993"/>
    <x v="3"/>
    <n v="5494.0999999999995"/>
    <x v="5"/>
  </r>
  <r>
    <s v="Shirt"/>
    <n v="14"/>
    <n v="94.76"/>
    <n v="1326.64"/>
    <x v="3"/>
    <n v="1231.8800000000001"/>
    <x v="11"/>
  </r>
  <r>
    <s v="Microwave"/>
    <n v="8"/>
    <n v="646.59"/>
    <n v="5172.72"/>
    <x v="2"/>
    <n v="4526.13"/>
    <x v="14"/>
  </r>
  <r>
    <s v="Action Figure"/>
    <n v="13"/>
    <n v="603.4"/>
    <n v="7844.2"/>
    <x v="1"/>
    <n v="7240.8"/>
    <x v="23"/>
  </r>
  <r>
    <s v="Novel"/>
    <n v="14"/>
    <n v="281.58999999999997"/>
    <n v="3942.2599999999998"/>
    <x v="3"/>
    <n v="3660.6699999999996"/>
    <x v="22"/>
  </r>
  <r>
    <s v="Microwave"/>
    <n v="14"/>
    <n v="664.32"/>
    <n v="9300.4800000000014"/>
    <x v="0"/>
    <n v="8636.1600000000017"/>
    <x v="12"/>
  </r>
  <r>
    <s v="Shirt"/>
    <n v="13"/>
    <n v="831.2"/>
    <n v="10805.6"/>
    <x v="3"/>
    <n v="9974.4"/>
    <x v="6"/>
  </r>
  <r>
    <s v="Microwave"/>
    <n v="2"/>
    <n v="968"/>
    <n v="1936"/>
    <x v="1"/>
    <n v="968"/>
    <x v="13"/>
  </r>
  <r>
    <s v="Laptop"/>
    <n v="11"/>
    <n v="248.44"/>
    <n v="2732.84"/>
    <x v="0"/>
    <n v="2484.4"/>
    <x v="21"/>
  </r>
  <r>
    <s v="Shirt"/>
    <n v="16"/>
    <n v="488.58"/>
    <n v="7817.28"/>
    <x v="3"/>
    <n v="7328.7"/>
    <x v="23"/>
  </r>
  <r>
    <s v="Laptop"/>
    <n v="19"/>
    <n v="387.68"/>
    <n v="7365.92"/>
    <x v="1"/>
    <n v="6978.24"/>
    <x v="18"/>
  </r>
  <r>
    <s v="Novel"/>
    <n v="13"/>
    <n v="931.55"/>
    <n v="12110.15"/>
    <x v="1"/>
    <n v="11178.6"/>
    <x v="13"/>
  </r>
  <r>
    <s v="Microwave"/>
    <n v="13"/>
    <n v="279.55"/>
    <n v="3634.15"/>
    <x v="0"/>
    <n v="3354.6"/>
    <x v="17"/>
  </r>
  <r>
    <s v="Action Figure"/>
    <n v="10"/>
    <n v="89.95"/>
    <n v="899.5"/>
    <x v="0"/>
    <n v="809.55"/>
    <x v="22"/>
  </r>
  <r>
    <s v="Microwave"/>
    <n v="4"/>
    <n v="817.11"/>
    <n v="3268.44"/>
    <x v="2"/>
    <n v="2451.33"/>
    <x v="22"/>
  </r>
  <r>
    <s v="Shirt"/>
    <n v="14"/>
    <n v="504.84"/>
    <n v="7067.7599999999993"/>
    <x v="2"/>
    <n v="6562.9199999999992"/>
    <x v="18"/>
  </r>
  <r>
    <s v="Shirt"/>
    <n v="10"/>
    <n v="199.97"/>
    <n v="1999.7"/>
    <x v="2"/>
    <n v="1799.73"/>
    <x v="5"/>
  </r>
  <r>
    <s v="Microwave"/>
    <n v="16"/>
    <n v="269.43"/>
    <n v="4310.88"/>
    <x v="2"/>
    <n v="4041.4500000000003"/>
    <x v="1"/>
  </r>
  <r>
    <s v="Shirt"/>
    <n v="1"/>
    <n v="650.64"/>
    <n v="650.64"/>
    <x v="2"/>
    <n v="0"/>
    <x v="21"/>
  </r>
  <r>
    <s v="Laptop"/>
    <n v="18"/>
    <n v="638.82000000000005"/>
    <n v="11498.76"/>
    <x v="3"/>
    <n v="10859.94"/>
    <x v="19"/>
  </r>
  <r>
    <s v="Novel"/>
    <n v="10"/>
    <n v="790.28"/>
    <n v="7902.7999999999993"/>
    <x v="2"/>
    <n v="7112.5199999999995"/>
    <x v="14"/>
  </r>
  <r>
    <s v="Novel"/>
    <n v="4"/>
    <n v="393.94"/>
    <n v="1575.76"/>
    <x v="1"/>
    <n v="1181.82"/>
    <x v="12"/>
  </r>
  <r>
    <s v="Laptop"/>
    <n v="11"/>
    <n v="369.42"/>
    <n v="4063.6200000000003"/>
    <x v="0"/>
    <n v="3694.2000000000003"/>
    <x v="2"/>
  </r>
  <r>
    <s v="Novel"/>
    <n v="9"/>
    <n v="369.51"/>
    <n v="3325.59"/>
    <x v="2"/>
    <n v="2956.08"/>
    <x v="20"/>
  </r>
  <r>
    <s v="Novel"/>
    <n v="18"/>
    <n v="102.13"/>
    <n v="1838.34"/>
    <x v="1"/>
    <n v="1736.21"/>
    <x v="11"/>
  </r>
  <r>
    <s v="Shirt"/>
    <n v="4"/>
    <n v="338.74"/>
    <n v="1354.96"/>
    <x v="2"/>
    <n v="1016.22"/>
    <x v="17"/>
  </r>
  <r>
    <s v="Laptop"/>
    <n v="14"/>
    <n v="473.07"/>
    <n v="6622.98"/>
    <x v="0"/>
    <n v="6149.91"/>
    <x v="13"/>
  </r>
  <r>
    <s v="Laptop"/>
    <n v="18"/>
    <n v="274.04000000000002"/>
    <n v="4932.72"/>
    <x v="0"/>
    <n v="4658.68"/>
    <x v="17"/>
  </r>
  <r>
    <s v="Action Figure"/>
    <n v="1"/>
    <n v="272.22000000000003"/>
    <n v="272.22000000000003"/>
    <x v="1"/>
    <n v="0"/>
    <x v="10"/>
  </r>
  <r>
    <s v="Laptop"/>
    <n v="10"/>
    <n v="170.42"/>
    <n v="1704.1999999999998"/>
    <x v="3"/>
    <n v="1533.7799999999997"/>
    <x v="16"/>
  </r>
  <r>
    <s v="Action Figure"/>
    <n v="6"/>
    <n v="180.4"/>
    <n v="1082.4000000000001"/>
    <x v="3"/>
    <n v="902.00000000000011"/>
    <x v="21"/>
  </r>
  <r>
    <s v="Action Figure"/>
    <n v="5"/>
    <n v="132.26"/>
    <n v="661.3"/>
    <x v="1"/>
    <n v="529.04"/>
    <x v="1"/>
  </r>
  <r>
    <s v="Novel"/>
    <n v="1"/>
    <n v="436.7"/>
    <n v="436.7"/>
    <x v="0"/>
    <n v="0"/>
    <x v="23"/>
  </r>
  <r>
    <s v="Action Figure"/>
    <n v="4"/>
    <n v="427.35"/>
    <n v="1709.4"/>
    <x v="3"/>
    <n v="1282.0500000000002"/>
    <x v="8"/>
  </r>
  <r>
    <s v="Action Figure"/>
    <n v="6"/>
    <n v="512.67999999999995"/>
    <n v="3076.08"/>
    <x v="0"/>
    <n v="2563.4"/>
    <x v="6"/>
  </r>
  <r>
    <s v="Novel"/>
    <n v="4"/>
    <n v="981.89"/>
    <n v="3927.56"/>
    <x v="0"/>
    <n v="2945.67"/>
    <x v="11"/>
  </r>
  <r>
    <s v="Novel"/>
    <n v="8"/>
    <n v="726.94"/>
    <n v="5815.52"/>
    <x v="2"/>
    <n v="5088.58"/>
    <x v="0"/>
  </r>
  <r>
    <s v="Action Figure"/>
    <n v="8"/>
    <n v="977.63"/>
    <n v="7821.04"/>
    <x v="0"/>
    <n v="6843.41"/>
    <x v="21"/>
  </r>
  <r>
    <s v="Action Figure"/>
    <n v="19"/>
    <n v="968.66"/>
    <n v="18404.54"/>
    <x v="2"/>
    <n v="17435.88"/>
    <x v="21"/>
  </r>
  <r>
    <s v="Microwave"/>
    <n v="11"/>
    <n v="685.75"/>
    <n v="7543.25"/>
    <x v="0"/>
    <n v="6857.5"/>
    <x v="18"/>
  </r>
  <r>
    <s v="Shirt"/>
    <n v="4"/>
    <n v="503.74"/>
    <n v="2014.96"/>
    <x v="0"/>
    <n v="1511.22"/>
    <x v="7"/>
  </r>
  <r>
    <s v="Shirt"/>
    <n v="18"/>
    <n v="894.6"/>
    <n v="16102.800000000001"/>
    <x v="3"/>
    <n v="15208.2"/>
    <x v="14"/>
  </r>
  <r>
    <s v="Laptop"/>
    <n v="17"/>
    <n v="941.56"/>
    <n v="16006.519999999999"/>
    <x v="0"/>
    <n v="15064.96"/>
    <x v="20"/>
  </r>
  <r>
    <s v="Laptop"/>
    <n v="17"/>
    <n v="266.99"/>
    <n v="4538.83"/>
    <x v="0"/>
    <n v="4271.84"/>
    <x v="18"/>
  </r>
  <r>
    <s v="Laptop"/>
    <n v="11"/>
    <n v="416.76"/>
    <n v="4584.3599999999997"/>
    <x v="3"/>
    <n v="4167.5999999999995"/>
    <x v="13"/>
  </r>
  <r>
    <s v="Microwave"/>
    <n v="6"/>
    <n v="90.33"/>
    <n v="541.98"/>
    <x v="3"/>
    <n v="451.65000000000003"/>
    <x v="22"/>
  </r>
  <r>
    <s v="Microwave"/>
    <n v="16"/>
    <n v="191.13"/>
    <n v="3058.08"/>
    <x v="0"/>
    <n v="2866.95"/>
    <x v="6"/>
  </r>
  <r>
    <s v="Shirt"/>
    <n v="3"/>
    <n v="860.25"/>
    <n v="2580.75"/>
    <x v="1"/>
    <n v="1720.5"/>
    <x v="5"/>
  </r>
  <r>
    <s v="Laptop"/>
    <n v="10"/>
    <n v="548.09"/>
    <n v="5480.9000000000005"/>
    <x v="0"/>
    <n v="4932.8100000000004"/>
    <x v="8"/>
  </r>
  <r>
    <s v="Shirt"/>
    <n v="4"/>
    <n v="48.34"/>
    <n v="193.36"/>
    <x v="2"/>
    <n v="145.02000000000001"/>
    <x v="11"/>
  </r>
  <r>
    <s v="Microwave"/>
    <n v="9"/>
    <n v="524.37"/>
    <n v="4719.33"/>
    <x v="1"/>
    <n v="4194.96"/>
    <x v="12"/>
  </r>
  <r>
    <s v="Shirt"/>
    <n v="1"/>
    <n v="560.29999999999995"/>
    <n v="560.29999999999995"/>
    <x v="1"/>
    <n v="0"/>
    <x v="6"/>
  </r>
  <r>
    <s v="Novel"/>
    <n v="9"/>
    <n v="798.7"/>
    <n v="7188.3"/>
    <x v="3"/>
    <n v="6389.6"/>
    <x v="4"/>
  </r>
  <r>
    <s v="Action Figure"/>
    <n v="18"/>
    <n v="845.32"/>
    <n v="15215.76"/>
    <x v="1"/>
    <n v="14370.44"/>
    <x v="18"/>
  </r>
  <r>
    <s v="Novel"/>
    <n v="7"/>
    <n v="158.80000000000001"/>
    <n v="1111.6000000000001"/>
    <x v="1"/>
    <n v="952.80000000000018"/>
    <x v="3"/>
  </r>
  <r>
    <s v="Laptop"/>
    <n v="14"/>
    <n v="465.7"/>
    <n v="6519.8"/>
    <x v="2"/>
    <n v="6054.1"/>
    <x v="19"/>
  </r>
  <r>
    <s v="Shirt"/>
    <n v="19"/>
    <n v="273.41000000000003"/>
    <n v="5194.7900000000009"/>
    <x v="2"/>
    <n v="4921.380000000001"/>
    <x v="20"/>
  </r>
  <r>
    <s v="Novel"/>
    <n v="3"/>
    <n v="523.13"/>
    <n v="1569.3899999999999"/>
    <x v="2"/>
    <n v="1046.2599999999998"/>
    <x v="21"/>
  </r>
  <r>
    <s v="Microwave"/>
    <n v="15"/>
    <n v="790.29"/>
    <n v="11854.349999999999"/>
    <x v="1"/>
    <n v="11064.059999999998"/>
    <x v="9"/>
  </r>
  <r>
    <s v="Microwave"/>
    <n v="9"/>
    <n v="594.13"/>
    <n v="5347.17"/>
    <x v="0"/>
    <n v="4753.04"/>
    <x v="21"/>
  </r>
  <r>
    <s v="Novel"/>
    <n v="19"/>
    <n v="669.93"/>
    <n v="12728.669999999998"/>
    <x v="2"/>
    <n v="12058.739999999998"/>
    <x v="17"/>
  </r>
  <r>
    <s v="Action Figure"/>
    <n v="12"/>
    <n v="136.12"/>
    <n v="1633.44"/>
    <x v="3"/>
    <n v="1497.3200000000002"/>
    <x v="13"/>
  </r>
  <r>
    <s v="Action Figure"/>
    <n v="13"/>
    <n v="500.99"/>
    <n v="6512.87"/>
    <x v="1"/>
    <n v="6011.88"/>
    <x v="11"/>
  </r>
  <r>
    <s v="Microwave"/>
    <n v="14"/>
    <n v="772.78"/>
    <n v="10818.92"/>
    <x v="2"/>
    <n v="10046.14"/>
    <x v="18"/>
  </r>
  <r>
    <s v="Novel"/>
    <n v="18"/>
    <n v="261.41000000000003"/>
    <n v="4705.38"/>
    <x v="1"/>
    <n v="4443.97"/>
    <x v="6"/>
  </r>
  <r>
    <s v="Novel"/>
    <n v="15"/>
    <n v="771.96"/>
    <n v="11579.400000000001"/>
    <x v="3"/>
    <n v="10807.440000000002"/>
    <x v="4"/>
  </r>
  <r>
    <s v="Novel"/>
    <n v="8"/>
    <n v="164.44"/>
    <n v="1315.52"/>
    <x v="3"/>
    <n v="1151.08"/>
    <x v="15"/>
  </r>
  <r>
    <s v="Shirt"/>
    <n v="4"/>
    <n v="512.32000000000005"/>
    <n v="2049.2800000000002"/>
    <x v="2"/>
    <n v="1536.96"/>
    <x v="5"/>
  </r>
  <r>
    <s v="Novel"/>
    <n v="13"/>
    <n v="158.88999999999999"/>
    <n v="2065.5699999999997"/>
    <x v="1"/>
    <n v="1906.6799999999998"/>
    <x v="6"/>
  </r>
  <r>
    <s v="Action Figure"/>
    <n v="2"/>
    <n v="152.61000000000001"/>
    <n v="305.22000000000003"/>
    <x v="2"/>
    <n v="152.61000000000001"/>
    <x v="1"/>
  </r>
  <r>
    <s v="Laptop"/>
    <n v="14"/>
    <n v="688.14"/>
    <n v="9633.9599999999991"/>
    <x v="2"/>
    <n v="8945.82"/>
    <x v="3"/>
  </r>
  <r>
    <s v="Action Figure"/>
    <n v="14"/>
    <n v="314.48"/>
    <n v="4402.72"/>
    <x v="1"/>
    <n v="4088.2400000000002"/>
    <x v="15"/>
  </r>
  <r>
    <s v="Laptop"/>
    <n v="7"/>
    <n v="639.79"/>
    <n v="4478.53"/>
    <x v="2"/>
    <n v="3838.74"/>
    <x v="22"/>
  </r>
  <r>
    <s v="Microwave"/>
    <n v="8"/>
    <n v="602.75"/>
    <n v="4822"/>
    <x v="2"/>
    <n v="4219.25"/>
    <x v="6"/>
  </r>
  <r>
    <s v="Action Figure"/>
    <n v="5"/>
    <n v="654.82000000000005"/>
    <n v="3274.1000000000004"/>
    <x v="1"/>
    <n v="2619.2800000000002"/>
    <x v="21"/>
  </r>
  <r>
    <s v="Microwave"/>
    <n v="11"/>
    <n v="88.11"/>
    <n v="969.21"/>
    <x v="2"/>
    <n v="881.1"/>
    <x v="1"/>
  </r>
  <r>
    <s v="Novel"/>
    <n v="5"/>
    <n v="334.51"/>
    <n v="1672.55"/>
    <x v="1"/>
    <n v="1338.04"/>
    <x v="16"/>
  </r>
  <r>
    <s v="Laptop"/>
    <n v="3"/>
    <n v="920.64"/>
    <n v="2761.92"/>
    <x v="3"/>
    <n v="1841.2800000000002"/>
    <x v="14"/>
  </r>
  <r>
    <s v="Novel"/>
    <n v="9"/>
    <n v="335.38"/>
    <n v="3018.42"/>
    <x v="0"/>
    <n v="2683.04"/>
    <x v="0"/>
  </r>
  <r>
    <s v="Shirt"/>
    <n v="5"/>
    <n v="211.61"/>
    <n v="1058.0500000000002"/>
    <x v="0"/>
    <n v="846.44000000000017"/>
    <x v="10"/>
  </r>
  <r>
    <s v="Microwave"/>
    <n v="11"/>
    <n v="243.64"/>
    <n v="2680.04"/>
    <x v="1"/>
    <n v="2436.4"/>
    <x v="14"/>
  </r>
  <r>
    <s v="Shirt"/>
    <n v="13"/>
    <n v="653.54999999999995"/>
    <n v="8496.15"/>
    <x v="0"/>
    <n v="7842.5999999999995"/>
    <x v="1"/>
  </r>
  <r>
    <s v="Shirt"/>
    <n v="5"/>
    <n v="770.66"/>
    <n v="3853.2999999999997"/>
    <x v="2"/>
    <n v="3082.64"/>
    <x v="11"/>
  </r>
  <r>
    <s v="Novel"/>
    <n v="17"/>
    <n v="613"/>
    <n v="10421"/>
    <x v="1"/>
    <n v="9808"/>
    <x v="19"/>
  </r>
  <r>
    <s v="Shirt"/>
    <n v="11"/>
    <n v="193.48"/>
    <n v="2128.2799999999997"/>
    <x v="1"/>
    <n v="1934.7999999999997"/>
    <x v="0"/>
  </r>
  <r>
    <s v="Action Figure"/>
    <n v="3"/>
    <n v="414.59"/>
    <n v="1243.77"/>
    <x v="2"/>
    <n v="829.18000000000006"/>
    <x v="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9">
  <r>
    <x v="0"/>
    <x v="0"/>
    <x v="0"/>
    <x v="0"/>
    <x v="0"/>
    <x v="0"/>
    <x v="0"/>
    <x v="0"/>
    <x v="0"/>
  </r>
  <r>
    <x v="1"/>
    <x v="1"/>
    <x v="1"/>
    <x v="1"/>
    <x v="1"/>
    <x v="1"/>
    <x v="0"/>
    <x v="1"/>
    <x v="0"/>
  </r>
  <r>
    <x v="2"/>
    <x v="2"/>
    <x v="2"/>
    <x v="2"/>
    <x v="2"/>
    <x v="2"/>
    <x v="1"/>
    <x v="2"/>
    <x v="1"/>
  </r>
  <r>
    <x v="3"/>
    <x v="1"/>
    <x v="1"/>
    <x v="3"/>
    <x v="3"/>
    <x v="3"/>
    <x v="0"/>
    <x v="3"/>
    <x v="1"/>
  </r>
  <r>
    <x v="4"/>
    <x v="0"/>
    <x v="0"/>
    <x v="4"/>
    <x v="4"/>
    <x v="4"/>
    <x v="1"/>
    <x v="4"/>
    <x v="2"/>
  </r>
  <r>
    <x v="5"/>
    <x v="2"/>
    <x v="0"/>
    <x v="5"/>
    <x v="5"/>
    <x v="5"/>
    <x v="2"/>
    <x v="5"/>
    <x v="2"/>
  </r>
  <r>
    <x v="6"/>
    <x v="2"/>
    <x v="0"/>
    <x v="1"/>
    <x v="6"/>
    <x v="6"/>
    <x v="0"/>
    <x v="6"/>
    <x v="3"/>
  </r>
  <r>
    <x v="7"/>
    <x v="0"/>
    <x v="3"/>
    <x v="6"/>
    <x v="7"/>
    <x v="7"/>
    <x v="1"/>
    <x v="7"/>
    <x v="4"/>
  </r>
  <r>
    <x v="8"/>
    <x v="0"/>
    <x v="0"/>
    <x v="0"/>
    <x v="8"/>
    <x v="8"/>
    <x v="2"/>
    <x v="8"/>
    <x v="1"/>
  </r>
  <r>
    <x v="9"/>
    <x v="0"/>
    <x v="1"/>
    <x v="7"/>
    <x v="9"/>
    <x v="9"/>
    <x v="1"/>
    <x v="9"/>
    <x v="2"/>
  </r>
  <r>
    <x v="10"/>
    <x v="2"/>
    <x v="4"/>
    <x v="8"/>
    <x v="10"/>
    <x v="10"/>
    <x v="2"/>
    <x v="10"/>
    <x v="5"/>
  </r>
  <r>
    <x v="11"/>
    <x v="1"/>
    <x v="4"/>
    <x v="7"/>
    <x v="11"/>
    <x v="11"/>
    <x v="3"/>
    <x v="11"/>
    <x v="6"/>
  </r>
  <r>
    <x v="12"/>
    <x v="1"/>
    <x v="0"/>
    <x v="2"/>
    <x v="12"/>
    <x v="12"/>
    <x v="3"/>
    <x v="12"/>
    <x v="7"/>
  </r>
  <r>
    <x v="13"/>
    <x v="2"/>
    <x v="3"/>
    <x v="9"/>
    <x v="13"/>
    <x v="13"/>
    <x v="0"/>
    <x v="13"/>
    <x v="8"/>
  </r>
  <r>
    <x v="14"/>
    <x v="3"/>
    <x v="4"/>
    <x v="3"/>
    <x v="14"/>
    <x v="14"/>
    <x v="1"/>
    <x v="14"/>
    <x v="9"/>
  </r>
  <r>
    <x v="15"/>
    <x v="1"/>
    <x v="1"/>
    <x v="10"/>
    <x v="15"/>
    <x v="15"/>
    <x v="3"/>
    <x v="15"/>
    <x v="10"/>
  </r>
  <r>
    <x v="16"/>
    <x v="2"/>
    <x v="2"/>
    <x v="11"/>
    <x v="16"/>
    <x v="16"/>
    <x v="3"/>
    <x v="16"/>
    <x v="11"/>
  </r>
  <r>
    <x v="17"/>
    <x v="3"/>
    <x v="2"/>
    <x v="12"/>
    <x v="17"/>
    <x v="17"/>
    <x v="1"/>
    <x v="17"/>
    <x v="12"/>
  </r>
  <r>
    <x v="18"/>
    <x v="1"/>
    <x v="0"/>
    <x v="5"/>
    <x v="18"/>
    <x v="18"/>
    <x v="3"/>
    <x v="18"/>
    <x v="13"/>
  </r>
  <r>
    <x v="19"/>
    <x v="1"/>
    <x v="0"/>
    <x v="7"/>
    <x v="19"/>
    <x v="19"/>
    <x v="3"/>
    <x v="19"/>
    <x v="14"/>
  </r>
  <r>
    <x v="20"/>
    <x v="1"/>
    <x v="0"/>
    <x v="4"/>
    <x v="20"/>
    <x v="20"/>
    <x v="2"/>
    <x v="20"/>
    <x v="5"/>
  </r>
  <r>
    <x v="21"/>
    <x v="4"/>
    <x v="4"/>
    <x v="12"/>
    <x v="21"/>
    <x v="21"/>
    <x v="1"/>
    <x v="21"/>
    <x v="2"/>
  </r>
  <r>
    <x v="22"/>
    <x v="2"/>
    <x v="4"/>
    <x v="7"/>
    <x v="22"/>
    <x v="22"/>
    <x v="1"/>
    <x v="22"/>
    <x v="7"/>
  </r>
  <r>
    <x v="23"/>
    <x v="4"/>
    <x v="4"/>
    <x v="0"/>
    <x v="23"/>
    <x v="23"/>
    <x v="2"/>
    <x v="23"/>
    <x v="9"/>
  </r>
  <r>
    <x v="24"/>
    <x v="3"/>
    <x v="3"/>
    <x v="11"/>
    <x v="24"/>
    <x v="24"/>
    <x v="3"/>
    <x v="24"/>
    <x v="15"/>
  </r>
  <r>
    <x v="25"/>
    <x v="0"/>
    <x v="4"/>
    <x v="9"/>
    <x v="25"/>
    <x v="25"/>
    <x v="0"/>
    <x v="13"/>
    <x v="16"/>
  </r>
  <r>
    <x v="26"/>
    <x v="1"/>
    <x v="1"/>
    <x v="10"/>
    <x v="26"/>
    <x v="26"/>
    <x v="1"/>
    <x v="25"/>
    <x v="12"/>
  </r>
  <r>
    <x v="27"/>
    <x v="3"/>
    <x v="0"/>
    <x v="4"/>
    <x v="27"/>
    <x v="27"/>
    <x v="3"/>
    <x v="26"/>
    <x v="11"/>
  </r>
  <r>
    <x v="28"/>
    <x v="0"/>
    <x v="1"/>
    <x v="13"/>
    <x v="28"/>
    <x v="28"/>
    <x v="1"/>
    <x v="27"/>
    <x v="2"/>
  </r>
  <r>
    <x v="29"/>
    <x v="0"/>
    <x v="4"/>
    <x v="9"/>
    <x v="29"/>
    <x v="29"/>
    <x v="2"/>
    <x v="13"/>
    <x v="2"/>
  </r>
  <r>
    <x v="30"/>
    <x v="1"/>
    <x v="4"/>
    <x v="8"/>
    <x v="30"/>
    <x v="30"/>
    <x v="2"/>
    <x v="28"/>
    <x v="5"/>
  </r>
  <r>
    <x v="31"/>
    <x v="2"/>
    <x v="1"/>
    <x v="13"/>
    <x v="31"/>
    <x v="31"/>
    <x v="0"/>
    <x v="29"/>
    <x v="17"/>
  </r>
  <r>
    <x v="32"/>
    <x v="3"/>
    <x v="3"/>
    <x v="2"/>
    <x v="32"/>
    <x v="32"/>
    <x v="3"/>
    <x v="30"/>
    <x v="6"/>
  </r>
  <r>
    <x v="33"/>
    <x v="0"/>
    <x v="2"/>
    <x v="1"/>
    <x v="33"/>
    <x v="33"/>
    <x v="1"/>
    <x v="31"/>
    <x v="14"/>
  </r>
  <r>
    <x v="6"/>
    <x v="0"/>
    <x v="4"/>
    <x v="8"/>
    <x v="34"/>
    <x v="34"/>
    <x v="3"/>
    <x v="32"/>
    <x v="3"/>
  </r>
  <r>
    <x v="34"/>
    <x v="1"/>
    <x v="4"/>
    <x v="2"/>
    <x v="35"/>
    <x v="35"/>
    <x v="0"/>
    <x v="33"/>
    <x v="18"/>
  </r>
  <r>
    <x v="35"/>
    <x v="3"/>
    <x v="0"/>
    <x v="7"/>
    <x v="36"/>
    <x v="36"/>
    <x v="2"/>
    <x v="34"/>
    <x v="6"/>
  </r>
  <r>
    <x v="36"/>
    <x v="3"/>
    <x v="2"/>
    <x v="2"/>
    <x v="37"/>
    <x v="37"/>
    <x v="1"/>
    <x v="35"/>
    <x v="3"/>
  </r>
  <r>
    <x v="37"/>
    <x v="3"/>
    <x v="3"/>
    <x v="9"/>
    <x v="38"/>
    <x v="38"/>
    <x v="1"/>
    <x v="13"/>
    <x v="6"/>
  </r>
  <r>
    <x v="38"/>
    <x v="4"/>
    <x v="4"/>
    <x v="6"/>
    <x v="39"/>
    <x v="39"/>
    <x v="2"/>
    <x v="36"/>
    <x v="19"/>
  </r>
  <r>
    <x v="39"/>
    <x v="1"/>
    <x v="0"/>
    <x v="2"/>
    <x v="40"/>
    <x v="40"/>
    <x v="1"/>
    <x v="37"/>
    <x v="1"/>
  </r>
  <r>
    <x v="40"/>
    <x v="2"/>
    <x v="2"/>
    <x v="8"/>
    <x v="41"/>
    <x v="41"/>
    <x v="3"/>
    <x v="38"/>
    <x v="3"/>
  </r>
  <r>
    <x v="41"/>
    <x v="2"/>
    <x v="1"/>
    <x v="6"/>
    <x v="42"/>
    <x v="42"/>
    <x v="3"/>
    <x v="39"/>
    <x v="12"/>
  </r>
  <r>
    <x v="42"/>
    <x v="0"/>
    <x v="2"/>
    <x v="1"/>
    <x v="43"/>
    <x v="43"/>
    <x v="1"/>
    <x v="40"/>
    <x v="19"/>
  </r>
  <r>
    <x v="43"/>
    <x v="1"/>
    <x v="0"/>
    <x v="12"/>
    <x v="44"/>
    <x v="44"/>
    <x v="0"/>
    <x v="41"/>
    <x v="9"/>
  </r>
  <r>
    <x v="44"/>
    <x v="1"/>
    <x v="4"/>
    <x v="1"/>
    <x v="45"/>
    <x v="45"/>
    <x v="0"/>
    <x v="42"/>
    <x v="2"/>
  </r>
  <r>
    <x v="45"/>
    <x v="0"/>
    <x v="0"/>
    <x v="1"/>
    <x v="46"/>
    <x v="46"/>
    <x v="2"/>
    <x v="43"/>
    <x v="3"/>
  </r>
  <r>
    <x v="46"/>
    <x v="4"/>
    <x v="2"/>
    <x v="1"/>
    <x v="47"/>
    <x v="47"/>
    <x v="3"/>
    <x v="44"/>
    <x v="2"/>
  </r>
  <r>
    <x v="47"/>
    <x v="1"/>
    <x v="1"/>
    <x v="11"/>
    <x v="48"/>
    <x v="48"/>
    <x v="3"/>
    <x v="45"/>
    <x v="20"/>
  </r>
  <r>
    <x v="48"/>
    <x v="2"/>
    <x v="2"/>
    <x v="2"/>
    <x v="49"/>
    <x v="49"/>
    <x v="2"/>
    <x v="46"/>
    <x v="1"/>
  </r>
  <r>
    <x v="49"/>
    <x v="0"/>
    <x v="1"/>
    <x v="4"/>
    <x v="50"/>
    <x v="50"/>
    <x v="1"/>
    <x v="47"/>
    <x v="20"/>
  </r>
  <r>
    <x v="50"/>
    <x v="0"/>
    <x v="4"/>
    <x v="14"/>
    <x v="51"/>
    <x v="51"/>
    <x v="0"/>
    <x v="48"/>
    <x v="15"/>
  </r>
  <r>
    <x v="51"/>
    <x v="4"/>
    <x v="3"/>
    <x v="0"/>
    <x v="52"/>
    <x v="52"/>
    <x v="3"/>
    <x v="49"/>
    <x v="1"/>
  </r>
  <r>
    <x v="52"/>
    <x v="1"/>
    <x v="2"/>
    <x v="12"/>
    <x v="53"/>
    <x v="53"/>
    <x v="1"/>
    <x v="50"/>
    <x v="0"/>
  </r>
  <r>
    <x v="53"/>
    <x v="3"/>
    <x v="4"/>
    <x v="7"/>
    <x v="54"/>
    <x v="54"/>
    <x v="3"/>
    <x v="51"/>
    <x v="21"/>
  </r>
  <r>
    <x v="54"/>
    <x v="3"/>
    <x v="4"/>
    <x v="15"/>
    <x v="55"/>
    <x v="55"/>
    <x v="3"/>
    <x v="52"/>
    <x v="17"/>
  </r>
  <r>
    <x v="55"/>
    <x v="1"/>
    <x v="1"/>
    <x v="14"/>
    <x v="56"/>
    <x v="56"/>
    <x v="1"/>
    <x v="53"/>
    <x v="18"/>
  </r>
  <r>
    <x v="56"/>
    <x v="4"/>
    <x v="2"/>
    <x v="15"/>
    <x v="57"/>
    <x v="57"/>
    <x v="0"/>
    <x v="54"/>
    <x v="16"/>
  </r>
  <r>
    <x v="57"/>
    <x v="2"/>
    <x v="2"/>
    <x v="16"/>
    <x v="58"/>
    <x v="58"/>
    <x v="3"/>
    <x v="55"/>
    <x v="18"/>
  </r>
  <r>
    <x v="36"/>
    <x v="1"/>
    <x v="2"/>
    <x v="14"/>
    <x v="59"/>
    <x v="59"/>
    <x v="2"/>
    <x v="56"/>
    <x v="3"/>
  </r>
  <r>
    <x v="58"/>
    <x v="0"/>
    <x v="1"/>
    <x v="17"/>
    <x v="60"/>
    <x v="60"/>
    <x v="0"/>
    <x v="57"/>
    <x v="13"/>
  </r>
  <r>
    <x v="59"/>
    <x v="1"/>
    <x v="1"/>
    <x v="4"/>
    <x v="61"/>
    <x v="61"/>
    <x v="0"/>
    <x v="58"/>
    <x v="17"/>
  </r>
  <r>
    <x v="60"/>
    <x v="1"/>
    <x v="4"/>
    <x v="17"/>
    <x v="62"/>
    <x v="62"/>
    <x v="2"/>
    <x v="59"/>
    <x v="14"/>
  </r>
  <r>
    <x v="61"/>
    <x v="2"/>
    <x v="4"/>
    <x v="4"/>
    <x v="63"/>
    <x v="63"/>
    <x v="0"/>
    <x v="60"/>
    <x v="3"/>
  </r>
  <r>
    <x v="62"/>
    <x v="2"/>
    <x v="4"/>
    <x v="6"/>
    <x v="64"/>
    <x v="64"/>
    <x v="1"/>
    <x v="61"/>
    <x v="22"/>
  </r>
  <r>
    <x v="63"/>
    <x v="0"/>
    <x v="4"/>
    <x v="6"/>
    <x v="65"/>
    <x v="65"/>
    <x v="0"/>
    <x v="62"/>
    <x v="23"/>
  </r>
  <r>
    <x v="64"/>
    <x v="2"/>
    <x v="0"/>
    <x v="14"/>
    <x v="66"/>
    <x v="66"/>
    <x v="3"/>
    <x v="63"/>
    <x v="20"/>
  </r>
  <r>
    <x v="65"/>
    <x v="0"/>
    <x v="2"/>
    <x v="15"/>
    <x v="67"/>
    <x v="67"/>
    <x v="0"/>
    <x v="64"/>
    <x v="9"/>
  </r>
  <r>
    <x v="66"/>
    <x v="4"/>
    <x v="0"/>
    <x v="1"/>
    <x v="68"/>
    <x v="68"/>
    <x v="1"/>
    <x v="65"/>
    <x v="15"/>
  </r>
  <r>
    <x v="67"/>
    <x v="0"/>
    <x v="4"/>
    <x v="3"/>
    <x v="69"/>
    <x v="69"/>
    <x v="0"/>
    <x v="66"/>
    <x v="17"/>
  </r>
  <r>
    <x v="68"/>
    <x v="2"/>
    <x v="3"/>
    <x v="14"/>
    <x v="70"/>
    <x v="70"/>
    <x v="3"/>
    <x v="67"/>
    <x v="6"/>
  </r>
  <r>
    <x v="69"/>
    <x v="2"/>
    <x v="1"/>
    <x v="1"/>
    <x v="71"/>
    <x v="71"/>
    <x v="2"/>
    <x v="68"/>
    <x v="19"/>
  </r>
  <r>
    <x v="70"/>
    <x v="3"/>
    <x v="0"/>
    <x v="5"/>
    <x v="72"/>
    <x v="72"/>
    <x v="0"/>
    <x v="69"/>
    <x v="18"/>
  </r>
  <r>
    <x v="71"/>
    <x v="0"/>
    <x v="4"/>
    <x v="18"/>
    <x v="73"/>
    <x v="73"/>
    <x v="1"/>
    <x v="70"/>
    <x v="2"/>
  </r>
  <r>
    <x v="72"/>
    <x v="2"/>
    <x v="0"/>
    <x v="3"/>
    <x v="74"/>
    <x v="74"/>
    <x v="1"/>
    <x v="71"/>
    <x v="19"/>
  </r>
  <r>
    <x v="73"/>
    <x v="4"/>
    <x v="1"/>
    <x v="15"/>
    <x v="75"/>
    <x v="75"/>
    <x v="0"/>
    <x v="72"/>
    <x v="20"/>
  </r>
  <r>
    <x v="74"/>
    <x v="4"/>
    <x v="0"/>
    <x v="12"/>
    <x v="76"/>
    <x v="76"/>
    <x v="1"/>
    <x v="73"/>
    <x v="2"/>
  </r>
  <r>
    <x v="75"/>
    <x v="3"/>
    <x v="1"/>
    <x v="1"/>
    <x v="77"/>
    <x v="77"/>
    <x v="0"/>
    <x v="74"/>
    <x v="9"/>
  </r>
  <r>
    <x v="76"/>
    <x v="0"/>
    <x v="4"/>
    <x v="18"/>
    <x v="78"/>
    <x v="78"/>
    <x v="1"/>
    <x v="75"/>
    <x v="19"/>
  </r>
  <r>
    <x v="66"/>
    <x v="4"/>
    <x v="1"/>
    <x v="16"/>
    <x v="79"/>
    <x v="79"/>
    <x v="0"/>
    <x v="76"/>
    <x v="15"/>
  </r>
  <r>
    <x v="77"/>
    <x v="3"/>
    <x v="2"/>
    <x v="13"/>
    <x v="80"/>
    <x v="80"/>
    <x v="3"/>
    <x v="77"/>
    <x v="7"/>
  </r>
  <r>
    <x v="78"/>
    <x v="0"/>
    <x v="4"/>
    <x v="4"/>
    <x v="81"/>
    <x v="81"/>
    <x v="1"/>
    <x v="78"/>
    <x v="11"/>
  </r>
  <r>
    <x v="79"/>
    <x v="2"/>
    <x v="1"/>
    <x v="12"/>
    <x v="82"/>
    <x v="82"/>
    <x v="0"/>
    <x v="79"/>
    <x v="10"/>
  </r>
  <r>
    <x v="80"/>
    <x v="3"/>
    <x v="2"/>
    <x v="2"/>
    <x v="83"/>
    <x v="83"/>
    <x v="3"/>
    <x v="80"/>
    <x v="17"/>
  </r>
  <r>
    <x v="81"/>
    <x v="0"/>
    <x v="4"/>
    <x v="13"/>
    <x v="84"/>
    <x v="84"/>
    <x v="0"/>
    <x v="81"/>
    <x v="5"/>
  </r>
  <r>
    <x v="82"/>
    <x v="3"/>
    <x v="2"/>
    <x v="17"/>
    <x v="85"/>
    <x v="85"/>
    <x v="2"/>
    <x v="82"/>
    <x v="20"/>
  </r>
  <r>
    <x v="83"/>
    <x v="3"/>
    <x v="1"/>
    <x v="15"/>
    <x v="86"/>
    <x v="86"/>
    <x v="0"/>
    <x v="83"/>
    <x v="12"/>
  </r>
  <r>
    <x v="84"/>
    <x v="3"/>
    <x v="1"/>
    <x v="4"/>
    <x v="87"/>
    <x v="87"/>
    <x v="1"/>
    <x v="84"/>
    <x v="10"/>
  </r>
  <r>
    <x v="85"/>
    <x v="1"/>
    <x v="1"/>
    <x v="15"/>
    <x v="88"/>
    <x v="88"/>
    <x v="0"/>
    <x v="85"/>
    <x v="20"/>
  </r>
  <r>
    <x v="86"/>
    <x v="1"/>
    <x v="2"/>
    <x v="8"/>
    <x v="89"/>
    <x v="89"/>
    <x v="2"/>
    <x v="86"/>
    <x v="5"/>
  </r>
  <r>
    <x v="87"/>
    <x v="0"/>
    <x v="0"/>
    <x v="1"/>
    <x v="90"/>
    <x v="90"/>
    <x v="3"/>
    <x v="87"/>
    <x v="4"/>
  </r>
  <r>
    <x v="88"/>
    <x v="2"/>
    <x v="3"/>
    <x v="18"/>
    <x v="91"/>
    <x v="91"/>
    <x v="1"/>
    <x v="88"/>
    <x v="7"/>
  </r>
  <r>
    <x v="89"/>
    <x v="0"/>
    <x v="4"/>
    <x v="2"/>
    <x v="92"/>
    <x v="92"/>
    <x v="3"/>
    <x v="89"/>
    <x v="12"/>
  </r>
  <r>
    <x v="90"/>
    <x v="2"/>
    <x v="1"/>
    <x v="15"/>
    <x v="93"/>
    <x v="93"/>
    <x v="1"/>
    <x v="90"/>
    <x v="23"/>
  </r>
  <r>
    <x v="91"/>
    <x v="2"/>
    <x v="2"/>
    <x v="4"/>
    <x v="94"/>
    <x v="94"/>
    <x v="2"/>
    <x v="91"/>
    <x v="5"/>
  </r>
  <r>
    <x v="92"/>
    <x v="4"/>
    <x v="1"/>
    <x v="0"/>
    <x v="95"/>
    <x v="95"/>
    <x v="3"/>
    <x v="92"/>
    <x v="18"/>
  </r>
  <r>
    <x v="93"/>
    <x v="1"/>
    <x v="0"/>
    <x v="12"/>
    <x v="96"/>
    <x v="96"/>
    <x v="3"/>
    <x v="93"/>
    <x v="21"/>
  </r>
  <r>
    <x v="94"/>
    <x v="3"/>
    <x v="3"/>
    <x v="9"/>
    <x v="97"/>
    <x v="97"/>
    <x v="0"/>
    <x v="13"/>
    <x v="8"/>
  </r>
  <r>
    <x v="95"/>
    <x v="2"/>
    <x v="2"/>
    <x v="16"/>
    <x v="98"/>
    <x v="98"/>
    <x v="0"/>
    <x v="94"/>
    <x v="21"/>
  </r>
  <r>
    <x v="96"/>
    <x v="1"/>
    <x v="1"/>
    <x v="18"/>
    <x v="99"/>
    <x v="99"/>
    <x v="2"/>
    <x v="95"/>
    <x v="16"/>
  </r>
  <r>
    <x v="97"/>
    <x v="2"/>
    <x v="1"/>
    <x v="18"/>
    <x v="100"/>
    <x v="100"/>
    <x v="1"/>
    <x v="96"/>
    <x v="4"/>
  </r>
  <r>
    <x v="98"/>
    <x v="4"/>
    <x v="2"/>
    <x v="11"/>
    <x v="101"/>
    <x v="101"/>
    <x v="1"/>
    <x v="97"/>
    <x v="2"/>
  </r>
  <r>
    <x v="99"/>
    <x v="1"/>
    <x v="4"/>
    <x v="8"/>
    <x v="102"/>
    <x v="102"/>
    <x v="0"/>
    <x v="98"/>
    <x v="1"/>
  </r>
  <r>
    <x v="3"/>
    <x v="3"/>
    <x v="4"/>
    <x v="4"/>
    <x v="103"/>
    <x v="103"/>
    <x v="3"/>
    <x v="99"/>
    <x v="1"/>
  </r>
  <r>
    <x v="29"/>
    <x v="0"/>
    <x v="1"/>
    <x v="3"/>
    <x v="104"/>
    <x v="104"/>
    <x v="3"/>
    <x v="100"/>
    <x v="2"/>
  </r>
  <r>
    <x v="100"/>
    <x v="3"/>
    <x v="4"/>
    <x v="8"/>
    <x v="105"/>
    <x v="105"/>
    <x v="2"/>
    <x v="101"/>
    <x v="12"/>
  </r>
  <r>
    <x v="101"/>
    <x v="1"/>
    <x v="2"/>
    <x v="12"/>
    <x v="106"/>
    <x v="106"/>
    <x v="3"/>
    <x v="102"/>
    <x v="10"/>
  </r>
  <r>
    <x v="102"/>
    <x v="3"/>
    <x v="0"/>
    <x v="2"/>
    <x v="107"/>
    <x v="107"/>
    <x v="1"/>
    <x v="103"/>
    <x v="20"/>
  </r>
  <r>
    <x v="19"/>
    <x v="2"/>
    <x v="0"/>
    <x v="1"/>
    <x v="108"/>
    <x v="108"/>
    <x v="0"/>
    <x v="104"/>
    <x v="14"/>
  </r>
  <r>
    <x v="103"/>
    <x v="0"/>
    <x v="2"/>
    <x v="0"/>
    <x v="109"/>
    <x v="109"/>
    <x v="3"/>
    <x v="105"/>
    <x v="4"/>
  </r>
  <r>
    <x v="104"/>
    <x v="2"/>
    <x v="0"/>
    <x v="0"/>
    <x v="110"/>
    <x v="110"/>
    <x v="3"/>
    <x v="106"/>
    <x v="2"/>
  </r>
  <r>
    <x v="105"/>
    <x v="0"/>
    <x v="1"/>
    <x v="3"/>
    <x v="111"/>
    <x v="111"/>
    <x v="0"/>
    <x v="107"/>
    <x v="22"/>
  </r>
  <r>
    <x v="106"/>
    <x v="3"/>
    <x v="0"/>
    <x v="16"/>
    <x v="112"/>
    <x v="112"/>
    <x v="0"/>
    <x v="108"/>
    <x v="0"/>
  </r>
  <r>
    <x v="107"/>
    <x v="4"/>
    <x v="4"/>
    <x v="17"/>
    <x v="113"/>
    <x v="113"/>
    <x v="3"/>
    <x v="109"/>
    <x v="9"/>
  </r>
  <r>
    <x v="108"/>
    <x v="2"/>
    <x v="4"/>
    <x v="10"/>
    <x v="114"/>
    <x v="114"/>
    <x v="3"/>
    <x v="110"/>
    <x v="18"/>
  </r>
  <r>
    <x v="109"/>
    <x v="4"/>
    <x v="4"/>
    <x v="5"/>
    <x v="115"/>
    <x v="115"/>
    <x v="2"/>
    <x v="111"/>
    <x v="23"/>
  </r>
  <r>
    <x v="110"/>
    <x v="4"/>
    <x v="0"/>
    <x v="2"/>
    <x v="116"/>
    <x v="116"/>
    <x v="1"/>
    <x v="112"/>
    <x v="21"/>
  </r>
  <r>
    <x v="33"/>
    <x v="2"/>
    <x v="4"/>
    <x v="5"/>
    <x v="117"/>
    <x v="117"/>
    <x v="1"/>
    <x v="113"/>
    <x v="14"/>
  </r>
  <r>
    <x v="111"/>
    <x v="0"/>
    <x v="0"/>
    <x v="6"/>
    <x v="118"/>
    <x v="118"/>
    <x v="0"/>
    <x v="114"/>
    <x v="15"/>
  </r>
  <r>
    <x v="112"/>
    <x v="0"/>
    <x v="2"/>
    <x v="6"/>
    <x v="119"/>
    <x v="119"/>
    <x v="0"/>
    <x v="115"/>
    <x v="16"/>
  </r>
  <r>
    <x v="113"/>
    <x v="0"/>
    <x v="1"/>
    <x v="12"/>
    <x v="120"/>
    <x v="120"/>
    <x v="0"/>
    <x v="116"/>
    <x v="7"/>
  </r>
  <r>
    <x v="114"/>
    <x v="1"/>
    <x v="2"/>
    <x v="7"/>
    <x v="121"/>
    <x v="121"/>
    <x v="0"/>
    <x v="117"/>
    <x v="11"/>
  </r>
  <r>
    <x v="115"/>
    <x v="4"/>
    <x v="2"/>
    <x v="11"/>
    <x v="122"/>
    <x v="122"/>
    <x v="0"/>
    <x v="118"/>
    <x v="9"/>
  </r>
  <r>
    <x v="116"/>
    <x v="4"/>
    <x v="0"/>
    <x v="15"/>
    <x v="123"/>
    <x v="123"/>
    <x v="1"/>
    <x v="119"/>
    <x v="16"/>
  </r>
  <r>
    <x v="117"/>
    <x v="4"/>
    <x v="2"/>
    <x v="8"/>
    <x v="124"/>
    <x v="124"/>
    <x v="0"/>
    <x v="120"/>
    <x v="22"/>
  </r>
  <r>
    <x v="32"/>
    <x v="1"/>
    <x v="2"/>
    <x v="16"/>
    <x v="125"/>
    <x v="125"/>
    <x v="0"/>
    <x v="121"/>
    <x v="6"/>
  </r>
  <r>
    <x v="118"/>
    <x v="3"/>
    <x v="4"/>
    <x v="5"/>
    <x v="126"/>
    <x v="126"/>
    <x v="1"/>
    <x v="122"/>
    <x v="23"/>
  </r>
  <r>
    <x v="24"/>
    <x v="1"/>
    <x v="2"/>
    <x v="1"/>
    <x v="127"/>
    <x v="127"/>
    <x v="1"/>
    <x v="123"/>
    <x v="15"/>
  </r>
  <r>
    <x v="119"/>
    <x v="2"/>
    <x v="1"/>
    <x v="11"/>
    <x v="128"/>
    <x v="128"/>
    <x v="0"/>
    <x v="124"/>
    <x v="5"/>
  </r>
  <r>
    <x v="46"/>
    <x v="2"/>
    <x v="1"/>
    <x v="4"/>
    <x v="129"/>
    <x v="129"/>
    <x v="3"/>
    <x v="125"/>
    <x v="2"/>
  </r>
  <r>
    <x v="120"/>
    <x v="0"/>
    <x v="0"/>
    <x v="16"/>
    <x v="130"/>
    <x v="130"/>
    <x v="2"/>
    <x v="126"/>
    <x v="14"/>
  </r>
  <r>
    <x v="121"/>
    <x v="2"/>
    <x v="0"/>
    <x v="3"/>
    <x v="131"/>
    <x v="131"/>
    <x v="0"/>
    <x v="127"/>
    <x v="12"/>
  </r>
  <r>
    <x v="122"/>
    <x v="3"/>
    <x v="3"/>
    <x v="3"/>
    <x v="132"/>
    <x v="132"/>
    <x v="2"/>
    <x v="128"/>
    <x v="21"/>
  </r>
  <r>
    <x v="94"/>
    <x v="3"/>
    <x v="4"/>
    <x v="7"/>
    <x v="133"/>
    <x v="133"/>
    <x v="3"/>
    <x v="129"/>
    <x v="8"/>
  </r>
  <r>
    <x v="123"/>
    <x v="1"/>
    <x v="2"/>
    <x v="0"/>
    <x v="134"/>
    <x v="134"/>
    <x v="3"/>
    <x v="130"/>
    <x v="19"/>
  </r>
  <r>
    <x v="65"/>
    <x v="0"/>
    <x v="4"/>
    <x v="1"/>
    <x v="135"/>
    <x v="135"/>
    <x v="2"/>
    <x v="131"/>
    <x v="9"/>
  </r>
  <r>
    <x v="124"/>
    <x v="4"/>
    <x v="3"/>
    <x v="10"/>
    <x v="136"/>
    <x v="136"/>
    <x v="0"/>
    <x v="132"/>
    <x v="10"/>
  </r>
  <r>
    <x v="125"/>
    <x v="0"/>
    <x v="0"/>
    <x v="5"/>
    <x v="137"/>
    <x v="137"/>
    <x v="3"/>
    <x v="133"/>
    <x v="2"/>
  </r>
  <r>
    <x v="29"/>
    <x v="3"/>
    <x v="4"/>
    <x v="6"/>
    <x v="138"/>
    <x v="138"/>
    <x v="1"/>
    <x v="134"/>
    <x v="2"/>
  </r>
  <r>
    <x v="126"/>
    <x v="3"/>
    <x v="1"/>
    <x v="11"/>
    <x v="139"/>
    <x v="139"/>
    <x v="3"/>
    <x v="135"/>
    <x v="7"/>
  </r>
  <r>
    <x v="127"/>
    <x v="2"/>
    <x v="1"/>
    <x v="7"/>
    <x v="140"/>
    <x v="140"/>
    <x v="2"/>
    <x v="136"/>
    <x v="14"/>
  </r>
  <r>
    <x v="128"/>
    <x v="3"/>
    <x v="3"/>
    <x v="8"/>
    <x v="141"/>
    <x v="141"/>
    <x v="1"/>
    <x v="137"/>
    <x v="13"/>
  </r>
  <r>
    <x v="129"/>
    <x v="4"/>
    <x v="2"/>
    <x v="4"/>
    <x v="142"/>
    <x v="142"/>
    <x v="2"/>
    <x v="138"/>
    <x v="17"/>
  </r>
  <r>
    <x v="130"/>
    <x v="0"/>
    <x v="0"/>
    <x v="9"/>
    <x v="143"/>
    <x v="143"/>
    <x v="1"/>
    <x v="13"/>
    <x v="20"/>
  </r>
  <r>
    <x v="59"/>
    <x v="1"/>
    <x v="0"/>
    <x v="8"/>
    <x v="144"/>
    <x v="144"/>
    <x v="2"/>
    <x v="139"/>
    <x v="17"/>
  </r>
  <r>
    <x v="131"/>
    <x v="1"/>
    <x v="1"/>
    <x v="8"/>
    <x v="145"/>
    <x v="145"/>
    <x v="0"/>
    <x v="140"/>
    <x v="20"/>
  </r>
  <r>
    <x v="132"/>
    <x v="3"/>
    <x v="4"/>
    <x v="12"/>
    <x v="146"/>
    <x v="146"/>
    <x v="2"/>
    <x v="141"/>
    <x v="2"/>
  </r>
  <r>
    <x v="133"/>
    <x v="3"/>
    <x v="3"/>
    <x v="4"/>
    <x v="147"/>
    <x v="147"/>
    <x v="1"/>
    <x v="142"/>
    <x v="11"/>
  </r>
  <r>
    <x v="134"/>
    <x v="3"/>
    <x v="2"/>
    <x v="4"/>
    <x v="148"/>
    <x v="148"/>
    <x v="0"/>
    <x v="143"/>
    <x v="2"/>
  </r>
  <r>
    <x v="135"/>
    <x v="1"/>
    <x v="1"/>
    <x v="16"/>
    <x v="149"/>
    <x v="149"/>
    <x v="0"/>
    <x v="144"/>
    <x v="3"/>
  </r>
  <r>
    <x v="106"/>
    <x v="2"/>
    <x v="2"/>
    <x v="3"/>
    <x v="150"/>
    <x v="150"/>
    <x v="1"/>
    <x v="145"/>
    <x v="0"/>
  </r>
  <r>
    <x v="136"/>
    <x v="4"/>
    <x v="2"/>
    <x v="9"/>
    <x v="151"/>
    <x v="151"/>
    <x v="0"/>
    <x v="13"/>
    <x v="8"/>
  </r>
  <r>
    <x v="137"/>
    <x v="4"/>
    <x v="4"/>
    <x v="16"/>
    <x v="152"/>
    <x v="152"/>
    <x v="0"/>
    <x v="146"/>
    <x v="12"/>
  </r>
  <r>
    <x v="138"/>
    <x v="3"/>
    <x v="4"/>
    <x v="16"/>
    <x v="153"/>
    <x v="153"/>
    <x v="0"/>
    <x v="147"/>
    <x v="13"/>
  </r>
  <r>
    <x v="139"/>
    <x v="4"/>
    <x v="3"/>
    <x v="4"/>
    <x v="154"/>
    <x v="154"/>
    <x v="1"/>
    <x v="148"/>
    <x v="11"/>
  </r>
  <r>
    <x v="140"/>
    <x v="3"/>
    <x v="2"/>
    <x v="0"/>
    <x v="155"/>
    <x v="155"/>
    <x v="0"/>
    <x v="149"/>
    <x v="12"/>
  </r>
  <r>
    <x v="141"/>
    <x v="2"/>
    <x v="3"/>
    <x v="4"/>
    <x v="156"/>
    <x v="156"/>
    <x v="2"/>
    <x v="150"/>
    <x v="23"/>
  </r>
  <r>
    <x v="93"/>
    <x v="0"/>
    <x v="4"/>
    <x v="7"/>
    <x v="157"/>
    <x v="157"/>
    <x v="2"/>
    <x v="151"/>
    <x v="21"/>
  </r>
  <r>
    <x v="116"/>
    <x v="1"/>
    <x v="3"/>
    <x v="12"/>
    <x v="158"/>
    <x v="158"/>
    <x v="2"/>
    <x v="152"/>
    <x v="16"/>
  </r>
  <r>
    <x v="142"/>
    <x v="1"/>
    <x v="2"/>
    <x v="17"/>
    <x v="159"/>
    <x v="159"/>
    <x v="0"/>
    <x v="153"/>
    <x v="20"/>
  </r>
  <r>
    <x v="21"/>
    <x v="2"/>
    <x v="2"/>
    <x v="13"/>
    <x v="160"/>
    <x v="160"/>
    <x v="0"/>
    <x v="154"/>
    <x v="2"/>
  </r>
  <r>
    <x v="143"/>
    <x v="0"/>
    <x v="3"/>
    <x v="3"/>
    <x v="161"/>
    <x v="161"/>
    <x v="1"/>
    <x v="155"/>
    <x v="2"/>
  </r>
  <r>
    <x v="144"/>
    <x v="2"/>
    <x v="0"/>
    <x v="1"/>
    <x v="162"/>
    <x v="162"/>
    <x v="3"/>
    <x v="156"/>
    <x v="16"/>
  </r>
  <r>
    <x v="145"/>
    <x v="1"/>
    <x v="0"/>
    <x v="6"/>
    <x v="163"/>
    <x v="163"/>
    <x v="1"/>
    <x v="157"/>
    <x v="1"/>
  </r>
  <r>
    <x v="122"/>
    <x v="2"/>
    <x v="0"/>
    <x v="11"/>
    <x v="164"/>
    <x v="164"/>
    <x v="3"/>
    <x v="158"/>
    <x v="21"/>
  </r>
  <r>
    <x v="146"/>
    <x v="4"/>
    <x v="0"/>
    <x v="11"/>
    <x v="165"/>
    <x v="165"/>
    <x v="1"/>
    <x v="159"/>
    <x v="18"/>
  </r>
  <r>
    <x v="147"/>
    <x v="0"/>
    <x v="1"/>
    <x v="0"/>
    <x v="166"/>
    <x v="166"/>
    <x v="0"/>
    <x v="160"/>
    <x v="11"/>
  </r>
  <r>
    <x v="148"/>
    <x v="2"/>
    <x v="1"/>
    <x v="1"/>
    <x v="167"/>
    <x v="167"/>
    <x v="1"/>
    <x v="161"/>
    <x v="8"/>
  </r>
  <r>
    <x v="149"/>
    <x v="1"/>
    <x v="3"/>
    <x v="8"/>
    <x v="168"/>
    <x v="168"/>
    <x v="3"/>
    <x v="162"/>
    <x v="19"/>
  </r>
  <r>
    <x v="150"/>
    <x v="1"/>
    <x v="2"/>
    <x v="1"/>
    <x v="169"/>
    <x v="169"/>
    <x v="0"/>
    <x v="163"/>
    <x v="21"/>
  </r>
  <r>
    <x v="151"/>
    <x v="4"/>
    <x v="2"/>
    <x v="4"/>
    <x v="170"/>
    <x v="170"/>
    <x v="3"/>
    <x v="164"/>
    <x v="1"/>
  </r>
  <r>
    <x v="152"/>
    <x v="0"/>
    <x v="4"/>
    <x v="0"/>
    <x v="171"/>
    <x v="171"/>
    <x v="3"/>
    <x v="165"/>
    <x v="4"/>
  </r>
  <r>
    <x v="137"/>
    <x v="3"/>
    <x v="1"/>
    <x v="6"/>
    <x v="172"/>
    <x v="172"/>
    <x v="2"/>
    <x v="166"/>
    <x v="12"/>
  </r>
  <r>
    <x v="153"/>
    <x v="4"/>
    <x v="0"/>
    <x v="9"/>
    <x v="173"/>
    <x v="173"/>
    <x v="1"/>
    <x v="13"/>
    <x v="14"/>
  </r>
  <r>
    <x v="154"/>
    <x v="4"/>
    <x v="3"/>
    <x v="10"/>
    <x v="174"/>
    <x v="174"/>
    <x v="0"/>
    <x v="167"/>
    <x v="16"/>
  </r>
  <r>
    <x v="155"/>
    <x v="0"/>
    <x v="2"/>
    <x v="2"/>
    <x v="175"/>
    <x v="175"/>
    <x v="2"/>
    <x v="168"/>
    <x v="8"/>
  </r>
  <r>
    <x v="156"/>
    <x v="4"/>
    <x v="1"/>
    <x v="15"/>
    <x v="176"/>
    <x v="176"/>
    <x v="2"/>
    <x v="169"/>
    <x v="18"/>
  </r>
  <r>
    <x v="157"/>
    <x v="0"/>
    <x v="3"/>
    <x v="1"/>
    <x v="177"/>
    <x v="177"/>
    <x v="2"/>
    <x v="170"/>
    <x v="20"/>
  </r>
  <r>
    <x v="158"/>
    <x v="2"/>
    <x v="3"/>
    <x v="16"/>
    <x v="178"/>
    <x v="178"/>
    <x v="1"/>
    <x v="171"/>
    <x v="21"/>
  </r>
  <r>
    <x v="159"/>
    <x v="3"/>
    <x v="2"/>
    <x v="15"/>
    <x v="179"/>
    <x v="179"/>
    <x v="3"/>
    <x v="172"/>
    <x v="6"/>
  </r>
  <r>
    <x v="21"/>
    <x v="4"/>
    <x v="3"/>
    <x v="14"/>
    <x v="180"/>
    <x v="180"/>
    <x v="3"/>
    <x v="173"/>
    <x v="2"/>
  </r>
  <r>
    <x v="160"/>
    <x v="2"/>
    <x v="4"/>
    <x v="4"/>
    <x v="181"/>
    <x v="181"/>
    <x v="0"/>
    <x v="174"/>
    <x v="21"/>
  </r>
  <r>
    <x v="161"/>
    <x v="4"/>
    <x v="4"/>
    <x v="3"/>
    <x v="182"/>
    <x v="182"/>
    <x v="2"/>
    <x v="175"/>
    <x v="4"/>
  </r>
  <r>
    <x v="162"/>
    <x v="1"/>
    <x v="2"/>
    <x v="7"/>
    <x v="183"/>
    <x v="183"/>
    <x v="0"/>
    <x v="176"/>
    <x v="12"/>
  </r>
  <r>
    <x v="48"/>
    <x v="4"/>
    <x v="1"/>
    <x v="4"/>
    <x v="184"/>
    <x v="184"/>
    <x v="0"/>
    <x v="177"/>
    <x v="1"/>
  </r>
  <r>
    <x v="163"/>
    <x v="1"/>
    <x v="4"/>
    <x v="1"/>
    <x v="185"/>
    <x v="185"/>
    <x v="1"/>
    <x v="178"/>
    <x v="22"/>
  </r>
  <r>
    <x v="132"/>
    <x v="0"/>
    <x v="3"/>
    <x v="1"/>
    <x v="186"/>
    <x v="186"/>
    <x v="0"/>
    <x v="179"/>
    <x v="2"/>
  </r>
  <r>
    <x v="151"/>
    <x v="0"/>
    <x v="4"/>
    <x v="2"/>
    <x v="187"/>
    <x v="187"/>
    <x v="3"/>
    <x v="180"/>
    <x v="1"/>
  </r>
  <r>
    <x v="164"/>
    <x v="0"/>
    <x v="2"/>
    <x v="11"/>
    <x v="188"/>
    <x v="188"/>
    <x v="2"/>
    <x v="181"/>
    <x v="9"/>
  </r>
  <r>
    <x v="165"/>
    <x v="4"/>
    <x v="2"/>
    <x v="0"/>
    <x v="189"/>
    <x v="189"/>
    <x v="0"/>
    <x v="182"/>
    <x v="12"/>
  </r>
  <r>
    <x v="166"/>
    <x v="0"/>
    <x v="1"/>
    <x v="9"/>
    <x v="190"/>
    <x v="190"/>
    <x v="3"/>
    <x v="13"/>
    <x v="9"/>
  </r>
  <r>
    <x v="113"/>
    <x v="1"/>
    <x v="3"/>
    <x v="16"/>
    <x v="191"/>
    <x v="191"/>
    <x v="2"/>
    <x v="183"/>
    <x v="7"/>
  </r>
  <r>
    <x v="167"/>
    <x v="0"/>
    <x v="2"/>
    <x v="14"/>
    <x v="192"/>
    <x v="192"/>
    <x v="3"/>
    <x v="184"/>
    <x v="0"/>
  </r>
  <r>
    <x v="168"/>
    <x v="1"/>
    <x v="2"/>
    <x v="15"/>
    <x v="193"/>
    <x v="193"/>
    <x v="2"/>
    <x v="185"/>
    <x v="19"/>
  </r>
  <r>
    <x v="169"/>
    <x v="4"/>
    <x v="3"/>
    <x v="9"/>
    <x v="194"/>
    <x v="194"/>
    <x v="0"/>
    <x v="13"/>
    <x v="18"/>
  </r>
  <r>
    <x v="170"/>
    <x v="1"/>
    <x v="4"/>
    <x v="6"/>
    <x v="195"/>
    <x v="195"/>
    <x v="2"/>
    <x v="186"/>
    <x v="20"/>
  </r>
  <r>
    <x v="74"/>
    <x v="0"/>
    <x v="1"/>
    <x v="0"/>
    <x v="196"/>
    <x v="196"/>
    <x v="1"/>
    <x v="187"/>
    <x v="2"/>
  </r>
  <r>
    <x v="78"/>
    <x v="0"/>
    <x v="3"/>
    <x v="12"/>
    <x v="197"/>
    <x v="197"/>
    <x v="3"/>
    <x v="188"/>
    <x v="11"/>
  </r>
  <r>
    <x v="171"/>
    <x v="3"/>
    <x v="0"/>
    <x v="14"/>
    <x v="198"/>
    <x v="198"/>
    <x v="3"/>
    <x v="189"/>
    <x v="1"/>
  </r>
  <r>
    <x v="172"/>
    <x v="3"/>
    <x v="1"/>
    <x v="9"/>
    <x v="199"/>
    <x v="199"/>
    <x v="1"/>
    <x v="13"/>
    <x v="6"/>
  </r>
  <r>
    <x v="173"/>
    <x v="1"/>
    <x v="0"/>
    <x v="0"/>
    <x v="200"/>
    <x v="200"/>
    <x v="0"/>
    <x v="190"/>
    <x v="12"/>
  </r>
  <r>
    <x v="174"/>
    <x v="3"/>
    <x v="1"/>
    <x v="4"/>
    <x v="201"/>
    <x v="201"/>
    <x v="2"/>
    <x v="191"/>
    <x v="0"/>
  </r>
  <r>
    <x v="175"/>
    <x v="0"/>
    <x v="1"/>
    <x v="1"/>
    <x v="202"/>
    <x v="202"/>
    <x v="3"/>
    <x v="192"/>
    <x v="1"/>
  </r>
  <r>
    <x v="176"/>
    <x v="3"/>
    <x v="1"/>
    <x v="8"/>
    <x v="203"/>
    <x v="203"/>
    <x v="0"/>
    <x v="193"/>
    <x v="7"/>
  </r>
  <r>
    <x v="177"/>
    <x v="0"/>
    <x v="3"/>
    <x v="9"/>
    <x v="204"/>
    <x v="204"/>
    <x v="0"/>
    <x v="13"/>
    <x v="8"/>
  </r>
  <r>
    <x v="178"/>
    <x v="2"/>
    <x v="3"/>
    <x v="18"/>
    <x v="205"/>
    <x v="205"/>
    <x v="1"/>
    <x v="194"/>
    <x v="0"/>
  </r>
  <r>
    <x v="179"/>
    <x v="2"/>
    <x v="4"/>
    <x v="7"/>
    <x v="206"/>
    <x v="206"/>
    <x v="1"/>
    <x v="195"/>
    <x v="9"/>
  </r>
  <r>
    <x v="180"/>
    <x v="2"/>
    <x v="4"/>
    <x v="14"/>
    <x v="207"/>
    <x v="207"/>
    <x v="2"/>
    <x v="196"/>
    <x v="19"/>
  </r>
  <r>
    <x v="181"/>
    <x v="3"/>
    <x v="2"/>
    <x v="7"/>
    <x v="208"/>
    <x v="208"/>
    <x v="1"/>
    <x v="197"/>
    <x v="16"/>
  </r>
  <r>
    <x v="182"/>
    <x v="4"/>
    <x v="1"/>
    <x v="12"/>
    <x v="209"/>
    <x v="209"/>
    <x v="0"/>
    <x v="198"/>
    <x v="6"/>
  </r>
  <r>
    <x v="164"/>
    <x v="4"/>
    <x v="3"/>
    <x v="10"/>
    <x v="210"/>
    <x v="210"/>
    <x v="3"/>
    <x v="199"/>
    <x v="9"/>
  </r>
  <r>
    <x v="183"/>
    <x v="3"/>
    <x v="3"/>
    <x v="3"/>
    <x v="211"/>
    <x v="211"/>
    <x v="1"/>
    <x v="200"/>
    <x v="20"/>
  </r>
  <r>
    <x v="184"/>
    <x v="0"/>
    <x v="0"/>
    <x v="10"/>
    <x v="212"/>
    <x v="212"/>
    <x v="2"/>
    <x v="201"/>
    <x v="14"/>
  </r>
  <r>
    <x v="185"/>
    <x v="3"/>
    <x v="1"/>
    <x v="8"/>
    <x v="213"/>
    <x v="213"/>
    <x v="2"/>
    <x v="202"/>
    <x v="19"/>
  </r>
  <r>
    <x v="183"/>
    <x v="2"/>
    <x v="2"/>
    <x v="9"/>
    <x v="214"/>
    <x v="214"/>
    <x v="2"/>
    <x v="13"/>
    <x v="20"/>
  </r>
  <r>
    <x v="186"/>
    <x v="1"/>
    <x v="3"/>
    <x v="1"/>
    <x v="215"/>
    <x v="215"/>
    <x v="2"/>
    <x v="203"/>
    <x v="0"/>
  </r>
  <r>
    <x v="158"/>
    <x v="3"/>
    <x v="1"/>
    <x v="7"/>
    <x v="216"/>
    <x v="216"/>
    <x v="0"/>
    <x v="204"/>
    <x v="21"/>
  </r>
  <r>
    <x v="107"/>
    <x v="1"/>
    <x v="1"/>
    <x v="16"/>
    <x v="217"/>
    <x v="217"/>
    <x v="1"/>
    <x v="205"/>
    <x v="9"/>
  </r>
  <r>
    <x v="187"/>
    <x v="0"/>
    <x v="0"/>
    <x v="2"/>
    <x v="218"/>
    <x v="218"/>
    <x v="0"/>
    <x v="206"/>
    <x v="14"/>
  </r>
  <r>
    <x v="129"/>
    <x v="2"/>
    <x v="0"/>
    <x v="15"/>
    <x v="219"/>
    <x v="219"/>
    <x v="3"/>
    <x v="207"/>
    <x v="17"/>
  </r>
  <r>
    <x v="66"/>
    <x v="4"/>
    <x v="2"/>
    <x v="0"/>
    <x v="220"/>
    <x v="220"/>
    <x v="1"/>
    <x v="208"/>
    <x v="15"/>
  </r>
  <r>
    <x v="188"/>
    <x v="0"/>
    <x v="0"/>
    <x v="16"/>
    <x v="221"/>
    <x v="221"/>
    <x v="2"/>
    <x v="209"/>
    <x v="21"/>
  </r>
  <r>
    <x v="189"/>
    <x v="1"/>
    <x v="0"/>
    <x v="8"/>
    <x v="222"/>
    <x v="222"/>
    <x v="2"/>
    <x v="210"/>
    <x v="23"/>
  </r>
  <r>
    <x v="178"/>
    <x v="4"/>
    <x v="2"/>
    <x v="8"/>
    <x v="223"/>
    <x v="223"/>
    <x v="2"/>
    <x v="211"/>
    <x v="0"/>
  </r>
  <r>
    <x v="190"/>
    <x v="2"/>
    <x v="2"/>
    <x v="13"/>
    <x v="224"/>
    <x v="224"/>
    <x v="2"/>
    <x v="212"/>
    <x v="6"/>
  </r>
  <r>
    <x v="191"/>
    <x v="3"/>
    <x v="3"/>
    <x v="4"/>
    <x v="225"/>
    <x v="225"/>
    <x v="2"/>
    <x v="213"/>
    <x v="3"/>
  </r>
  <r>
    <x v="192"/>
    <x v="4"/>
    <x v="2"/>
    <x v="5"/>
    <x v="226"/>
    <x v="226"/>
    <x v="1"/>
    <x v="214"/>
    <x v="6"/>
  </r>
  <r>
    <x v="193"/>
    <x v="1"/>
    <x v="4"/>
    <x v="18"/>
    <x v="227"/>
    <x v="227"/>
    <x v="0"/>
    <x v="215"/>
    <x v="10"/>
  </r>
  <r>
    <x v="194"/>
    <x v="4"/>
    <x v="0"/>
    <x v="4"/>
    <x v="228"/>
    <x v="228"/>
    <x v="2"/>
    <x v="216"/>
    <x v="2"/>
  </r>
  <r>
    <x v="195"/>
    <x v="0"/>
    <x v="4"/>
    <x v="7"/>
    <x v="229"/>
    <x v="229"/>
    <x v="1"/>
    <x v="217"/>
    <x v="22"/>
  </r>
  <r>
    <x v="145"/>
    <x v="3"/>
    <x v="1"/>
    <x v="15"/>
    <x v="230"/>
    <x v="230"/>
    <x v="0"/>
    <x v="218"/>
    <x v="1"/>
  </r>
  <r>
    <x v="196"/>
    <x v="0"/>
    <x v="4"/>
    <x v="3"/>
    <x v="231"/>
    <x v="231"/>
    <x v="1"/>
    <x v="219"/>
    <x v="23"/>
  </r>
  <r>
    <x v="197"/>
    <x v="4"/>
    <x v="2"/>
    <x v="16"/>
    <x v="232"/>
    <x v="232"/>
    <x v="2"/>
    <x v="220"/>
    <x v="19"/>
  </r>
  <r>
    <x v="198"/>
    <x v="4"/>
    <x v="1"/>
    <x v="11"/>
    <x v="233"/>
    <x v="233"/>
    <x v="3"/>
    <x v="221"/>
    <x v="13"/>
  </r>
  <r>
    <x v="199"/>
    <x v="4"/>
    <x v="3"/>
    <x v="10"/>
    <x v="234"/>
    <x v="234"/>
    <x v="0"/>
    <x v="222"/>
    <x v="3"/>
  </r>
  <r>
    <x v="200"/>
    <x v="1"/>
    <x v="1"/>
    <x v="8"/>
    <x v="235"/>
    <x v="235"/>
    <x v="0"/>
    <x v="223"/>
    <x v="10"/>
  </r>
  <r>
    <x v="201"/>
    <x v="2"/>
    <x v="1"/>
    <x v="7"/>
    <x v="236"/>
    <x v="236"/>
    <x v="2"/>
    <x v="224"/>
    <x v="13"/>
  </r>
  <r>
    <x v="202"/>
    <x v="1"/>
    <x v="0"/>
    <x v="15"/>
    <x v="237"/>
    <x v="237"/>
    <x v="0"/>
    <x v="225"/>
    <x v="13"/>
  </r>
  <r>
    <x v="203"/>
    <x v="1"/>
    <x v="3"/>
    <x v="10"/>
    <x v="238"/>
    <x v="238"/>
    <x v="2"/>
    <x v="226"/>
    <x v="7"/>
  </r>
  <r>
    <x v="155"/>
    <x v="3"/>
    <x v="2"/>
    <x v="3"/>
    <x v="239"/>
    <x v="239"/>
    <x v="3"/>
    <x v="227"/>
    <x v="8"/>
  </r>
  <r>
    <x v="204"/>
    <x v="2"/>
    <x v="4"/>
    <x v="6"/>
    <x v="240"/>
    <x v="240"/>
    <x v="2"/>
    <x v="228"/>
    <x v="15"/>
  </r>
  <r>
    <x v="190"/>
    <x v="4"/>
    <x v="4"/>
    <x v="7"/>
    <x v="241"/>
    <x v="241"/>
    <x v="3"/>
    <x v="229"/>
    <x v="6"/>
  </r>
  <r>
    <x v="205"/>
    <x v="3"/>
    <x v="4"/>
    <x v="8"/>
    <x v="242"/>
    <x v="242"/>
    <x v="2"/>
    <x v="230"/>
    <x v="1"/>
  </r>
  <r>
    <x v="108"/>
    <x v="4"/>
    <x v="2"/>
    <x v="9"/>
    <x v="243"/>
    <x v="243"/>
    <x v="1"/>
    <x v="13"/>
    <x v="18"/>
  </r>
  <r>
    <x v="206"/>
    <x v="1"/>
    <x v="0"/>
    <x v="1"/>
    <x v="244"/>
    <x v="244"/>
    <x v="2"/>
    <x v="231"/>
    <x v="18"/>
  </r>
  <r>
    <x v="207"/>
    <x v="4"/>
    <x v="1"/>
    <x v="18"/>
    <x v="245"/>
    <x v="245"/>
    <x v="0"/>
    <x v="232"/>
    <x v="18"/>
  </r>
  <r>
    <x v="208"/>
    <x v="1"/>
    <x v="4"/>
    <x v="15"/>
    <x v="246"/>
    <x v="246"/>
    <x v="0"/>
    <x v="233"/>
    <x v="15"/>
  </r>
  <r>
    <x v="209"/>
    <x v="1"/>
    <x v="4"/>
    <x v="2"/>
    <x v="247"/>
    <x v="247"/>
    <x v="1"/>
    <x v="234"/>
    <x v="17"/>
  </r>
  <r>
    <x v="210"/>
    <x v="2"/>
    <x v="2"/>
    <x v="14"/>
    <x v="248"/>
    <x v="248"/>
    <x v="0"/>
    <x v="235"/>
    <x v="15"/>
  </r>
  <r>
    <x v="141"/>
    <x v="2"/>
    <x v="3"/>
    <x v="16"/>
    <x v="249"/>
    <x v="249"/>
    <x v="3"/>
    <x v="236"/>
    <x v="23"/>
  </r>
  <r>
    <x v="211"/>
    <x v="2"/>
    <x v="4"/>
    <x v="0"/>
    <x v="250"/>
    <x v="250"/>
    <x v="2"/>
    <x v="237"/>
    <x v="14"/>
  </r>
  <r>
    <x v="212"/>
    <x v="3"/>
    <x v="2"/>
    <x v="13"/>
    <x v="251"/>
    <x v="251"/>
    <x v="2"/>
    <x v="238"/>
    <x v="10"/>
  </r>
  <r>
    <x v="213"/>
    <x v="4"/>
    <x v="4"/>
    <x v="16"/>
    <x v="252"/>
    <x v="252"/>
    <x v="0"/>
    <x v="239"/>
    <x v="16"/>
  </r>
  <r>
    <x v="29"/>
    <x v="4"/>
    <x v="4"/>
    <x v="0"/>
    <x v="253"/>
    <x v="253"/>
    <x v="0"/>
    <x v="240"/>
    <x v="2"/>
  </r>
  <r>
    <x v="214"/>
    <x v="0"/>
    <x v="1"/>
    <x v="5"/>
    <x v="254"/>
    <x v="254"/>
    <x v="1"/>
    <x v="241"/>
    <x v="22"/>
  </r>
  <r>
    <x v="215"/>
    <x v="1"/>
    <x v="1"/>
    <x v="3"/>
    <x v="255"/>
    <x v="255"/>
    <x v="0"/>
    <x v="242"/>
    <x v="8"/>
  </r>
  <r>
    <x v="101"/>
    <x v="1"/>
    <x v="1"/>
    <x v="1"/>
    <x v="256"/>
    <x v="256"/>
    <x v="1"/>
    <x v="243"/>
    <x v="10"/>
  </r>
  <r>
    <x v="216"/>
    <x v="1"/>
    <x v="0"/>
    <x v="3"/>
    <x v="257"/>
    <x v="257"/>
    <x v="2"/>
    <x v="244"/>
    <x v="11"/>
  </r>
  <r>
    <x v="217"/>
    <x v="3"/>
    <x v="3"/>
    <x v="1"/>
    <x v="258"/>
    <x v="258"/>
    <x v="2"/>
    <x v="245"/>
    <x v="0"/>
  </r>
  <r>
    <x v="218"/>
    <x v="3"/>
    <x v="0"/>
    <x v="10"/>
    <x v="259"/>
    <x v="259"/>
    <x v="2"/>
    <x v="246"/>
    <x v="11"/>
  </r>
  <r>
    <x v="219"/>
    <x v="4"/>
    <x v="0"/>
    <x v="18"/>
    <x v="260"/>
    <x v="260"/>
    <x v="2"/>
    <x v="247"/>
    <x v="8"/>
  </r>
  <r>
    <x v="220"/>
    <x v="3"/>
    <x v="2"/>
    <x v="3"/>
    <x v="261"/>
    <x v="261"/>
    <x v="3"/>
    <x v="248"/>
    <x v="5"/>
  </r>
  <r>
    <x v="221"/>
    <x v="3"/>
    <x v="1"/>
    <x v="7"/>
    <x v="262"/>
    <x v="262"/>
    <x v="1"/>
    <x v="249"/>
    <x v="23"/>
  </r>
  <r>
    <x v="19"/>
    <x v="4"/>
    <x v="0"/>
    <x v="2"/>
    <x v="263"/>
    <x v="263"/>
    <x v="1"/>
    <x v="250"/>
    <x v="14"/>
  </r>
  <r>
    <x v="222"/>
    <x v="1"/>
    <x v="3"/>
    <x v="9"/>
    <x v="264"/>
    <x v="264"/>
    <x v="1"/>
    <x v="13"/>
    <x v="4"/>
  </r>
  <r>
    <x v="223"/>
    <x v="4"/>
    <x v="3"/>
    <x v="14"/>
    <x v="265"/>
    <x v="265"/>
    <x v="1"/>
    <x v="251"/>
    <x v="0"/>
  </r>
  <r>
    <x v="224"/>
    <x v="3"/>
    <x v="3"/>
    <x v="18"/>
    <x v="266"/>
    <x v="266"/>
    <x v="1"/>
    <x v="252"/>
    <x v="2"/>
  </r>
  <r>
    <x v="225"/>
    <x v="1"/>
    <x v="4"/>
    <x v="17"/>
    <x v="267"/>
    <x v="267"/>
    <x v="1"/>
    <x v="253"/>
    <x v="0"/>
  </r>
  <r>
    <x v="226"/>
    <x v="4"/>
    <x v="4"/>
    <x v="18"/>
    <x v="268"/>
    <x v="268"/>
    <x v="0"/>
    <x v="254"/>
    <x v="4"/>
  </r>
  <r>
    <x v="227"/>
    <x v="2"/>
    <x v="3"/>
    <x v="4"/>
    <x v="269"/>
    <x v="269"/>
    <x v="3"/>
    <x v="255"/>
    <x v="1"/>
  </r>
  <r>
    <x v="228"/>
    <x v="4"/>
    <x v="1"/>
    <x v="1"/>
    <x v="270"/>
    <x v="270"/>
    <x v="0"/>
    <x v="256"/>
    <x v="9"/>
  </r>
  <r>
    <x v="229"/>
    <x v="0"/>
    <x v="0"/>
    <x v="14"/>
    <x v="271"/>
    <x v="271"/>
    <x v="0"/>
    <x v="257"/>
    <x v="3"/>
  </r>
  <r>
    <x v="230"/>
    <x v="4"/>
    <x v="1"/>
    <x v="14"/>
    <x v="272"/>
    <x v="272"/>
    <x v="3"/>
    <x v="258"/>
    <x v="1"/>
  </r>
  <r>
    <x v="202"/>
    <x v="1"/>
    <x v="2"/>
    <x v="0"/>
    <x v="273"/>
    <x v="273"/>
    <x v="1"/>
    <x v="259"/>
    <x v="13"/>
  </r>
  <r>
    <x v="222"/>
    <x v="3"/>
    <x v="1"/>
    <x v="8"/>
    <x v="274"/>
    <x v="274"/>
    <x v="2"/>
    <x v="260"/>
    <x v="4"/>
  </r>
  <r>
    <x v="231"/>
    <x v="0"/>
    <x v="4"/>
    <x v="7"/>
    <x v="275"/>
    <x v="275"/>
    <x v="0"/>
    <x v="261"/>
    <x v="21"/>
  </r>
  <r>
    <x v="108"/>
    <x v="4"/>
    <x v="4"/>
    <x v="12"/>
    <x v="276"/>
    <x v="276"/>
    <x v="3"/>
    <x v="262"/>
    <x v="18"/>
  </r>
  <r>
    <x v="217"/>
    <x v="0"/>
    <x v="0"/>
    <x v="5"/>
    <x v="277"/>
    <x v="277"/>
    <x v="2"/>
    <x v="263"/>
    <x v="0"/>
  </r>
  <r>
    <x v="232"/>
    <x v="4"/>
    <x v="3"/>
    <x v="17"/>
    <x v="278"/>
    <x v="278"/>
    <x v="1"/>
    <x v="264"/>
    <x v="7"/>
  </r>
  <r>
    <x v="43"/>
    <x v="0"/>
    <x v="2"/>
    <x v="15"/>
    <x v="279"/>
    <x v="279"/>
    <x v="1"/>
    <x v="265"/>
    <x v="9"/>
  </r>
  <r>
    <x v="233"/>
    <x v="2"/>
    <x v="3"/>
    <x v="5"/>
    <x v="280"/>
    <x v="280"/>
    <x v="1"/>
    <x v="266"/>
    <x v="14"/>
  </r>
  <r>
    <x v="234"/>
    <x v="0"/>
    <x v="0"/>
    <x v="11"/>
    <x v="281"/>
    <x v="281"/>
    <x v="3"/>
    <x v="267"/>
    <x v="0"/>
  </r>
  <r>
    <x v="235"/>
    <x v="4"/>
    <x v="3"/>
    <x v="9"/>
    <x v="282"/>
    <x v="282"/>
    <x v="2"/>
    <x v="13"/>
    <x v="13"/>
  </r>
  <r>
    <x v="236"/>
    <x v="2"/>
    <x v="4"/>
    <x v="3"/>
    <x v="283"/>
    <x v="283"/>
    <x v="1"/>
    <x v="268"/>
    <x v="17"/>
  </r>
  <r>
    <x v="237"/>
    <x v="4"/>
    <x v="4"/>
    <x v="4"/>
    <x v="284"/>
    <x v="284"/>
    <x v="1"/>
    <x v="269"/>
    <x v="3"/>
  </r>
  <r>
    <x v="238"/>
    <x v="2"/>
    <x v="4"/>
    <x v="17"/>
    <x v="285"/>
    <x v="285"/>
    <x v="2"/>
    <x v="270"/>
    <x v="23"/>
  </r>
  <r>
    <x v="234"/>
    <x v="3"/>
    <x v="0"/>
    <x v="10"/>
    <x v="286"/>
    <x v="286"/>
    <x v="3"/>
    <x v="271"/>
    <x v="0"/>
  </r>
  <r>
    <x v="190"/>
    <x v="3"/>
    <x v="1"/>
    <x v="16"/>
    <x v="287"/>
    <x v="287"/>
    <x v="0"/>
    <x v="272"/>
    <x v="6"/>
  </r>
  <r>
    <x v="239"/>
    <x v="0"/>
    <x v="1"/>
    <x v="2"/>
    <x v="288"/>
    <x v="288"/>
    <x v="3"/>
    <x v="273"/>
    <x v="21"/>
  </r>
  <r>
    <x v="92"/>
    <x v="0"/>
    <x v="4"/>
    <x v="0"/>
    <x v="289"/>
    <x v="289"/>
    <x v="0"/>
    <x v="274"/>
    <x v="18"/>
  </r>
  <r>
    <x v="107"/>
    <x v="3"/>
    <x v="3"/>
    <x v="3"/>
    <x v="290"/>
    <x v="290"/>
    <x v="0"/>
    <x v="275"/>
    <x v="9"/>
  </r>
  <r>
    <x v="174"/>
    <x v="0"/>
    <x v="4"/>
    <x v="11"/>
    <x v="291"/>
    <x v="291"/>
    <x v="0"/>
    <x v="276"/>
    <x v="0"/>
  </r>
  <r>
    <x v="195"/>
    <x v="1"/>
    <x v="4"/>
    <x v="17"/>
    <x v="292"/>
    <x v="292"/>
    <x v="1"/>
    <x v="277"/>
    <x v="22"/>
  </r>
  <r>
    <x v="240"/>
    <x v="4"/>
    <x v="3"/>
    <x v="1"/>
    <x v="293"/>
    <x v="293"/>
    <x v="1"/>
    <x v="278"/>
    <x v="5"/>
  </r>
  <r>
    <x v="241"/>
    <x v="3"/>
    <x v="2"/>
    <x v="14"/>
    <x v="294"/>
    <x v="294"/>
    <x v="2"/>
    <x v="279"/>
    <x v="15"/>
  </r>
  <r>
    <x v="242"/>
    <x v="2"/>
    <x v="2"/>
    <x v="2"/>
    <x v="295"/>
    <x v="295"/>
    <x v="0"/>
    <x v="280"/>
    <x v="10"/>
  </r>
  <r>
    <x v="50"/>
    <x v="4"/>
    <x v="4"/>
    <x v="5"/>
    <x v="296"/>
    <x v="296"/>
    <x v="0"/>
    <x v="281"/>
    <x v="15"/>
  </r>
  <r>
    <x v="243"/>
    <x v="2"/>
    <x v="1"/>
    <x v="10"/>
    <x v="297"/>
    <x v="297"/>
    <x v="0"/>
    <x v="282"/>
    <x v="22"/>
  </r>
  <r>
    <x v="244"/>
    <x v="2"/>
    <x v="0"/>
    <x v="10"/>
    <x v="298"/>
    <x v="298"/>
    <x v="1"/>
    <x v="283"/>
    <x v="3"/>
  </r>
  <r>
    <x v="37"/>
    <x v="1"/>
    <x v="3"/>
    <x v="0"/>
    <x v="299"/>
    <x v="299"/>
    <x v="1"/>
    <x v="284"/>
    <x v="6"/>
  </r>
  <r>
    <x v="245"/>
    <x v="3"/>
    <x v="4"/>
    <x v="8"/>
    <x v="300"/>
    <x v="300"/>
    <x v="0"/>
    <x v="285"/>
    <x v="3"/>
  </r>
  <r>
    <x v="246"/>
    <x v="2"/>
    <x v="1"/>
    <x v="5"/>
    <x v="301"/>
    <x v="301"/>
    <x v="2"/>
    <x v="286"/>
    <x v="14"/>
  </r>
  <r>
    <x v="247"/>
    <x v="0"/>
    <x v="1"/>
    <x v="16"/>
    <x v="302"/>
    <x v="302"/>
    <x v="0"/>
    <x v="287"/>
    <x v="22"/>
  </r>
  <r>
    <x v="248"/>
    <x v="1"/>
    <x v="1"/>
    <x v="14"/>
    <x v="303"/>
    <x v="303"/>
    <x v="2"/>
    <x v="288"/>
    <x v="11"/>
  </r>
  <r>
    <x v="249"/>
    <x v="3"/>
    <x v="4"/>
    <x v="14"/>
    <x v="304"/>
    <x v="304"/>
    <x v="3"/>
    <x v="289"/>
    <x v="14"/>
  </r>
  <r>
    <x v="250"/>
    <x v="4"/>
    <x v="1"/>
    <x v="16"/>
    <x v="305"/>
    <x v="305"/>
    <x v="0"/>
    <x v="290"/>
    <x v="2"/>
  </r>
  <r>
    <x v="251"/>
    <x v="2"/>
    <x v="4"/>
    <x v="13"/>
    <x v="306"/>
    <x v="306"/>
    <x v="3"/>
    <x v="291"/>
    <x v="9"/>
  </r>
  <r>
    <x v="252"/>
    <x v="1"/>
    <x v="3"/>
    <x v="5"/>
    <x v="307"/>
    <x v="307"/>
    <x v="0"/>
    <x v="292"/>
    <x v="7"/>
  </r>
  <r>
    <x v="253"/>
    <x v="2"/>
    <x v="2"/>
    <x v="7"/>
    <x v="308"/>
    <x v="308"/>
    <x v="3"/>
    <x v="293"/>
    <x v="3"/>
  </r>
  <r>
    <x v="128"/>
    <x v="2"/>
    <x v="3"/>
    <x v="0"/>
    <x v="309"/>
    <x v="309"/>
    <x v="0"/>
    <x v="294"/>
    <x v="13"/>
  </r>
  <r>
    <x v="244"/>
    <x v="4"/>
    <x v="4"/>
    <x v="14"/>
    <x v="310"/>
    <x v="310"/>
    <x v="1"/>
    <x v="295"/>
    <x v="3"/>
  </r>
  <r>
    <x v="176"/>
    <x v="3"/>
    <x v="0"/>
    <x v="7"/>
    <x v="311"/>
    <x v="311"/>
    <x v="2"/>
    <x v="296"/>
    <x v="7"/>
  </r>
  <r>
    <x v="254"/>
    <x v="1"/>
    <x v="2"/>
    <x v="1"/>
    <x v="312"/>
    <x v="312"/>
    <x v="1"/>
    <x v="297"/>
    <x v="4"/>
  </r>
  <r>
    <x v="255"/>
    <x v="4"/>
    <x v="0"/>
    <x v="2"/>
    <x v="313"/>
    <x v="313"/>
    <x v="3"/>
    <x v="298"/>
    <x v="5"/>
  </r>
  <r>
    <x v="256"/>
    <x v="1"/>
    <x v="1"/>
    <x v="11"/>
    <x v="314"/>
    <x v="314"/>
    <x v="3"/>
    <x v="299"/>
    <x v="11"/>
  </r>
  <r>
    <x v="33"/>
    <x v="4"/>
    <x v="2"/>
    <x v="7"/>
    <x v="315"/>
    <x v="315"/>
    <x v="2"/>
    <x v="300"/>
    <x v="14"/>
  </r>
  <r>
    <x v="63"/>
    <x v="2"/>
    <x v="3"/>
    <x v="18"/>
    <x v="316"/>
    <x v="316"/>
    <x v="1"/>
    <x v="301"/>
    <x v="23"/>
  </r>
  <r>
    <x v="214"/>
    <x v="3"/>
    <x v="0"/>
    <x v="11"/>
    <x v="317"/>
    <x v="317"/>
    <x v="3"/>
    <x v="302"/>
    <x v="22"/>
  </r>
  <r>
    <x v="257"/>
    <x v="0"/>
    <x v="2"/>
    <x v="11"/>
    <x v="318"/>
    <x v="318"/>
    <x v="0"/>
    <x v="303"/>
    <x v="12"/>
  </r>
  <r>
    <x v="258"/>
    <x v="4"/>
    <x v="1"/>
    <x v="18"/>
    <x v="319"/>
    <x v="319"/>
    <x v="3"/>
    <x v="304"/>
    <x v="6"/>
  </r>
  <r>
    <x v="259"/>
    <x v="1"/>
    <x v="2"/>
    <x v="17"/>
    <x v="320"/>
    <x v="320"/>
    <x v="1"/>
    <x v="305"/>
    <x v="13"/>
  </r>
  <r>
    <x v="53"/>
    <x v="1"/>
    <x v="4"/>
    <x v="2"/>
    <x v="321"/>
    <x v="321"/>
    <x v="0"/>
    <x v="306"/>
    <x v="21"/>
  </r>
  <r>
    <x v="260"/>
    <x v="0"/>
    <x v="1"/>
    <x v="5"/>
    <x v="322"/>
    <x v="322"/>
    <x v="3"/>
    <x v="307"/>
    <x v="23"/>
  </r>
  <r>
    <x v="108"/>
    <x v="4"/>
    <x v="4"/>
    <x v="13"/>
    <x v="323"/>
    <x v="323"/>
    <x v="1"/>
    <x v="308"/>
    <x v="18"/>
  </r>
  <r>
    <x v="261"/>
    <x v="4"/>
    <x v="0"/>
    <x v="18"/>
    <x v="324"/>
    <x v="324"/>
    <x v="1"/>
    <x v="309"/>
    <x v="13"/>
  </r>
  <r>
    <x v="262"/>
    <x v="1"/>
    <x v="2"/>
    <x v="18"/>
    <x v="325"/>
    <x v="325"/>
    <x v="0"/>
    <x v="310"/>
    <x v="17"/>
  </r>
  <r>
    <x v="263"/>
    <x v="1"/>
    <x v="3"/>
    <x v="0"/>
    <x v="326"/>
    <x v="326"/>
    <x v="0"/>
    <x v="311"/>
    <x v="22"/>
  </r>
  <r>
    <x v="264"/>
    <x v="2"/>
    <x v="2"/>
    <x v="4"/>
    <x v="327"/>
    <x v="327"/>
    <x v="2"/>
    <x v="312"/>
    <x v="22"/>
  </r>
  <r>
    <x v="265"/>
    <x v="2"/>
    <x v="1"/>
    <x v="11"/>
    <x v="328"/>
    <x v="328"/>
    <x v="2"/>
    <x v="313"/>
    <x v="18"/>
  </r>
  <r>
    <x v="266"/>
    <x v="2"/>
    <x v="1"/>
    <x v="0"/>
    <x v="329"/>
    <x v="329"/>
    <x v="2"/>
    <x v="314"/>
    <x v="5"/>
  </r>
  <r>
    <x v="267"/>
    <x v="0"/>
    <x v="2"/>
    <x v="5"/>
    <x v="330"/>
    <x v="330"/>
    <x v="2"/>
    <x v="315"/>
    <x v="1"/>
  </r>
  <r>
    <x v="268"/>
    <x v="1"/>
    <x v="1"/>
    <x v="9"/>
    <x v="331"/>
    <x v="331"/>
    <x v="2"/>
    <x v="13"/>
    <x v="21"/>
  </r>
  <r>
    <x v="269"/>
    <x v="1"/>
    <x v="4"/>
    <x v="10"/>
    <x v="332"/>
    <x v="332"/>
    <x v="3"/>
    <x v="316"/>
    <x v="19"/>
  </r>
  <r>
    <x v="270"/>
    <x v="3"/>
    <x v="0"/>
    <x v="0"/>
    <x v="333"/>
    <x v="333"/>
    <x v="2"/>
    <x v="317"/>
    <x v="14"/>
  </r>
  <r>
    <x v="271"/>
    <x v="3"/>
    <x v="0"/>
    <x v="4"/>
    <x v="334"/>
    <x v="334"/>
    <x v="1"/>
    <x v="318"/>
    <x v="12"/>
  </r>
  <r>
    <x v="272"/>
    <x v="3"/>
    <x v="4"/>
    <x v="2"/>
    <x v="335"/>
    <x v="335"/>
    <x v="0"/>
    <x v="319"/>
    <x v="2"/>
  </r>
  <r>
    <x v="183"/>
    <x v="4"/>
    <x v="0"/>
    <x v="16"/>
    <x v="336"/>
    <x v="336"/>
    <x v="2"/>
    <x v="320"/>
    <x v="20"/>
  </r>
  <r>
    <x v="273"/>
    <x v="0"/>
    <x v="0"/>
    <x v="10"/>
    <x v="337"/>
    <x v="337"/>
    <x v="1"/>
    <x v="321"/>
    <x v="11"/>
  </r>
  <r>
    <x v="274"/>
    <x v="4"/>
    <x v="1"/>
    <x v="4"/>
    <x v="338"/>
    <x v="338"/>
    <x v="2"/>
    <x v="322"/>
    <x v="17"/>
  </r>
  <r>
    <x v="275"/>
    <x v="2"/>
    <x v="4"/>
    <x v="11"/>
    <x v="339"/>
    <x v="339"/>
    <x v="0"/>
    <x v="323"/>
    <x v="13"/>
  </r>
  <r>
    <x v="262"/>
    <x v="1"/>
    <x v="4"/>
    <x v="10"/>
    <x v="340"/>
    <x v="340"/>
    <x v="0"/>
    <x v="324"/>
    <x v="17"/>
  </r>
  <r>
    <x v="276"/>
    <x v="4"/>
    <x v="3"/>
    <x v="9"/>
    <x v="341"/>
    <x v="341"/>
    <x v="1"/>
    <x v="13"/>
    <x v="10"/>
  </r>
  <r>
    <x v="213"/>
    <x v="3"/>
    <x v="4"/>
    <x v="0"/>
    <x v="342"/>
    <x v="342"/>
    <x v="3"/>
    <x v="325"/>
    <x v="16"/>
  </r>
  <r>
    <x v="160"/>
    <x v="3"/>
    <x v="3"/>
    <x v="12"/>
    <x v="343"/>
    <x v="343"/>
    <x v="3"/>
    <x v="326"/>
    <x v="21"/>
  </r>
  <r>
    <x v="267"/>
    <x v="0"/>
    <x v="3"/>
    <x v="1"/>
    <x v="344"/>
    <x v="344"/>
    <x v="1"/>
    <x v="327"/>
    <x v="1"/>
  </r>
  <r>
    <x v="221"/>
    <x v="0"/>
    <x v="0"/>
    <x v="9"/>
    <x v="345"/>
    <x v="345"/>
    <x v="0"/>
    <x v="13"/>
    <x v="23"/>
  </r>
  <r>
    <x v="94"/>
    <x v="1"/>
    <x v="3"/>
    <x v="4"/>
    <x v="346"/>
    <x v="346"/>
    <x v="3"/>
    <x v="328"/>
    <x v="8"/>
  </r>
  <r>
    <x v="277"/>
    <x v="2"/>
    <x v="3"/>
    <x v="12"/>
    <x v="347"/>
    <x v="347"/>
    <x v="0"/>
    <x v="329"/>
    <x v="6"/>
  </r>
  <r>
    <x v="278"/>
    <x v="0"/>
    <x v="0"/>
    <x v="4"/>
    <x v="348"/>
    <x v="348"/>
    <x v="0"/>
    <x v="330"/>
    <x v="11"/>
  </r>
  <r>
    <x v="0"/>
    <x v="4"/>
    <x v="0"/>
    <x v="7"/>
    <x v="349"/>
    <x v="349"/>
    <x v="2"/>
    <x v="331"/>
    <x v="0"/>
  </r>
  <r>
    <x v="268"/>
    <x v="1"/>
    <x v="3"/>
    <x v="7"/>
    <x v="350"/>
    <x v="350"/>
    <x v="0"/>
    <x v="332"/>
    <x v="21"/>
  </r>
  <r>
    <x v="110"/>
    <x v="3"/>
    <x v="3"/>
    <x v="13"/>
    <x v="351"/>
    <x v="351"/>
    <x v="2"/>
    <x v="333"/>
    <x v="21"/>
  </r>
  <r>
    <x v="156"/>
    <x v="2"/>
    <x v="2"/>
    <x v="2"/>
    <x v="352"/>
    <x v="352"/>
    <x v="0"/>
    <x v="334"/>
    <x v="18"/>
  </r>
  <r>
    <x v="279"/>
    <x v="3"/>
    <x v="1"/>
    <x v="4"/>
    <x v="353"/>
    <x v="353"/>
    <x v="0"/>
    <x v="335"/>
    <x v="7"/>
  </r>
  <r>
    <x v="246"/>
    <x v="3"/>
    <x v="1"/>
    <x v="10"/>
    <x v="354"/>
    <x v="354"/>
    <x v="3"/>
    <x v="336"/>
    <x v="14"/>
  </r>
  <r>
    <x v="170"/>
    <x v="0"/>
    <x v="4"/>
    <x v="3"/>
    <x v="355"/>
    <x v="355"/>
    <x v="0"/>
    <x v="337"/>
    <x v="20"/>
  </r>
  <r>
    <x v="34"/>
    <x v="4"/>
    <x v="4"/>
    <x v="3"/>
    <x v="356"/>
    <x v="356"/>
    <x v="0"/>
    <x v="338"/>
    <x v="18"/>
  </r>
  <r>
    <x v="280"/>
    <x v="2"/>
    <x v="4"/>
    <x v="2"/>
    <x v="357"/>
    <x v="357"/>
    <x v="3"/>
    <x v="339"/>
    <x v="13"/>
  </r>
  <r>
    <x v="281"/>
    <x v="3"/>
    <x v="2"/>
    <x v="12"/>
    <x v="358"/>
    <x v="358"/>
    <x v="3"/>
    <x v="340"/>
    <x v="22"/>
  </r>
  <r>
    <x v="282"/>
    <x v="3"/>
    <x v="2"/>
    <x v="5"/>
    <x v="359"/>
    <x v="359"/>
    <x v="0"/>
    <x v="341"/>
    <x v="6"/>
  </r>
  <r>
    <x v="283"/>
    <x v="3"/>
    <x v="1"/>
    <x v="8"/>
    <x v="360"/>
    <x v="360"/>
    <x v="1"/>
    <x v="342"/>
    <x v="5"/>
  </r>
  <r>
    <x v="136"/>
    <x v="1"/>
    <x v="4"/>
    <x v="0"/>
    <x v="361"/>
    <x v="361"/>
    <x v="0"/>
    <x v="343"/>
    <x v="8"/>
  </r>
  <r>
    <x v="114"/>
    <x v="3"/>
    <x v="1"/>
    <x v="4"/>
    <x v="362"/>
    <x v="362"/>
    <x v="2"/>
    <x v="344"/>
    <x v="11"/>
  </r>
  <r>
    <x v="137"/>
    <x v="1"/>
    <x v="2"/>
    <x v="16"/>
    <x v="363"/>
    <x v="363"/>
    <x v="1"/>
    <x v="345"/>
    <x v="12"/>
  </r>
  <r>
    <x v="182"/>
    <x v="0"/>
    <x v="1"/>
    <x v="9"/>
    <x v="364"/>
    <x v="364"/>
    <x v="1"/>
    <x v="13"/>
    <x v="6"/>
  </r>
  <r>
    <x v="284"/>
    <x v="3"/>
    <x v="0"/>
    <x v="16"/>
    <x v="365"/>
    <x v="365"/>
    <x v="3"/>
    <x v="346"/>
    <x v="4"/>
  </r>
  <r>
    <x v="285"/>
    <x v="3"/>
    <x v="3"/>
    <x v="10"/>
    <x v="366"/>
    <x v="366"/>
    <x v="1"/>
    <x v="347"/>
    <x v="18"/>
  </r>
  <r>
    <x v="36"/>
    <x v="0"/>
    <x v="0"/>
    <x v="15"/>
    <x v="367"/>
    <x v="367"/>
    <x v="1"/>
    <x v="348"/>
    <x v="3"/>
  </r>
  <r>
    <x v="269"/>
    <x v="4"/>
    <x v="4"/>
    <x v="11"/>
    <x v="368"/>
    <x v="368"/>
    <x v="2"/>
    <x v="349"/>
    <x v="19"/>
  </r>
  <r>
    <x v="286"/>
    <x v="1"/>
    <x v="1"/>
    <x v="13"/>
    <x v="369"/>
    <x v="369"/>
    <x v="2"/>
    <x v="350"/>
    <x v="20"/>
  </r>
  <r>
    <x v="287"/>
    <x v="1"/>
    <x v="0"/>
    <x v="8"/>
    <x v="370"/>
    <x v="370"/>
    <x v="2"/>
    <x v="351"/>
    <x v="21"/>
  </r>
  <r>
    <x v="288"/>
    <x v="2"/>
    <x v="2"/>
    <x v="6"/>
    <x v="371"/>
    <x v="371"/>
    <x v="1"/>
    <x v="352"/>
    <x v="9"/>
  </r>
  <r>
    <x v="53"/>
    <x v="3"/>
    <x v="2"/>
    <x v="16"/>
    <x v="372"/>
    <x v="372"/>
    <x v="0"/>
    <x v="353"/>
    <x v="21"/>
  </r>
  <r>
    <x v="289"/>
    <x v="1"/>
    <x v="0"/>
    <x v="13"/>
    <x v="373"/>
    <x v="373"/>
    <x v="2"/>
    <x v="354"/>
    <x v="17"/>
  </r>
  <r>
    <x v="290"/>
    <x v="0"/>
    <x v="3"/>
    <x v="14"/>
    <x v="374"/>
    <x v="374"/>
    <x v="3"/>
    <x v="355"/>
    <x v="13"/>
  </r>
  <r>
    <x v="291"/>
    <x v="2"/>
    <x v="3"/>
    <x v="18"/>
    <x v="375"/>
    <x v="375"/>
    <x v="1"/>
    <x v="356"/>
    <x v="11"/>
  </r>
  <r>
    <x v="169"/>
    <x v="3"/>
    <x v="2"/>
    <x v="11"/>
    <x v="376"/>
    <x v="376"/>
    <x v="2"/>
    <x v="357"/>
    <x v="18"/>
  </r>
  <r>
    <x v="292"/>
    <x v="0"/>
    <x v="0"/>
    <x v="10"/>
    <x v="377"/>
    <x v="377"/>
    <x v="1"/>
    <x v="358"/>
    <x v="6"/>
  </r>
  <r>
    <x v="97"/>
    <x v="3"/>
    <x v="0"/>
    <x v="6"/>
    <x v="378"/>
    <x v="378"/>
    <x v="3"/>
    <x v="359"/>
    <x v="4"/>
  </r>
  <r>
    <x v="293"/>
    <x v="4"/>
    <x v="0"/>
    <x v="7"/>
    <x v="379"/>
    <x v="379"/>
    <x v="3"/>
    <x v="360"/>
    <x v="15"/>
  </r>
  <r>
    <x v="119"/>
    <x v="2"/>
    <x v="1"/>
    <x v="4"/>
    <x v="380"/>
    <x v="380"/>
    <x v="2"/>
    <x v="361"/>
    <x v="5"/>
  </r>
  <r>
    <x v="294"/>
    <x v="1"/>
    <x v="0"/>
    <x v="18"/>
    <x v="381"/>
    <x v="381"/>
    <x v="1"/>
    <x v="362"/>
    <x v="6"/>
  </r>
  <r>
    <x v="267"/>
    <x v="4"/>
    <x v="3"/>
    <x v="17"/>
    <x v="382"/>
    <x v="382"/>
    <x v="2"/>
    <x v="363"/>
    <x v="1"/>
  </r>
  <r>
    <x v="295"/>
    <x v="1"/>
    <x v="4"/>
    <x v="11"/>
    <x v="383"/>
    <x v="383"/>
    <x v="2"/>
    <x v="364"/>
    <x v="3"/>
  </r>
  <r>
    <x v="296"/>
    <x v="3"/>
    <x v="3"/>
    <x v="11"/>
    <x v="384"/>
    <x v="384"/>
    <x v="1"/>
    <x v="365"/>
    <x v="15"/>
  </r>
  <r>
    <x v="297"/>
    <x v="4"/>
    <x v="4"/>
    <x v="15"/>
    <x v="385"/>
    <x v="385"/>
    <x v="2"/>
    <x v="366"/>
    <x v="22"/>
  </r>
  <r>
    <x v="298"/>
    <x v="4"/>
    <x v="2"/>
    <x v="7"/>
    <x v="386"/>
    <x v="386"/>
    <x v="2"/>
    <x v="367"/>
    <x v="6"/>
  </r>
  <r>
    <x v="299"/>
    <x v="3"/>
    <x v="3"/>
    <x v="1"/>
    <x v="387"/>
    <x v="387"/>
    <x v="1"/>
    <x v="368"/>
    <x v="21"/>
  </r>
  <r>
    <x v="39"/>
    <x v="2"/>
    <x v="2"/>
    <x v="2"/>
    <x v="388"/>
    <x v="388"/>
    <x v="2"/>
    <x v="369"/>
    <x v="1"/>
  </r>
  <r>
    <x v="300"/>
    <x v="0"/>
    <x v="0"/>
    <x v="1"/>
    <x v="389"/>
    <x v="389"/>
    <x v="1"/>
    <x v="370"/>
    <x v="16"/>
  </r>
  <r>
    <x v="33"/>
    <x v="1"/>
    <x v="4"/>
    <x v="8"/>
    <x v="390"/>
    <x v="390"/>
    <x v="3"/>
    <x v="371"/>
    <x v="14"/>
  </r>
  <r>
    <x v="301"/>
    <x v="2"/>
    <x v="0"/>
    <x v="16"/>
    <x v="391"/>
    <x v="391"/>
    <x v="0"/>
    <x v="372"/>
    <x v="0"/>
  </r>
  <r>
    <x v="302"/>
    <x v="0"/>
    <x v="1"/>
    <x v="1"/>
    <x v="392"/>
    <x v="392"/>
    <x v="0"/>
    <x v="373"/>
    <x v="10"/>
  </r>
  <r>
    <x v="303"/>
    <x v="1"/>
    <x v="2"/>
    <x v="2"/>
    <x v="393"/>
    <x v="393"/>
    <x v="1"/>
    <x v="374"/>
    <x v="14"/>
  </r>
  <r>
    <x v="304"/>
    <x v="0"/>
    <x v="1"/>
    <x v="18"/>
    <x v="394"/>
    <x v="394"/>
    <x v="0"/>
    <x v="375"/>
    <x v="1"/>
  </r>
  <r>
    <x v="305"/>
    <x v="4"/>
    <x v="1"/>
    <x v="1"/>
    <x v="395"/>
    <x v="395"/>
    <x v="2"/>
    <x v="376"/>
    <x v="11"/>
  </r>
  <r>
    <x v="76"/>
    <x v="4"/>
    <x v="0"/>
    <x v="3"/>
    <x v="396"/>
    <x v="396"/>
    <x v="1"/>
    <x v="377"/>
    <x v="19"/>
  </r>
  <r>
    <x v="52"/>
    <x v="0"/>
    <x v="1"/>
    <x v="2"/>
    <x v="397"/>
    <x v="397"/>
    <x v="1"/>
    <x v="378"/>
    <x v="0"/>
  </r>
  <r>
    <x v="215"/>
    <x v="3"/>
    <x v="3"/>
    <x v="8"/>
    <x v="398"/>
    <x v="398"/>
    <x v="2"/>
    <x v="379"/>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3400E-DDEC-47ED-BEAE-FEF379CED54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7">
    <pivotField showAll="0"/>
    <pivotField showAll="0"/>
    <pivotField showAll="0"/>
    <pivotField dataField="1" showAll="0"/>
    <pivotField axis="axisRow" showAll="0">
      <items count="5">
        <item x="1"/>
        <item x="2"/>
        <item x="0"/>
        <item x="3"/>
        <item t="default"/>
      </items>
    </pivotField>
    <pivotField showAll="0"/>
    <pivotField showAll="0"/>
  </pivotFields>
  <rowFields count="1">
    <field x="4"/>
  </rowFields>
  <rowItems count="5">
    <i>
      <x/>
    </i>
    <i>
      <x v="1"/>
    </i>
    <i>
      <x v="2"/>
    </i>
    <i>
      <x v="3"/>
    </i>
    <i t="grand">
      <x/>
    </i>
  </rowItems>
  <colItems count="1">
    <i/>
  </colItems>
  <dataFields count="1">
    <dataField name="Sum of Total Sale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E86FF8-9FF7-4C23-8585-89F5FD4B356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38:T44" firstHeaderRow="1" firstDataRow="1" firstDataCol="1"/>
  <pivotFields count="12">
    <pivotField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showAll="0"/>
    <pivotField axis="axisRow" showAll="0">
      <items count="6">
        <item x="3"/>
        <item x="4"/>
        <item x="2"/>
        <item x="0"/>
        <item x="1"/>
        <item t="default"/>
      </items>
    </pivotField>
    <pivotField dataField="1" showAll="0">
      <items count="20">
        <item x="9"/>
        <item x="17"/>
        <item x="8"/>
        <item x="4"/>
        <item x="1"/>
        <item x="12"/>
        <item x="15"/>
        <item x="7"/>
        <item x="16"/>
        <item x="0"/>
        <item x="2"/>
        <item x="14"/>
        <item x="18"/>
        <item x="11"/>
        <item x="6"/>
        <item x="5"/>
        <item x="3"/>
        <item x="10"/>
        <item x="13"/>
        <item t="default"/>
      </items>
    </pivotField>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6">
    <i>
      <x/>
    </i>
    <i>
      <x v="1"/>
    </i>
    <i>
      <x v="2"/>
    </i>
    <i>
      <x v="3"/>
    </i>
    <i>
      <x v="4"/>
    </i>
    <i t="grand">
      <x/>
    </i>
  </rowItems>
  <colItems count="1">
    <i/>
  </colItems>
  <dataFields count="1">
    <dataField name="Sum of Quantity Sold"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E215204-0413-4597-86CA-A479DFF7ED57}"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38:L63" firstHeaderRow="1" firstDataRow="1" firstDataCol="1"/>
  <pivotFields count="12">
    <pivotField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showAll="0">
      <items count="6">
        <item x="1"/>
        <item x="3"/>
        <item x="4"/>
        <item x="0"/>
        <item x="2"/>
        <item t="default"/>
      </items>
    </pivotField>
    <pivotField showAll="0">
      <items count="6">
        <item x="3"/>
        <item x="4"/>
        <item x="2"/>
        <item x="0"/>
        <item x="1"/>
        <item t="default"/>
      </items>
    </pivotField>
    <pivotField showAll="0"/>
    <pivotField showAll="0"/>
    <pivotField showAll="0"/>
    <pivotField showAll="0"/>
    <pivotField dataField="1" showAll="0">
      <items count="381">
        <item x="13"/>
        <item x="148"/>
        <item x="91"/>
        <item x="192"/>
        <item x="57"/>
        <item x="204"/>
        <item x="163"/>
        <item x="344"/>
        <item x="171"/>
        <item x="363"/>
        <item x="98"/>
        <item x="285"/>
        <item x="257"/>
        <item x="202"/>
        <item x="86"/>
        <item x="20"/>
        <item x="22"/>
        <item x="71"/>
        <item x="253"/>
        <item x="41"/>
        <item x="182"/>
        <item x="229"/>
        <item x="80"/>
        <item x="193"/>
        <item x="124"/>
        <item x="29"/>
        <item x="32"/>
        <item x="230"/>
        <item x="201"/>
        <item x="109"/>
        <item x="162"/>
        <item x="103"/>
        <item x="58"/>
        <item x="231"/>
        <item x="102"/>
        <item x="340"/>
        <item x="297"/>
        <item x="223"/>
        <item x="77"/>
        <item x="82"/>
        <item x="327"/>
        <item x="290"/>
        <item x="142"/>
        <item x="256"/>
        <item x="160"/>
        <item x="185"/>
        <item x="277"/>
        <item x="59"/>
        <item x="287"/>
        <item x="264"/>
        <item x="172"/>
        <item x="38"/>
        <item x="68"/>
        <item x="153"/>
        <item x="60"/>
        <item x="270"/>
        <item x="23"/>
        <item x="311"/>
        <item x="220"/>
        <item x="39"/>
        <item x="379"/>
        <item x="373"/>
        <item x="146"/>
        <item x="43"/>
        <item x="369"/>
        <item x="326"/>
        <item x="112"/>
        <item x="90"/>
        <item x="348"/>
        <item x="305"/>
        <item x="322"/>
        <item x="92"/>
        <item x="351"/>
        <item x="176"/>
        <item x="44"/>
        <item x="216"/>
        <item x="78"/>
        <item x="360"/>
        <item x="279"/>
        <item x="318"/>
        <item x="5"/>
        <item x="299"/>
        <item x="208"/>
        <item x="152"/>
        <item x="244"/>
        <item x="31"/>
        <item x="328"/>
        <item x="255"/>
        <item x="50"/>
        <item x="370"/>
        <item x="254"/>
        <item x="87"/>
        <item x="250"/>
        <item x="177"/>
        <item x="260"/>
        <item x="99"/>
        <item x="119"/>
        <item x="10"/>
        <item x="72"/>
        <item x="282"/>
        <item x="355"/>
        <item x="335"/>
        <item x="207"/>
        <item x="325"/>
        <item x="272"/>
        <item x="361"/>
        <item x="137"/>
        <item x="278"/>
        <item x="47"/>
        <item x="28"/>
        <item x="210"/>
        <item x="342"/>
        <item x="125"/>
        <item x="321"/>
        <item x="120"/>
        <item x="101"/>
        <item x="173"/>
        <item x="136"/>
        <item x="314"/>
        <item x="258"/>
        <item x="371"/>
        <item x="214"/>
        <item x="17"/>
        <item x="52"/>
        <item x="213"/>
        <item x="362"/>
        <item x="140"/>
        <item x="139"/>
        <item x="211"/>
        <item x="378"/>
        <item x="121"/>
        <item x="65"/>
        <item x="118"/>
        <item x="104"/>
        <item x="174"/>
        <item x="206"/>
        <item x="145"/>
        <item x="266"/>
        <item x="198"/>
        <item x="123"/>
        <item x="84"/>
        <item x="1"/>
        <item x="122"/>
        <item x="184"/>
        <item x="189"/>
        <item x="75"/>
        <item x="73"/>
        <item x="26"/>
        <item x="169"/>
        <item x="248"/>
        <item x="4"/>
        <item x="224"/>
        <item x="374"/>
        <item x="312"/>
        <item x="306"/>
        <item x="166"/>
        <item x="329"/>
        <item x="368"/>
        <item x="239"/>
        <item x="280"/>
        <item x="289"/>
        <item x="372"/>
        <item x="261"/>
        <item x="138"/>
        <item x="42"/>
        <item x="191"/>
        <item x="40"/>
        <item x="143"/>
        <item x="83"/>
        <item x="179"/>
        <item x="144"/>
        <item x="341"/>
        <item x="183"/>
        <item x="164"/>
        <item x="150"/>
        <item x="330"/>
        <item x="51"/>
        <item x="320"/>
        <item x="269"/>
        <item x="55"/>
        <item x="7"/>
        <item x="203"/>
        <item x="156"/>
        <item x="376"/>
        <item x="6"/>
        <item x="243"/>
        <item x="89"/>
        <item x="113"/>
        <item x="170"/>
        <item x="21"/>
        <item x="74"/>
        <item x="188"/>
        <item x="114"/>
        <item x="310"/>
        <item x="178"/>
        <item x="209"/>
        <item x="240"/>
        <item x="259"/>
        <item x="165"/>
        <item x="131"/>
        <item x="9"/>
        <item x="129"/>
        <item x="245"/>
        <item x="159"/>
        <item x="168"/>
        <item x="36"/>
        <item x="161"/>
        <item x="141"/>
        <item x="302"/>
        <item x="319"/>
        <item x="215"/>
        <item x="2"/>
        <item x="16"/>
        <item x="217"/>
        <item x="366"/>
        <item x="288"/>
        <item x="54"/>
        <item x="218"/>
        <item x="19"/>
        <item x="247"/>
        <item x="108"/>
        <item x="268"/>
        <item x="315"/>
        <item x="85"/>
        <item x="365"/>
        <item x="106"/>
        <item x="339"/>
        <item x="345"/>
        <item x="367"/>
        <item x="116"/>
        <item x="338"/>
        <item x="46"/>
        <item x="27"/>
        <item x="175"/>
        <item x="205"/>
        <item x="225"/>
        <item x="358"/>
        <item x="242"/>
        <item x="35"/>
        <item x="147"/>
        <item x="132"/>
        <item x="53"/>
        <item x="300"/>
        <item x="126"/>
        <item x="236"/>
        <item x="324"/>
        <item x="149"/>
        <item x="284"/>
        <item x="93"/>
        <item x="262"/>
        <item x="353"/>
        <item x="234"/>
        <item x="249"/>
        <item x="251"/>
        <item x="8"/>
        <item x="79"/>
        <item x="97"/>
        <item x="197"/>
        <item x="350"/>
        <item x="343"/>
        <item x="115"/>
        <item x="95"/>
        <item x="34"/>
        <item x="69"/>
        <item x="190"/>
        <item x="331"/>
        <item x="294"/>
        <item x="195"/>
        <item x="283"/>
        <item x="293"/>
        <item x="130"/>
        <item x="64"/>
        <item x="298"/>
        <item x="30"/>
        <item x="296"/>
        <item x="273"/>
        <item x="70"/>
        <item x="12"/>
        <item x="135"/>
        <item x="233"/>
        <item x="265"/>
        <item x="117"/>
        <item x="356"/>
        <item x="349"/>
        <item x="295"/>
        <item x="105"/>
        <item x="323"/>
        <item x="94"/>
        <item x="346"/>
        <item x="33"/>
        <item x="313"/>
        <item x="11"/>
        <item x="200"/>
        <item x="151"/>
        <item x="332"/>
        <item x="334"/>
        <item x="219"/>
        <item x="61"/>
        <item x="308"/>
        <item x="76"/>
        <item x="235"/>
        <item x="317"/>
        <item x="18"/>
        <item x="37"/>
        <item x="301"/>
        <item x="307"/>
        <item x="232"/>
        <item x="45"/>
        <item x="237"/>
        <item x="187"/>
        <item x="48"/>
        <item x="63"/>
        <item x="276"/>
        <item x="375"/>
        <item x="274"/>
        <item x="110"/>
        <item x="157"/>
        <item x="180"/>
        <item x="291"/>
        <item x="246"/>
        <item x="111"/>
        <item x="0"/>
        <item x="303"/>
        <item x="15"/>
        <item x="49"/>
        <item x="267"/>
        <item x="263"/>
        <item x="96"/>
        <item x="364"/>
        <item x="238"/>
        <item x="128"/>
        <item x="134"/>
        <item x="127"/>
        <item x="196"/>
        <item x="377"/>
        <item x="304"/>
        <item x="67"/>
        <item x="357"/>
        <item x="271"/>
        <item x="56"/>
        <item x="133"/>
        <item x="252"/>
        <item x="100"/>
        <item x="154"/>
        <item x="88"/>
        <item x="359"/>
        <item x="316"/>
        <item x="62"/>
        <item x="281"/>
        <item x="275"/>
        <item x="352"/>
        <item x="309"/>
        <item x="186"/>
        <item x="222"/>
        <item x="221"/>
        <item x="24"/>
        <item x="181"/>
        <item x="194"/>
        <item x="66"/>
        <item x="354"/>
        <item x="158"/>
        <item x="241"/>
        <item x="227"/>
        <item x="167"/>
        <item x="155"/>
        <item x="228"/>
        <item x="292"/>
        <item x="107"/>
        <item x="25"/>
        <item x="3"/>
        <item x="226"/>
        <item x="14"/>
        <item x="347"/>
        <item x="286"/>
        <item x="337"/>
        <item x="199"/>
        <item x="336"/>
        <item x="81"/>
        <item x="212"/>
        <item x="333"/>
        <item t="default"/>
      </items>
    </pivotField>
    <pivotField axis="axisRow" showAll="0">
      <items count="25">
        <item x="6"/>
        <item x="7"/>
        <item x="9"/>
        <item x="5"/>
        <item x="22"/>
        <item x="14"/>
        <item x="19"/>
        <item x="13"/>
        <item x="21"/>
        <item x="23"/>
        <item x="3"/>
        <item x="16"/>
        <item x="8"/>
        <item x="20"/>
        <item x="15"/>
        <item x="4"/>
        <item x="0"/>
        <item x="18"/>
        <item x="1"/>
        <item x="2"/>
        <item x="10"/>
        <item x="12"/>
        <item x="17"/>
        <item x="11"/>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rofit"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56EBB32-49D7-4FAD-96D7-8CCFA16866E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B69" firstHeaderRow="1" firstDataRow="1" firstDataCol="1"/>
  <pivotFields count="12">
    <pivotField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axis="axisRow" showAll="0">
      <items count="6">
        <item x="1"/>
        <item x="3"/>
        <item x="4"/>
        <item x="0"/>
        <item x="2"/>
        <item t="default"/>
      </items>
    </pivotField>
    <pivotField axis="axisRow" showAll="0">
      <items count="6">
        <item x="3"/>
        <item x="4"/>
        <item x="2"/>
        <item x="0"/>
        <item x="1"/>
        <item t="default"/>
      </items>
    </pivotField>
    <pivotField dataField="1" showAll="0">
      <items count="20">
        <item x="9"/>
        <item x="17"/>
        <item x="8"/>
        <item x="4"/>
        <item x="1"/>
        <item x="12"/>
        <item x="15"/>
        <item x="7"/>
        <item x="16"/>
        <item x="0"/>
        <item x="2"/>
        <item x="14"/>
        <item x="18"/>
        <item x="11"/>
        <item x="6"/>
        <item x="5"/>
        <item x="3"/>
        <item x="10"/>
        <item x="13"/>
        <item t="default"/>
      </items>
    </pivotField>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2">
    <field x="2"/>
    <field x="1"/>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Quantity Sold"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707FD43-FD60-4F74-8648-3DE4610F86ED}" name="PivotTable4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B14" firstHeaderRow="1" firstDataRow="1" firstDataCol="1"/>
  <pivotFields count="12">
    <pivotField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axis="axisRow" showAll="0">
      <items count="6">
        <item x="1"/>
        <item x="3"/>
        <item x="4"/>
        <item x="0"/>
        <item x="2"/>
        <item t="default"/>
      </items>
    </pivotField>
    <pivotField showAll="0">
      <items count="6">
        <item x="3"/>
        <item x="4"/>
        <item x="2"/>
        <item x="0"/>
        <item x="1"/>
        <item t="default"/>
      </items>
    </pivotField>
    <pivotField showAll="0"/>
    <pivotField showAll="0"/>
    <pivotField dataField="1" showAll="0">
      <items count="400">
        <item x="154"/>
        <item x="94"/>
        <item x="204"/>
        <item x="202"/>
        <item x="216"/>
        <item x="178"/>
        <item x="169"/>
        <item x="362"/>
        <item x="60"/>
        <item x="271"/>
        <item x="194"/>
        <item x="102"/>
        <item x="341"/>
        <item x="300"/>
        <item x="22"/>
        <item x="74"/>
        <item x="29"/>
        <item x="143"/>
        <item x="382"/>
        <item x="20"/>
        <item x="189"/>
        <item x="213"/>
        <item x="241"/>
        <item x="44"/>
        <item x="264"/>
        <item x="89"/>
        <item x="128"/>
        <item x="83"/>
        <item x="31"/>
        <item x="212"/>
        <item x="345"/>
        <item x="199"/>
        <item x="282"/>
        <item x="107"/>
        <item x="203"/>
        <item x="13"/>
        <item x="106"/>
        <item x="358"/>
        <item x="244"/>
        <item x="80"/>
        <item x="34"/>
        <item x="267"/>
        <item x="364"/>
        <item x="312"/>
        <item x="61"/>
        <item x="242"/>
        <item x="305"/>
        <item x="331"/>
        <item x="168"/>
        <item x="166"/>
        <item x="344"/>
        <item x="214"/>
        <item x="270"/>
        <item x="193"/>
        <item x="151"/>
        <item x="235"/>
        <item x="147"/>
        <item x="97"/>
        <item x="38"/>
        <item x="302"/>
        <item x="113"/>
        <item x="25"/>
        <item x="179"/>
        <item x="190"/>
        <item x="42"/>
        <item x="23"/>
        <item x="326"/>
        <item x="232"/>
        <item x="173"/>
        <item x="71"/>
        <item x="388"/>
        <item x="152"/>
        <item x="243"/>
        <item x="116"/>
        <item x="63"/>
        <item x="85"/>
        <item x="392"/>
        <item x="93"/>
        <item x="343"/>
        <item x="46"/>
        <item x="367"/>
        <item x="41"/>
        <item x="95"/>
        <item x="183"/>
        <item x="292"/>
        <item x="398"/>
        <item x="5"/>
        <item x="294"/>
        <item x="62"/>
        <item x="379"/>
        <item x="314"/>
        <item x="47"/>
        <item x="257"/>
        <item x="338"/>
        <item x="220"/>
        <item x="278"/>
        <item x="268"/>
        <item x="228"/>
        <item x="81"/>
        <item x="158"/>
        <item x="159"/>
        <item x="297"/>
        <item x="263"/>
        <item x="285"/>
        <item x="370"/>
        <item x="334"/>
        <item x="33"/>
        <item x="53"/>
        <item x="374"/>
        <item x="389"/>
        <item x="123"/>
        <item x="75"/>
        <item x="342"/>
        <item x="346"/>
        <item x="287"/>
        <item x="269"/>
        <item x="90"/>
        <item x="219"/>
        <item x="337"/>
        <item x="184"/>
        <item x="103"/>
        <item x="180"/>
        <item x="320"/>
        <item x="272"/>
        <item x="226"/>
        <item x="293"/>
        <item x="329"/>
        <item x="353"/>
        <item x="140"/>
        <item x="380"/>
        <item x="381"/>
        <item x="397"/>
        <item x="122"/>
        <item x="50"/>
        <item x="274"/>
        <item x="150"/>
        <item x="10"/>
        <item x="280"/>
        <item x="55"/>
        <item x="125"/>
        <item x="17"/>
        <item x="218"/>
        <item x="126"/>
        <item x="129"/>
        <item x="141"/>
        <item x="192"/>
        <item x="78"/>
        <item x="198"/>
        <item x="68"/>
        <item x="108"/>
        <item x="209"/>
        <item x="30"/>
        <item x="222"/>
        <item x="261"/>
        <item x="225"/>
        <item x="360"/>
        <item x="124"/>
        <item x="127"/>
        <item x="1"/>
        <item x="105"/>
        <item x="181"/>
        <item x="393"/>
        <item x="172"/>
        <item x="321"/>
        <item x="176"/>
        <item x="76"/>
        <item x="390"/>
        <item x="236"/>
        <item x="87"/>
        <item x="145"/>
        <item x="295"/>
        <item x="144"/>
        <item x="304"/>
        <item x="223"/>
        <item x="252"/>
        <item x="391"/>
        <item x="27"/>
        <item x="359"/>
        <item x="347"/>
        <item x="275"/>
        <item x="4"/>
        <item x="149"/>
        <item x="191"/>
        <item x="327"/>
        <item x="387"/>
        <item x="7"/>
        <item x="336"/>
        <item x="86"/>
        <item x="58"/>
        <item x="54"/>
        <item x="117"/>
        <item x="45"/>
        <item x="43"/>
        <item x="92"/>
        <item x="118"/>
        <item x="186"/>
        <item x="142"/>
        <item x="325"/>
        <item x="201"/>
        <item x="148"/>
        <item x="253"/>
        <item x="221"/>
        <item x="273"/>
        <item x="171"/>
        <item x="215"/>
        <item x="162"/>
        <item x="21"/>
        <item x="165"/>
        <item x="395"/>
        <item x="39"/>
        <item x="6"/>
        <item x="256"/>
        <item x="197"/>
        <item x="170"/>
        <item x="156"/>
        <item x="348"/>
        <item x="317"/>
        <item x="175"/>
        <item x="284"/>
        <item x="9"/>
        <item x="177"/>
        <item x="133"/>
        <item x="77"/>
        <item x="227"/>
        <item x="335"/>
        <item x="16"/>
        <item x="2"/>
        <item x="185"/>
        <item x="283"/>
        <item x="303"/>
        <item x="330"/>
        <item x="260"/>
        <item x="135"/>
        <item x="146"/>
        <item x="229"/>
        <item x="258"/>
        <item x="384"/>
        <item x="385"/>
        <item x="112"/>
        <item x="167"/>
        <item x="19"/>
        <item x="356"/>
        <item x="28"/>
        <item x="357"/>
        <item x="57"/>
        <item x="110"/>
        <item x="182"/>
        <item x="230"/>
        <item x="377"/>
        <item x="88"/>
        <item x="363"/>
        <item x="255"/>
        <item x="49"/>
        <item x="136"/>
        <item x="386"/>
        <item x="56"/>
        <item x="37"/>
        <item x="340"/>
        <item x="217"/>
        <item x="153"/>
        <item x="120"/>
        <item x="130"/>
        <item x="249"/>
        <item x="237"/>
        <item x="315"/>
        <item x="155"/>
        <item x="369"/>
        <item x="299"/>
        <item x="265"/>
        <item x="247"/>
        <item x="101"/>
        <item x="119"/>
        <item x="372"/>
        <item x="72"/>
        <item x="8"/>
        <item x="99"/>
        <item x="262"/>
        <item x="361"/>
        <item x="298"/>
        <item x="208"/>
        <item x="200"/>
        <item x="96"/>
        <item x="276"/>
        <item x="309"/>
        <item x="36"/>
        <item x="349"/>
        <item x="82"/>
        <item x="134"/>
        <item x="206"/>
        <item x="313"/>
        <item x="308"/>
        <item x="32"/>
        <item x="73"/>
        <item x="288"/>
        <item x="139"/>
        <item x="12"/>
        <item x="67"/>
        <item x="311"/>
        <item x="375"/>
        <item x="368"/>
        <item x="339"/>
        <item x="310"/>
        <item x="121"/>
        <item x="246"/>
        <item x="279"/>
        <item x="109"/>
        <item x="98"/>
        <item x="328"/>
        <item x="35"/>
        <item x="211"/>
        <item x="365"/>
        <item x="323"/>
        <item x="231"/>
        <item x="64"/>
        <item x="11"/>
        <item x="352"/>
        <item x="18"/>
        <item x="248"/>
        <item x="157"/>
        <item x="322"/>
        <item x="350"/>
        <item x="316"/>
        <item x="333"/>
        <item x="40"/>
        <item x="79"/>
        <item x="245"/>
        <item x="48"/>
        <item x="291"/>
        <item x="51"/>
        <item x="66"/>
        <item x="394"/>
        <item x="114"/>
        <item x="250"/>
        <item x="196"/>
        <item x="306"/>
        <item x="163"/>
        <item x="289"/>
        <item x="187"/>
        <item x="259"/>
        <item x="115"/>
        <item x="15"/>
        <item x="318"/>
        <item x="281"/>
        <item x="277"/>
        <item x="0"/>
        <item x="100"/>
        <item x="52"/>
        <item x="383"/>
        <item x="251"/>
        <item x="132"/>
        <item x="131"/>
        <item x="138"/>
        <item x="207"/>
        <item x="396"/>
        <item x="319"/>
        <item x="376"/>
        <item x="70"/>
        <item x="286"/>
        <item x="137"/>
        <item x="160"/>
        <item x="104"/>
        <item x="332"/>
        <item x="59"/>
        <item x="266"/>
        <item x="378"/>
        <item x="91"/>
        <item x="290"/>
        <item x="296"/>
        <item x="65"/>
        <item x="371"/>
        <item x="234"/>
        <item x="195"/>
        <item x="324"/>
        <item x="233"/>
        <item x="24"/>
        <item x="69"/>
        <item x="373"/>
        <item x="188"/>
        <item x="205"/>
        <item x="164"/>
        <item x="254"/>
        <item x="239"/>
        <item x="174"/>
        <item x="161"/>
        <item x="240"/>
        <item x="111"/>
        <item x="307"/>
        <item x="26"/>
        <item x="3"/>
        <item x="238"/>
        <item x="366"/>
        <item x="14"/>
        <item x="301"/>
        <item x="210"/>
        <item x="355"/>
        <item x="354"/>
        <item x="84"/>
        <item x="224"/>
        <item x="351"/>
        <item t="default"/>
      </items>
    </pivotField>
    <pivotField showAll="0">
      <items count="5">
        <item x="1"/>
        <item x="2"/>
        <item x="0"/>
        <item x="3"/>
        <item t="default"/>
      </items>
    </pivotField>
    <pivotField showAll="0"/>
    <pivotField showAll="0">
      <items count="25">
        <item x="6"/>
        <item x="7"/>
        <item x="9"/>
        <item x="5"/>
        <item x="22"/>
        <item x="14"/>
        <item x="19"/>
        <item x="13"/>
        <item x="21"/>
        <item x="23"/>
        <item x="3"/>
        <item x="16"/>
        <item x="8"/>
        <item x="20"/>
        <item x="15"/>
        <item x="4"/>
        <item x="0"/>
        <item x="18"/>
        <item x="1"/>
        <item x="2"/>
        <item x="10"/>
        <item x="12"/>
        <item x="17"/>
        <item x="11"/>
        <item t="default"/>
      </items>
    </pivotField>
    <pivotField showAll="0" defaultSubtotal="0"/>
    <pivotField showAll="0" defaultSubtotal="0"/>
    <pivotField showAll="0" defaultSubtotal="0">
      <items count="5">
        <item x="0"/>
        <item x="1"/>
        <item x="2"/>
        <item x="3"/>
        <item x="4"/>
      </items>
    </pivotField>
  </pivotFields>
  <rowFields count="1">
    <field x="1"/>
  </rowFields>
  <rowItems count="6">
    <i>
      <x/>
    </i>
    <i>
      <x v="1"/>
    </i>
    <i>
      <x v="2"/>
    </i>
    <i>
      <x v="3"/>
    </i>
    <i>
      <x v="4"/>
    </i>
    <i t="grand">
      <x/>
    </i>
  </rowItems>
  <colItems count="1">
    <i/>
  </colItems>
  <dataFields count="1">
    <dataField name="Sum of Total Sales" fld="5" baseField="0" baseItem="0"/>
  </dataFields>
  <formats count="6">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grandRow="1" outline="0" fieldPosition="0"/>
    </format>
    <format dxfId="2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3F917C6-2CA0-43D6-99F3-93E12AC071F9}" name="PivotTable5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8:K33" firstHeaderRow="1" firstDataRow="1" firstDataCol="1"/>
  <pivotFields count="12">
    <pivotField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showAll="0"/>
    <pivotField showAll="0"/>
    <pivotField showAll="0"/>
    <pivotField showAll="0"/>
    <pivotField dataField="1" showAll="0">
      <items count="400">
        <item x="154"/>
        <item x="94"/>
        <item x="204"/>
        <item x="202"/>
        <item x="216"/>
        <item x="178"/>
        <item x="169"/>
        <item x="362"/>
        <item x="60"/>
        <item x="271"/>
        <item x="194"/>
        <item x="102"/>
        <item x="341"/>
        <item x="300"/>
        <item x="22"/>
        <item x="74"/>
        <item x="29"/>
        <item x="143"/>
        <item x="382"/>
        <item x="20"/>
        <item x="189"/>
        <item x="213"/>
        <item x="241"/>
        <item x="44"/>
        <item x="264"/>
        <item x="89"/>
        <item x="128"/>
        <item x="83"/>
        <item x="31"/>
        <item x="212"/>
        <item x="345"/>
        <item x="199"/>
        <item x="282"/>
        <item x="107"/>
        <item x="203"/>
        <item x="13"/>
        <item x="106"/>
        <item x="358"/>
        <item x="244"/>
        <item x="80"/>
        <item x="34"/>
        <item x="267"/>
        <item x="364"/>
        <item x="312"/>
        <item x="61"/>
        <item x="242"/>
        <item x="305"/>
        <item x="331"/>
        <item x="168"/>
        <item x="166"/>
        <item x="344"/>
        <item x="214"/>
        <item x="270"/>
        <item x="193"/>
        <item x="151"/>
        <item x="235"/>
        <item x="147"/>
        <item x="97"/>
        <item x="38"/>
        <item x="302"/>
        <item x="113"/>
        <item x="25"/>
        <item x="179"/>
        <item x="190"/>
        <item x="42"/>
        <item x="23"/>
        <item x="326"/>
        <item x="232"/>
        <item x="173"/>
        <item x="71"/>
        <item x="388"/>
        <item x="152"/>
        <item x="243"/>
        <item x="116"/>
        <item x="63"/>
        <item x="85"/>
        <item x="392"/>
        <item x="93"/>
        <item x="343"/>
        <item x="46"/>
        <item x="367"/>
        <item x="41"/>
        <item x="95"/>
        <item x="183"/>
        <item x="292"/>
        <item x="398"/>
        <item x="5"/>
        <item x="294"/>
        <item x="62"/>
        <item x="379"/>
        <item x="314"/>
        <item x="47"/>
        <item x="257"/>
        <item x="338"/>
        <item x="220"/>
        <item x="278"/>
        <item x="268"/>
        <item x="228"/>
        <item x="81"/>
        <item x="158"/>
        <item x="159"/>
        <item x="297"/>
        <item x="263"/>
        <item x="285"/>
        <item x="370"/>
        <item x="334"/>
        <item x="33"/>
        <item x="53"/>
        <item x="374"/>
        <item x="389"/>
        <item x="123"/>
        <item x="75"/>
        <item x="342"/>
        <item x="346"/>
        <item x="287"/>
        <item x="269"/>
        <item x="90"/>
        <item x="219"/>
        <item x="337"/>
        <item x="184"/>
        <item x="103"/>
        <item x="180"/>
        <item x="320"/>
        <item x="272"/>
        <item x="226"/>
        <item x="293"/>
        <item x="329"/>
        <item x="353"/>
        <item x="140"/>
        <item x="380"/>
        <item x="381"/>
        <item x="397"/>
        <item x="122"/>
        <item x="50"/>
        <item x="274"/>
        <item x="150"/>
        <item x="10"/>
        <item x="280"/>
        <item x="55"/>
        <item x="125"/>
        <item x="17"/>
        <item x="218"/>
        <item x="126"/>
        <item x="129"/>
        <item x="141"/>
        <item x="192"/>
        <item x="78"/>
        <item x="198"/>
        <item x="68"/>
        <item x="108"/>
        <item x="209"/>
        <item x="30"/>
        <item x="222"/>
        <item x="261"/>
        <item x="225"/>
        <item x="360"/>
        <item x="124"/>
        <item x="127"/>
        <item x="1"/>
        <item x="105"/>
        <item x="181"/>
        <item x="393"/>
        <item x="172"/>
        <item x="321"/>
        <item x="176"/>
        <item x="76"/>
        <item x="390"/>
        <item x="236"/>
        <item x="87"/>
        <item x="145"/>
        <item x="295"/>
        <item x="144"/>
        <item x="304"/>
        <item x="223"/>
        <item x="252"/>
        <item x="391"/>
        <item x="27"/>
        <item x="359"/>
        <item x="347"/>
        <item x="275"/>
        <item x="4"/>
        <item x="149"/>
        <item x="191"/>
        <item x="327"/>
        <item x="387"/>
        <item x="7"/>
        <item x="336"/>
        <item x="86"/>
        <item x="58"/>
        <item x="54"/>
        <item x="117"/>
        <item x="45"/>
        <item x="43"/>
        <item x="92"/>
        <item x="118"/>
        <item x="186"/>
        <item x="142"/>
        <item x="325"/>
        <item x="201"/>
        <item x="148"/>
        <item x="253"/>
        <item x="221"/>
        <item x="273"/>
        <item x="171"/>
        <item x="215"/>
        <item x="162"/>
        <item x="21"/>
        <item x="165"/>
        <item x="395"/>
        <item x="39"/>
        <item x="6"/>
        <item x="256"/>
        <item x="197"/>
        <item x="170"/>
        <item x="156"/>
        <item x="348"/>
        <item x="317"/>
        <item x="175"/>
        <item x="284"/>
        <item x="9"/>
        <item x="177"/>
        <item x="133"/>
        <item x="77"/>
        <item x="227"/>
        <item x="335"/>
        <item x="16"/>
        <item x="2"/>
        <item x="185"/>
        <item x="283"/>
        <item x="303"/>
        <item x="330"/>
        <item x="260"/>
        <item x="135"/>
        <item x="146"/>
        <item x="229"/>
        <item x="258"/>
        <item x="384"/>
        <item x="385"/>
        <item x="112"/>
        <item x="167"/>
        <item x="19"/>
        <item x="356"/>
        <item x="28"/>
        <item x="357"/>
        <item x="57"/>
        <item x="110"/>
        <item x="182"/>
        <item x="230"/>
        <item x="377"/>
        <item x="88"/>
        <item x="363"/>
        <item x="255"/>
        <item x="49"/>
        <item x="136"/>
        <item x="386"/>
        <item x="56"/>
        <item x="37"/>
        <item x="340"/>
        <item x="217"/>
        <item x="153"/>
        <item x="120"/>
        <item x="130"/>
        <item x="249"/>
        <item x="237"/>
        <item x="315"/>
        <item x="155"/>
        <item x="369"/>
        <item x="299"/>
        <item x="265"/>
        <item x="247"/>
        <item x="101"/>
        <item x="119"/>
        <item x="372"/>
        <item x="72"/>
        <item x="8"/>
        <item x="99"/>
        <item x="262"/>
        <item x="361"/>
        <item x="298"/>
        <item x="208"/>
        <item x="200"/>
        <item x="96"/>
        <item x="276"/>
        <item x="309"/>
        <item x="36"/>
        <item x="349"/>
        <item x="82"/>
        <item x="134"/>
        <item x="206"/>
        <item x="313"/>
        <item x="308"/>
        <item x="32"/>
        <item x="73"/>
        <item x="288"/>
        <item x="139"/>
        <item x="12"/>
        <item x="67"/>
        <item x="311"/>
        <item x="375"/>
        <item x="368"/>
        <item x="339"/>
        <item x="310"/>
        <item x="121"/>
        <item x="246"/>
        <item x="279"/>
        <item x="109"/>
        <item x="98"/>
        <item x="328"/>
        <item x="35"/>
        <item x="211"/>
        <item x="365"/>
        <item x="323"/>
        <item x="231"/>
        <item x="64"/>
        <item x="11"/>
        <item x="352"/>
        <item x="18"/>
        <item x="248"/>
        <item x="157"/>
        <item x="322"/>
        <item x="350"/>
        <item x="316"/>
        <item x="333"/>
        <item x="40"/>
        <item x="79"/>
        <item x="245"/>
        <item x="48"/>
        <item x="291"/>
        <item x="51"/>
        <item x="66"/>
        <item x="394"/>
        <item x="114"/>
        <item x="250"/>
        <item x="196"/>
        <item x="306"/>
        <item x="163"/>
        <item x="289"/>
        <item x="187"/>
        <item x="259"/>
        <item x="115"/>
        <item x="15"/>
        <item x="318"/>
        <item x="281"/>
        <item x="277"/>
        <item x="0"/>
        <item x="100"/>
        <item x="52"/>
        <item x="383"/>
        <item x="251"/>
        <item x="132"/>
        <item x="131"/>
        <item x="138"/>
        <item x="207"/>
        <item x="396"/>
        <item x="319"/>
        <item x="376"/>
        <item x="70"/>
        <item x="286"/>
        <item x="137"/>
        <item x="160"/>
        <item x="104"/>
        <item x="332"/>
        <item x="59"/>
        <item x="266"/>
        <item x="378"/>
        <item x="91"/>
        <item x="290"/>
        <item x="296"/>
        <item x="65"/>
        <item x="371"/>
        <item x="234"/>
        <item x="195"/>
        <item x="324"/>
        <item x="233"/>
        <item x="24"/>
        <item x="69"/>
        <item x="373"/>
        <item x="188"/>
        <item x="205"/>
        <item x="164"/>
        <item x="254"/>
        <item x="239"/>
        <item x="174"/>
        <item x="161"/>
        <item x="240"/>
        <item x="111"/>
        <item x="307"/>
        <item x="26"/>
        <item x="3"/>
        <item x="238"/>
        <item x="366"/>
        <item x="14"/>
        <item x="301"/>
        <item x="210"/>
        <item x="355"/>
        <item x="354"/>
        <item x="84"/>
        <item x="224"/>
        <item x="351"/>
        <item t="default"/>
      </items>
    </pivotField>
    <pivotField showAll="0"/>
    <pivotField showAll="0"/>
    <pivotField axis="axisRow" showAll="0">
      <items count="25">
        <item x="6"/>
        <item x="7"/>
        <item x="9"/>
        <item x="5"/>
        <item x="22"/>
        <item x="14"/>
        <item x="19"/>
        <item x="13"/>
        <item x="21"/>
        <item x="23"/>
        <item x="3"/>
        <item x="16"/>
        <item x="8"/>
        <item x="20"/>
        <item x="15"/>
        <item x="4"/>
        <item x="0"/>
        <item x="18"/>
        <item x="1"/>
        <item x="2"/>
        <item x="10"/>
        <item x="12"/>
        <item x="17"/>
        <item x="11"/>
        <item t="default"/>
      </items>
    </pivotField>
    <pivotField showAll="0" defaultSubtotal="0"/>
    <pivotField showAll="0" defaultSubtotal="0"/>
    <pivotField showAll="0" defaultSubtotal="0">
      <items count="5">
        <item x="0"/>
        <item x="1"/>
        <item x="2"/>
        <item x="3"/>
        <item x="4"/>
      </items>
    </pivotField>
  </pivotFields>
  <rowFields count="1">
    <field x="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Sales" fld="5" baseField="0" baseItem="0"/>
  </dataFields>
  <formats count="6">
    <format dxfId="31">
      <pivotArea type="all" dataOnly="0" outline="0" fieldPosition="0"/>
    </format>
    <format dxfId="30">
      <pivotArea outline="0" collapsedLevelsAreSubtotals="1" fieldPosition="0"/>
    </format>
    <format dxfId="29">
      <pivotArea field="8" type="button" dataOnly="0" labelOnly="1" outline="0" axis="axisRow" fieldPosition="0"/>
    </format>
    <format dxfId="28">
      <pivotArea dataOnly="0" labelOnly="1" fieldPosition="0">
        <references count="1">
          <reference field="8" count="0"/>
        </references>
      </pivotArea>
    </format>
    <format dxfId="27">
      <pivotArea dataOnly="0" labelOnly="1" grandRow="1" outline="0" fieldPosition="0"/>
    </format>
    <format dxfId="2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5E179C-7D90-4462-B31B-9E09955E458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B26" firstHeaderRow="1" firstDataRow="1" firstDataCol="1"/>
  <pivotFields count="7">
    <pivotField showAll="0"/>
    <pivotField showAll="0"/>
    <pivotField showAll="0"/>
    <pivotField dataField="1" showAll="0"/>
    <pivotField showAll="0"/>
    <pivotField showAll="0"/>
    <pivotField axis="axisRow" showAll="0">
      <items count="25">
        <item x="6"/>
        <item x="7"/>
        <item x="9"/>
        <item x="5"/>
        <item x="22"/>
        <item x="14"/>
        <item x="19"/>
        <item x="13"/>
        <item x="21"/>
        <item x="23"/>
        <item x="3"/>
        <item x="16"/>
        <item x="8"/>
        <item x="20"/>
        <item x="15"/>
        <item x="4"/>
        <item x="0"/>
        <item x="18"/>
        <item x="1"/>
        <item x="2"/>
        <item x="10"/>
        <item x="12"/>
        <item x="17"/>
        <item x="11"/>
        <item t="default"/>
      </items>
    </pivotField>
  </pivotFields>
  <rowFields count="1">
    <field x="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Sales" fld="3" baseField="0"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97221B-9763-4CCF-A95B-549C9E8E95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8">
    <pivotField numFmtId="164" showAll="0"/>
    <pivotField axis="axisRow" showAll="0">
      <items count="6">
        <item x="1"/>
        <item x="3"/>
        <item x="4"/>
        <item x="0"/>
        <item x="2"/>
        <item t="default"/>
      </items>
    </pivotField>
    <pivotField showAll="0"/>
    <pivotField showAll="0"/>
    <pivotField showAll="0"/>
    <pivotField dataField="1" showAll="0"/>
    <pivotField showAll="0"/>
    <pivotField showAll="0"/>
  </pivotFields>
  <rowFields count="1">
    <field x="1"/>
  </rowFields>
  <rowItems count="6">
    <i>
      <x/>
    </i>
    <i>
      <x v="1"/>
    </i>
    <i>
      <x v="2"/>
    </i>
    <i>
      <x v="3"/>
    </i>
    <i>
      <x v="4"/>
    </i>
    <i t="grand">
      <x/>
    </i>
  </rowItems>
  <colItems count="1">
    <i/>
  </colItems>
  <dataFields count="1">
    <dataField name="Sum of Total Sale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59015A-91F4-40EE-935F-07541E461A5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T1:GU7" firstHeaderRow="1" firstDataRow="1" firstDataCol="1"/>
  <pivotFields count="12">
    <pivotField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showAll="0"/>
    <pivotField axis="axisRow" showAll="0">
      <items count="6">
        <item x="3"/>
        <item x="4"/>
        <item x="2"/>
        <item x="0"/>
        <item x="1"/>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2"/>
  </rowFields>
  <rowItems count="6">
    <i>
      <x/>
    </i>
    <i>
      <x v="1"/>
    </i>
    <i>
      <x v="2"/>
    </i>
    <i>
      <x v="3"/>
    </i>
    <i>
      <x v="4"/>
    </i>
    <i t="grand">
      <x/>
    </i>
  </rowItems>
  <colItems count="1">
    <i/>
  </colItems>
  <dataFields count="1">
    <dataField name="Sum of Total Sale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3CC702-8C40-4B9D-B167-A348E098435E}"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8" firstHeaderRow="1" firstDataRow="1" firstDataCol="1"/>
  <pivotFields count="12">
    <pivotField compact="0" numFmtId="164" outline="0" showAll="0" defaultSubtotal="0">
      <items count="306">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s>
      <extLst>
        <ext xmlns:x14="http://schemas.microsoft.com/office/spreadsheetml/2009/9/main" uri="{2946ED86-A175-432a-8AC1-64E0C546D7DE}">
          <x14:pivotField fillDownLabels="1"/>
        </ext>
      </extLst>
    </pivotField>
    <pivotField axis="axisRow" compact="0" outline="0" showAll="0" defaultSubtotal="0">
      <items count="5">
        <item x="1"/>
        <item x="3"/>
        <item x="4"/>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compact="0" outline="0" showAll="0">
      <items count="6">
        <item x="0"/>
        <item x="1"/>
        <item x="2"/>
        <item x="3"/>
        <item x="4"/>
        <item t="default"/>
      </items>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Sum of Total Sale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AEA32-B1FF-4072-8AD6-901815571F68}" name="PivotTable3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12">
    <pivotField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axis="axisRow" showAll="0">
      <items count="6">
        <item x="1"/>
        <item x="3"/>
        <item x="4"/>
        <item x="0"/>
        <item x="2"/>
        <item t="default"/>
      </items>
    </pivotField>
    <pivotField showAll="0"/>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6">
    <i>
      <x/>
    </i>
    <i>
      <x v="1"/>
    </i>
    <i>
      <x v="2"/>
    </i>
    <i>
      <x v="3"/>
    </i>
    <i>
      <x v="4"/>
    </i>
    <i t="grand">
      <x/>
    </i>
  </rowItems>
  <colItems count="1">
    <i/>
  </colItems>
  <dataFields count="1">
    <dataField name="Sum of Total Sales"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5452C7-168F-434C-866D-D29141AD3645}" name="PivotTable4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12">
    <pivotField axis="axisRow"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showAll="0"/>
    <pivotField showAll="0"/>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1"/>
    <field x="10"/>
    <field x="9"/>
    <field x="0"/>
  </rowFields>
  <rowItems count="3">
    <i>
      <x v="1"/>
    </i>
    <i>
      <x v="2"/>
    </i>
    <i t="grand">
      <x/>
    </i>
  </rowItems>
  <colItems count="1">
    <i/>
  </colItems>
  <dataFields count="1">
    <dataField name="Sum of Total Sale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8ABF74-5EF6-4CAE-ADB9-7CD35F24B3C9}" name="PivotTable4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67" firstHeaderRow="1" firstDataRow="1" firstDataCol="1"/>
  <pivotFields count="12">
    <pivotField axis="axisRow"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axis="axisRow" showAll="0">
      <items count="6">
        <item x="1"/>
        <item x="3"/>
        <item x="4"/>
        <item x="0"/>
        <item x="2"/>
        <item t="default"/>
      </items>
    </pivotField>
    <pivotField showAll="0"/>
    <pivotField showAll="0"/>
    <pivotField showAll="0"/>
    <pivotField dataField="1" showAll="0"/>
    <pivotField showAll="0">
      <items count="5">
        <item x="1"/>
        <item x="2"/>
        <item x="0"/>
        <item x="3"/>
        <item t="default"/>
      </items>
    </pivotField>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5">
        <item sd="0" x="0"/>
        <item sd="0" x="1"/>
        <item sd="0" x="2"/>
        <item sd="0" x="3"/>
        <item sd="0" x="4"/>
      </items>
    </pivotField>
  </pivotFields>
  <rowFields count="5">
    <field x="1"/>
    <field x="9"/>
    <field x="10"/>
    <field x="11"/>
    <field x="0"/>
  </rowFields>
  <rowItems count="66">
    <i>
      <x/>
    </i>
    <i r="1">
      <x v="1"/>
    </i>
    <i r="1">
      <x v="2"/>
    </i>
    <i r="1">
      <x v="3"/>
    </i>
    <i r="1">
      <x v="4"/>
    </i>
    <i r="1">
      <x v="5"/>
    </i>
    <i r="1">
      <x v="6"/>
    </i>
    <i r="1">
      <x v="7"/>
    </i>
    <i r="1">
      <x v="8"/>
    </i>
    <i r="1">
      <x v="9"/>
    </i>
    <i r="1">
      <x v="10"/>
    </i>
    <i r="1">
      <x v="11"/>
    </i>
    <i r="1">
      <x v="12"/>
    </i>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Total Sale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DA5A05-5B51-4258-A141-550E52F595C3}" name="PivotTable5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S7:T12" firstHeaderRow="1" firstDataRow="1" firstDataCol="1"/>
  <pivotFields count="12">
    <pivotField numFmtId="164" showAll="0">
      <items count="307">
        <item x="37"/>
        <item x="298"/>
        <item x="294"/>
        <item x="182"/>
        <item x="192"/>
        <item x="258"/>
        <item x="172"/>
        <item x="11"/>
        <item x="35"/>
        <item x="277"/>
        <item x="190"/>
        <item x="32"/>
        <item x="68"/>
        <item x="282"/>
        <item x="159"/>
        <item x="292"/>
        <item x="252"/>
        <item x="126"/>
        <item x="279"/>
        <item x="113"/>
        <item x="232"/>
        <item x="22"/>
        <item x="203"/>
        <item x="176"/>
        <item x="77"/>
        <item x="88"/>
        <item x="12"/>
        <item x="43"/>
        <item x="179"/>
        <item x="228"/>
        <item x="65"/>
        <item x="107"/>
        <item x="288"/>
        <item x="115"/>
        <item x="166"/>
        <item x="14"/>
        <item x="75"/>
        <item x="251"/>
        <item x="23"/>
        <item x="164"/>
        <item x="30"/>
        <item x="283"/>
        <item x="240"/>
        <item x="220"/>
        <item x="86"/>
        <item x="91"/>
        <item x="20"/>
        <item x="266"/>
        <item x="81"/>
        <item x="10"/>
        <item x="255"/>
        <item x="119"/>
        <item x="263"/>
        <item x="195"/>
        <item x="163"/>
        <item x="117"/>
        <item x="297"/>
        <item x="264"/>
        <item x="281"/>
        <item x="105"/>
        <item x="243"/>
        <item x="247"/>
        <item x="214"/>
        <item x="62"/>
        <item x="33"/>
        <item x="187"/>
        <item x="246"/>
        <item x="211"/>
        <item x="127"/>
        <item x="120"/>
        <item x="19"/>
        <item x="270"/>
        <item x="184"/>
        <item x="303"/>
        <item x="249"/>
        <item x="153"/>
        <item x="60"/>
        <item x="233"/>
        <item x="180"/>
        <item x="185"/>
        <item x="76"/>
        <item x="269"/>
        <item x="123"/>
        <item x="149"/>
        <item x="72"/>
        <item x="197"/>
        <item x="42"/>
        <item x="69"/>
        <item x="38"/>
        <item x="168"/>
        <item x="280"/>
        <item x="18"/>
        <item x="235"/>
        <item x="259"/>
        <item x="138"/>
        <item x="275"/>
        <item x="290"/>
        <item x="201"/>
        <item x="128"/>
        <item x="198"/>
        <item x="58"/>
        <item x="261"/>
        <item x="202"/>
        <item x="239"/>
        <item x="110"/>
        <item x="287"/>
        <item x="122"/>
        <item x="150"/>
        <item x="160"/>
        <item x="93"/>
        <item x="299"/>
        <item x="53"/>
        <item x="231"/>
        <item x="188"/>
        <item x="158"/>
        <item x="95"/>
        <item x="268"/>
        <item x="238"/>
        <item x="118"/>
        <item x="189"/>
        <item x="196"/>
        <item x="260"/>
        <item x="63"/>
        <item x="109"/>
        <item x="221"/>
        <item x="141"/>
        <item x="90"/>
        <item x="253"/>
        <item x="244"/>
        <item x="6"/>
        <item x="40"/>
        <item x="229"/>
        <item x="245"/>
        <item x="191"/>
        <item x="199"/>
        <item x="61"/>
        <item x="237"/>
        <item x="45"/>
        <item x="295"/>
        <item x="135"/>
        <item x="36"/>
        <item x="112"/>
        <item x="154"/>
        <item x="96"/>
        <item x="116"/>
        <item x="213"/>
        <item x="144"/>
        <item x="56"/>
        <item x="25"/>
        <item x="181"/>
        <item x="300"/>
        <item x="136"/>
        <item x="155"/>
        <item x="13"/>
        <item x="219"/>
        <item x="148"/>
        <item x="215"/>
        <item x="177"/>
        <item x="94"/>
        <item x="82"/>
        <item x="85"/>
        <item x="170"/>
        <item x="157"/>
        <item x="286"/>
        <item x="183"/>
        <item x="49"/>
        <item x="64"/>
        <item x="102"/>
        <item x="142"/>
        <item x="131"/>
        <item x="73"/>
        <item x="130"/>
        <item x="47"/>
        <item x="293"/>
        <item x="66"/>
        <item x="208"/>
        <item x="204"/>
        <item x="24"/>
        <item x="296"/>
        <item x="210"/>
        <item x="50"/>
        <item x="241"/>
        <item x="111"/>
        <item x="222"/>
        <item x="103"/>
        <item x="254"/>
        <item x="87"/>
        <item x="97"/>
        <item x="226"/>
        <item x="284"/>
        <item x="7"/>
        <item x="152"/>
        <item x="161"/>
        <item x="52"/>
        <item x="301"/>
        <item x="178"/>
        <item x="225"/>
        <item x="234"/>
        <item x="223"/>
        <item x="174"/>
        <item x="0"/>
        <item x="186"/>
        <item x="106"/>
        <item x="1"/>
        <item x="167"/>
        <item x="217"/>
        <item x="55"/>
        <item x="70"/>
        <item x="108"/>
        <item x="207"/>
        <item x="92"/>
        <item x="206"/>
        <item x="57"/>
        <item x="34"/>
        <item x="169"/>
        <item x="265"/>
        <item x="146"/>
        <item x="156"/>
        <item x="285"/>
        <item x="171"/>
        <item x="304"/>
        <item x="267"/>
        <item x="151"/>
        <item x="205"/>
        <item x="48"/>
        <item x="99"/>
        <item x="3"/>
        <item x="227"/>
        <item x="175"/>
        <item x="2"/>
        <item x="51"/>
        <item x="39"/>
        <item x="8"/>
        <item x="230"/>
        <item x="145"/>
        <item x="46"/>
        <item x="44"/>
        <item x="29"/>
        <item x="250"/>
        <item x="98"/>
        <item x="104"/>
        <item x="224"/>
        <item x="194"/>
        <item x="134"/>
        <item x="74"/>
        <item x="9"/>
        <item x="4"/>
        <item x="21"/>
        <item x="272"/>
        <item x="125"/>
        <item x="143"/>
        <item x="71"/>
        <item x="132"/>
        <item x="28"/>
        <item x="5"/>
        <item x="124"/>
        <item x="212"/>
        <item x="101"/>
        <item x="200"/>
        <item x="15"/>
        <item x="79"/>
        <item x="242"/>
        <item x="193"/>
        <item x="84"/>
        <item x="302"/>
        <item x="276"/>
        <item x="137"/>
        <item x="17"/>
        <item x="173"/>
        <item x="83"/>
        <item x="100"/>
        <item x="140"/>
        <item x="41"/>
        <item x="26"/>
        <item x="271"/>
        <item x="162"/>
        <item x="89"/>
        <item x="121"/>
        <item x="257"/>
        <item x="165"/>
        <item x="59"/>
        <item x="274"/>
        <item x="31"/>
        <item x="289"/>
        <item x="129"/>
        <item x="209"/>
        <item x="80"/>
        <item x="54"/>
        <item x="67"/>
        <item x="236"/>
        <item x="262"/>
        <item x="216"/>
        <item x="114"/>
        <item x="139"/>
        <item x="16"/>
        <item x="147"/>
        <item x="291"/>
        <item x="256"/>
        <item x="273"/>
        <item x="218"/>
        <item x="248"/>
        <item x="78"/>
        <item x="305"/>
        <item x="278"/>
        <item x="133"/>
        <item x="27"/>
        <item t="default"/>
      </items>
    </pivotField>
    <pivotField showAll="0"/>
    <pivotField showAll="0"/>
    <pivotField showAll="0"/>
    <pivotField showAll="0"/>
    <pivotField dataField="1" showAll="0">
      <items count="400">
        <item x="154"/>
        <item x="94"/>
        <item x="204"/>
        <item x="202"/>
        <item x="216"/>
        <item x="178"/>
        <item x="169"/>
        <item x="362"/>
        <item x="60"/>
        <item x="271"/>
        <item x="194"/>
        <item x="102"/>
        <item x="341"/>
        <item x="300"/>
        <item x="22"/>
        <item x="74"/>
        <item x="29"/>
        <item x="143"/>
        <item x="382"/>
        <item x="20"/>
        <item x="189"/>
        <item x="213"/>
        <item x="241"/>
        <item x="44"/>
        <item x="264"/>
        <item x="89"/>
        <item x="128"/>
        <item x="83"/>
        <item x="31"/>
        <item x="212"/>
        <item x="345"/>
        <item x="199"/>
        <item x="282"/>
        <item x="107"/>
        <item x="203"/>
        <item x="13"/>
        <item x="106"/>
        <item x="358"/>
        <item x="244"/>
        <item x="80"/>
        <item x="34"/>
        <item x="267"/>
        <item x="364"/>
        <item x="312"/>
        <item x="61"/>
        <item x="242"/>
        <item x="305"/>
        <item x="331"/>
        <item x="168"/>
        <item x="166"/>
        <item x="344"/>
        <item x="214"/>
        <item x="270"/>
        <item x="193"/>
        <item x="151"/>
        <item x="235"/>
        <item x="147"/>
        <item x="97"/>
        <item x="38"/>
        <item x="302"/>
        <item x="113"/>
        <item x="25"/>
        <item x="179"/>
        <item x="190"/>
        <item x="42"/>
        <item x="23"/>
        <item x="326"/>
        <item x="232"/>
        <item x="173"/>
        <item x="71"/>
        <item x="388"/>
        <item x="152"/>
        <item x="243"/>
        <item x="116"/>
        <item x="63"/>
        <item x="85"/>
        <item x="392"/>
        <item x="93"/>
        <item x="343"/>
        <item x="46"/>
        <item x="367"/>
        <item x="41"/>
        <item x="95"/>
        <item x="183"/>
        <item x="292"/>
        <item x="398"/>
        <item x="5"/>
        <item x="294"/>
        <item x="62"/>
        <item x="379"/>
        <item x="314"/>
        <item x="47"/>
        <item x="257"/>
        <item x="338"/>
        <item x="220"/>
        <item x="278"/>
        <item x="268"/>
        <item x="228"/>
        <item x="81"/>
        <item x="158"/>
        <item x="159"/>
        <item x="297"/>
        <item x="263"/>
        <item x="285"/>
        <item x="370"/>
        <item x="334"/>
        <item x="33"/>
        <item x="53"/>
        <item x="374"/>
        <item x="389"/>
        <item x="123"/>
        <item x="75"/>
        <item x="342"/>
        <item x="346"/>
        <item x="287"/>
        <item x="269"/>
        <item x="90"/>
        <item x="219"/>
        <item x="337"/>
        <item x="184"/>
        <item x="103"/>
        <item x="180"/>
        <item x="320"/>
        <item x="272"/>
        <item x="226"/>
        <item x="293"/>
        <item x="329"/>
        <item x="353"/>
        <item x="140"/>
        <item x="380"/>
        <item x="381"/>
        <item x="397"/>
        <item x="122"/>
        <item x="50"/>
        <item x="274"/>
        <item x="150"/>
        <item x="10"/>
        <item x="280"/>
        <item x="55"/>
        <item x="125"/>
        <item x="17"/>
        <item x="218"/>
        <item x="126"/>
        <item x="129"/>
        <item x="141"/>
        <item x="192"/>
        <item x="78"/>
        <item x="198"/>
        <item x="68"/>
        <item x="108"/>
        <item x="209"/>
        <item x="30"/>
        <item x="222"/>
        <item x="261"/>
        <item x="225"/>
        <item x="360"/>
        <item x="124"/>
        <item x="127"/>
        <item x="1"/>
        <item x="105"/>
        <item x="181"/>
        <item x="393"/>
        <item x="172"/>
        <item x="321"/>
        <item x="176"/>
        <item x="76"/>
        <item x="390"/>
        <item x="236"/>
        <item x="87"/>
        <item x="145"/>
        <item x="295"/>
        <item x="144"/>
        <item x="304"/>
        <item x="223"/>
        <item x="252"/>
        <item x="391"/>
        <item x="27"/>
        <item x="359"/>
        <item x="347"/>
        <item x="275"/>
        <item x="4"/>
        <item x="149"/>
        <item x="191"/>
        <item x="327"/>
        <item x="387"/>
        <item x="7"/>
        <item x="336"/>
        <item x="86"/>
        <item x="58"/>
        <item x="54"/>
        <item x="117"/>
        <item x="45"/>
        <item x="43"/>
        <item x="92"/>
        <item x="118"/>
        <item x="186"/>
        <item x="142"/>
        <item x="325"/>
        <item x="201"/>
        <item x="148"/>
        <item x="253"/>
        <item x="221"/>
        <item x="273"/>
        <item x="171"/>
        <item x="215"/>
        <item x="162"/>
        <item x="21"/>
        <item x="165"/>
        <item x="395"/>
        <item x="39"/>
        <item x="6"/>
        <item x="256"/>
        <item x="197"/>
        <item x="170"/>
        <item x="156"/>
        <item x="348"/>
        <item x="317"/>
        <item x="175"/>
        <item x="284"/>
        <item x="9"/>
        <item x="177"/>
        <item x="133"/>
        <item x="77"/>
        <item x="227"/>
        <item x="335"/>
        <item x="16"/>
        <item x="2"/>
        <item x="185"/>
        <item x="283"/>
        <item x="303"/>
        <item x="330"/>
        <item x="260"/>
        <item x="135"/>
        <item x="146"/>
        <item x="229"/>
        <item x="258"/>
        <item x="384"/>
        <item x="385"/>
        <item x="112"/>
        <item x="167"/>
        <item x="19"/>
        <item x="356"/>
        <item x="28"/>
        <item x="357"/>
        <item x="57"/>
        <item x="110"/>
        <item x="182"/>
        <item x="230"/>
        <item x="377"/>
        <item x="88"/>
        <item x="363"/>
        <item x="255"/>
        <item x="49"/>
        <item x="136"/>
        <item x="386"/>
        <item x="56"/>
        <item x="37"/>
        <item x="340"/>
        <item x="217"/>
        <item x="153"/>
        <item x="120"/>
        <item x="130"/>
        <item x="249"/>
        <item x="237"/>
        <item x="315"/>
        <item x="155"/>
        <item x="369"/>
        <item x="299"/>
        <item x="265"/>
        <item x="247"/>
        <item x="101"/>
        <item x="119"/>
        <item x="372"/>
        <item x="72"/>
        <item x="8"/>
        <item x="99"/>
        <item x="262"/>
        <item x="361"/>
        <item x="298"/>
        <item x="208"/>
        <item x="200"/>
        <item x="96"/>
        <item x="276"/>
        <item x="309"/>
        <item x="36"/>
        <item x="349"/>
        <item x="82"/>
        <item x="134"/>
        <item x="206"/>
        <item x="313"/>
        <item x="308"/>
        <item x="32"/>
        <item x="73"/>
        <item x="288"/>
        <item x="139"/>
        <item x="12"/>
        <item x="67"/>
        <item x="311"/>
        <item x="375"/>
        <item x="368"/>
        <item x="339"/>
        <item x="310"/>
        <item x="121"/>
        <item x="246"/>
        <item x="279"/>
        <item x="109"/>
        <item x="98"/>
        <item x="328"/>
        <item x="35"/>
        <item x="211"/>
        <item x="365"/>
        <item x="323"/>
        <item x="231"/>
        <item x="64"/>
        <item x="11"/>
        <item x="352"/>
        <item x="18"/>
        <item x="248"/>
        <item x="157"/>
        <item x="322"/>
        <item x="350"/>
        <item x="316"/>
        <item x="333"/>
        <item x="40"/>
        <item x="79"/>
        <item x="245"/>
        <item x="48"/>
        <item x="291"/>
        <item x="51"/>
        <item x="66"/>
        <item x="394"/>
        <item x="114"/>
        <item x="250"/>
        <item x="196"/>
        <item x="306"/>
        <item x="163"/>
        <item x="289"/>
        <item x="187"/>
        <item x="259"/>
        <item x="115"/>
        <item x="15"/>
        <item x="318"/>
        <item x="281"/>
        <item x="277"/>
        <item x="0"/>
        <item x="100"/>
        <item x="52"/>
        <item x="383"/>
        <item x="251"/>
        <item x="132"/>
        <item x="131"/>
        <item x="138"/>
        <item x="207"/>
        <item x="396"/>
        <item x="319"/>
        <item x="376"/>
        <item x="70"/>
        <item x="286"/>
        <item x="137"/>
        <item x="160"/>
        <item x="104"/>
        <item x="332"/>
        <item x="59"/>
        <item x="266"/>
        <item x="378"/>
        <item x="91"/>
        <item x="290"/>
        <item x="296"/>
        <item x="65"/>
        <item x="371"/>
        <item x="234"/>
        <item x="195"/>
        <item x="324"/>
        <item x="233"/>
        <item x="24"/>
        <item x="69"/>
        <item x="373"/>
        <item x="188"/>
        <item x="205"/>
        <item x="164"/>
        <item x="254"/>
        <item x="239"/>
        <item x="174"/>
        <item x="161"/>
        <item x="240"/>
        <item x="111"/>
        <item x="307"/>
        <item x="26"/>
        <item x="3"/>
        <item x="238"/>
        <item x="366"/>
        <item x="14"/>
        <item x="301"/>
        <item x="210"/>
        <item x="355"/>
        <item x="354"/>
        <item x="84"/>
        <item x="224"/>
        <item x="351"/>
        <item t="default"/>
      </items>
    </pivotField>
    <pivotField axis="axisRow" showAll="0">
      <items count="5">
        <item x="1"/>
        <item x="2"/>
        <item x="0"/>
        <item x="3"/>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6"/>
  </rowFields>
  <rowItems count="5">
    <i>
      <x/>
    </i>
    <i>
      <x v="1"/>
    </i>
    <i>
      <x v="2"/>
    </i>
    <i>
      <x v="3"/>
    </i>
    <i t="grand">
      <x/>
    </i>
  </rowItems>
  <colItems count="1">
    <i/>
  </colItems>
  <dataFields count="1">
    <dataField name="Sum of Total Sales" fld="5" baseField="0" baseItem="0"/>
  </dataFields>
  <formats count="6">
    <format dxfId="19">
      <pivotArea type="all" dataOnly="0" outline="0" fieldPosition="0"/>
    </format>
    <format dxfId="18">
      <pivotArea outline="0" collapsedLevelsAreSubtotals="1" fieldPosition="0"/>
    </format>
    <format dxfId="17">
      <pivotArea field="6" type="button" dataOnly="0" labelOnly="1" outline="0" axis="axisRow" fieldPosition="0"/>
    </format>
    <format dxfId="16">
      <pivotArea dataOnly="0" labelOnly="1" fieldPosition="0">
        <references count="1">
          <reference field="6" count="0"/>
        </references>
      </pivotArea>
    </format>
    <format dxfId="15">
      <pivotArea dataOnly="0" labelOnly="1" grandRow="1" outline="0" fieldPosition="0"/>
    </format>
    <format dxfId="1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61ECB7A-5C82-4068-AD54-144252F9E273}" sourceName="Date">
  <pivotTables>
    <pivotTable tabId="18" name="PivotTable46"/>
  </pivotTables>
  <data>
    <tabular pivotCacheId="1514734549">
      <items count="306">
        <i x="37" s="1"/>
        <i x="298" s="1"/>
        <i x="294" s="1"/>
        <i x="182" s="1"/>
        <i x="192" s="1"/>
        <i x="258" s="1"/>
        <i x="172" s="1"/>
        <i x="11" s="1"/>
        <i x="35" s="1"/>
        <i x="277" s="1"/>
        <i x="190" s="1"/>
        <i x="32" s="1"/>
        <i x="68" s="1"/>
        <i x="282" s="1"/>
        <i x="159" s="1"/>
        <i x="292" s="1"/>
        <i x="252" s="1"/>
        <i x="126" s="1"/>
        <i x="279" s="1"/>
        <i x="113" s="1"/>
        <i x="232" s="1"/>
        <i x="22" s="1"/>
        <i x="203" s="1"/>
        <i x="176" s="1"/>
        <i x="77" s="1"/>
        <i x="88" s="1"/>
        <i x="12" s="1"/>
        <i x="43" s="1"/>
        <i x="179" s="1"/>
        <i x="228" s="1"/>
        <i x="65" s="1"/>
        <i x="107" s="1"/>
        <i x="288" s="1"/>
        <i x="115" s="1"/>
        <i x="166" s="1"/>
        <i x="14" s="1"/>
        <i x="75" s="1"/>
        <i x="251" s="1"/>
        <i x="23" s="1"/>
        <i x="164" s="1"/>
        <i x="30" s="1"/>
        <i x="283" s="1"/>
        <i x="240" s="1"/>
        <i x="220" s="1"/>
        <i x="86" s="1"/>
        <i x="91" s="1"/>
        <i x="20" s="1"/>
        <i x="266" s="1"/>
        <i x="81" s="1"/>
        <i x="10" s="1"/>
        <i x="255" s="1"/>
        <i x="119" s="1"/>
        <i x="263" s="1"/>
        <i x="195" s="1"/>
        <i x="163" s="1"/>
        <i x="117" s="1"/>
        <i x="297" s="1"/>
        <i x="264" s="1"/>
        <i x="281" s="1"/>
        <i x="105" s="1"/>
        <i x="243" s="1"/>
        <i x="247" s="1"/>
        <i x="214" s="1"/>
        <i x="62" s="1"/>
        <i x="33" s="1"/>
        <i x="187" s="1"/>
        <i x="246" s="1"/>
        <i x="211" s="1"/>
        <i x="127" s="1"/>
        <i x="120" s="1"/>
        <i x="19" s="1"/>
        <i x="270" s="1"/>
        <i x="184" s="1"/>
        <i x="303" s="1"/>
        <i x="249" s="1"/>
        <i x="153" s="1"/>
        <i x="60" s="1"/>
        <i x="233" s="1"/>
        <i x="180" s="1"/>
        <i x="185" s="1"/>
        <i x="76" s="1"/>
        <i x="269" s="1"/>
        <i x="123" s="1"/>
        <i x="149" s="1"/>
        <i x="72" s="1"/>
        <i x="197" s="1"/>
        <i x="42" s="1"/>
        <i x="69" s="1"/>
        <i x="38" s="1"/>
        <i x="168" s="1"/>
        <i x="280" s="1"/>
        <i x="18" s="1"/>
        <i x="235" s="1"/>
        <i x="259" s="1"/>
        <i x="138" s="1"/>
        <i x="275" s="1"/>
        <i x="290" s="1"/>
        <i x="201" s="1"/>
        <i x="128" s="1"/>
        <i x="198" s="1"/>
        <i x="58" s="1"/>
        <i x="261" s="1"/>
        <i x="202" s="1"/>
        <i x="239" s="1"/>
        <i x="110" s="1"/>
        <i x="287" s="1"/>
        <i x="122" s="1"/>
        <i x="150" s="1"/>
        <i x="160" s="1"/>
        <i x="93" s="1"/>
        <i x="299" s="1"/>
        <i x="53" s="1"/>
        <i x="231" s="1"/>
        <i x="188" s="1"/>
        <i x="158" s="1"/>
        <i x="95" s="1"/>
        <i x="268" s="1"/>
        <i x="238" s="1"/>
        <i x="118" s="1"/>
        <i x="189" s="1"/>
        <i x="196" s="1"/>
        <i x="260" s="1"/>
        <i x="63" s="1"/>
        <i x="109" s="1"/>
        <i x="221" s="1"/>
        <i x="141" s="1"/>
        <i x="90" s="1"/>
        <i x="253" s="1"/>
        <i x="244" s="1"/>
        <i x="6" s="1"/>
        <i x="40" s="1"/>
        <i x="229" s="1"/>
        <i x="245" s="1"/>
        <i x="191" s="1"/>
        <i x="199" s="1"/>
        <i x="61" s="1"/>
        <i x="237" s="1"/>
        <i x="45" s="1"/>
        <i x="295" s="1"/>
        <i x="135" s="1"/>
        <i x="36" s="1"/>
        <i x="112" s="1"/>
        <i x="154" s="1"/>
        <i x="96" s="1"/>
        <i x="116" s="1"/>
        <i x="213" s="1"/>
        <i x="144" s="1"/>
        <i x="56" s="1"/>
        <i x="25" s="1"/>
        <i x="181" s="1"/>
        <i x="300" s="1"/>
        <i x="136" s="1"/>
        <i x="155" s="1"/>
        <i x="13" s="1"/>
        <i x="219" s="1"/>
        <i x="148" s="1"/>
        <i x="215" s="1"/>
        <i x="177" s="1"/>
        <i x="94" s="1"/>
        <i x="82" s="1"/>
        <i x="85" s="1"/>
        <i x="170" s="1"/>
        <i x="157" s="1"/>
        <i x="286" s="1"/>
        <i x="183" s="1"/>
        <i x="49" s="1"/>
        <i x="64" s="1"/>
        <i x="102" s="1"/>
        <i x="142" s="1"/>
        <i x="131" s="1"/>
        <i x="73" s="1"/>
        <i x="130" s="1"/>
        <i x="47" s="1"/>
        <i x="293" s="1"/>
        <i x="66" s="1"/>
        <i x="208" s="1"/>
        <i x="204" s="1"/>
        <i x="24" s="1"/>
        <i x="296" s="1"/>
        <i x="210" s="1"/>
        <i x="50" s="1"/>
        <i x="241" s="1"/>
        <i x="111" s="1"/>
        <i x="222" s="1"/>
        <i x="103" s="1"/>
        <i x="254" s="1"/>
        <i x="87" s="1"/>
        <i x="97" s="1"/>
        <i x="226" s="1"/>
        <i x="284" s="1"/>
        <i x="7" s="1"/>
        <i x="152" s="1"/>
        <i x="161" s="1"/>
        <i x="52" s="1"/>
        <i x="301" s="1"/>
        <i x="178" s="1"/>
        <i x="225" s="1"/>
        <i x="234" s="1"/>
        <i x="223" s="1"/>
        <i x="174" s="1"/>
        <i x="0" s="1"/>
        <i x="186" s="1"/>
        <i x="106" s="1"/>
        <i x="1" s="1"/>
        <i x="167" s="1"/>
        <i x="217" s="1"/>
        <i x="55" s="1"/>
        <i x="70" s="1"/>
        <i x="108" s="1"/>
        <i x="207" s="1"/>
        <i x="92" s="1"/>
        <i x="206" s="1"/>
        <i x="57" s="1"/>
        <i x="34" s="1"/>
        <i x="169" s="1"/>
        <i x="265" s="1"/>
        <i x="146" s="1"/>
        <i x="156" s="1"/>
        <i x="285" s="1"/>
        <i x="171" s="1"/>
        <i x="304" s="1"/>
        <i x="267" s="1"/>
        <i x="151" s="1"/>
        <i x="205" s="1"/>
        <i x="48" s="1"/>
        <i x="99" s="1"/>
        <i x="3" s="1"/>
        <i x="227" s="1"/>
        <i x="175" s="1"/>
        <i x="2" s="1"/>
        <i x="51" s="1"/>
        <i x="39" s="1"/>
        <i x="8" s="1"/>
        <i x="230" s="1"/>
        <i x="145" s="1"/>
        <i x="46" s="1"/>
        <i x="44" s="1"/>
        <i x="29" s="1"/>
        <i x="250" s="1"/>
        <i x="98" s="1"/>
        <i x="104" s="1"/>
        <i x="224" s="1"/>
        <i x="194" s="1"/>
        <i x="134" s="1"/>
        <i x="74" s="1"/>
        <i x="9" s="1"/>
        <i x="4" s="1"/>
        <i x="21" s="1"/>
        <i x="272" s="1"/>
        <i x="125" s="1"/>
        <i x="143" s="1"/>
        <i x="71" s="1"/>
        <i x="132" s="1"/>
        <i x="28" s="1"/>
        <i x="5" s="1"/>
        <i x="124" s="1"/>
        <i x="212" s="1"/>
        <i x="101" s="1"/>
        <i x="200" s="1"/>
        <i x="15" s="1"/>
        <i x="79" s="1"/>
        <i x="242" s="1"/>
        <i x="193" s="1"/>
        <i x="84" s="1"/>
        <i x="302" s="1"/>
        <i x="276" s="1"/>
        <i x="137" s="1"/>
        <i x="17" s="1"/>
        <i x="173" s="1"/>
        <i x="83" s="1"/>
        <i x="100" s="1"/>
        <i x="140" s="1"/>
        <i x="41" s="1"/>
        <i x="26" s="1"/>
        <i x="271" s="1"/>
        <i x="162" s="1"/>
        <i x="89" s="1"/>
        <i x="121" s="1"/>
        <i x="257" s="1"/>
        <i x="165" s="1"/>
        <i x="59" s="1"/>
        <i x="274" s="1"/>
        <i x="31" s="1"/>
        <i x="289" s="1"/>
        <i x="129" s="1"/>
        <i x="209" s="1"/>
        <i x="80" s="1"/>
        <i x="54" s="1"/>
        <i x="67" s="1"/>
        <i x="236" s="1"/>
        <i x="262" s="1"/>
        <i x="216" s="1"/>
        <i x="114" s="1"/>
        <i x="139" s="1"/>
        <i x="16" s="1"/>
        <i x="147" s="1"/>
        <i x="291" s="1"/>
        <i x="256" s="1"/>
        <i x="273" s="1"/>
        <i x="218" s="1"/>
        <i x="248" s="1"/>
        <i x="78" s="1"/>
        <i x="305" s="1"/>
        <i x="278" s="1"/>
        <i x="133" s="1"/>
        <i x="27"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DC0B14A6-E0EE-46E6-9E14-44957BE44A29}" sourceName="Product Category">
  <pivotTables>
    <pivotTable tabId="21" name="PivotTable2"/>
  </pivotTables>
  <data>
    <tabular pivotCacheId="1514734549">
      <items count="5">
        <i x="1" s="1"/>
        <i x="3" s="1"/>
        <i x="4" s="1"/>
        <i x="0"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B15C482-3BB4-4BD3-BE39-C75FCCEB245F}" sourceName="Product Name">
  <pivotTables>
    <pivotTable tabId="21" name="PivotTable2"/>
  </pivotTables>
  <data>
    <tabular pivotCacheId="1514734549">
      <items count="5">
        <i x="3" s="1"/>
        <i x="4" s="1"/>
        <i x="2" s="1"/>
        <i x="0"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_Sold" xr10:uid="{36DF0DCC-4EC3-4912-BFC4-F7F99B77490C}" sourceName="Quantity Sold">
  <pivotTables>
    <pivotTable tabId="21" name="PivotTable2"/>
  </pivotTables>
  <data>
    <tabular pivotCacheId="1514734549">
      <items count="19">
        <i x="9" s="1"/>
        <i x="17" s="1"/>
        <i x="8" s="1"/>
        <i x="4" s="1"/>
        <i x="1" s="1"/>
        <i x="12" s="1"/>
        <i x="15" s="1"/>
        <i x="7" s="1"/>
        <i x="16" s="1"/>
        <i x="0" s="1"/>
        <i x="2" s="1"/>
        <i x="14" s="1"/>
        <i x="18" s="1"/>
        <i x="11" s="1"/>
        <i x="6" s="1"/>
        <i x="5" s="1"/>
        <i x="3" s="1"/>
        <i x="10" s="1"/>
        <i x="13"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CA236BA1-1E96-405C-95C9-230E2F185C84}" sourceName="profit">
  <pivotTables>
    <pivotTable tabId="21" name="PivotTable3"/>
  </pivotTables>
  <data>
    <tabular pivotCacheId="1514734549">
      <items count="380">
        <i x="13" s="1"/>
        <i x="148" s="1"/>
        <i x="91" s="1"/>
        <i x="192" s="1"/>
        <i x="57" s="1"/>
        <i x="204" s="1"/>
        <i x="163" s="1"/>
        <i x="344" s="1"/>
        <i x="171" s="1"/>
        <i x="363" s="1"/>
        <i x="98" s="1"/>
        <i x="285" s="1"/>
        <i x="257" s="1"/>
        <i x="202" s="1"/>
        <i x="86" s="1"/>
        <i x="20" s="1"/>
        <i x="22" s="1"/>
        <i x="71" s="1"/>
        <i x="253" s="1"/>
        <i x="41" s="1"/>
        <i x="182" s="1"/>
        <i x="229" s="1"/>
        <i x="80" s="1"/>
        <i x="193" s="1"/>
        <i x="124" s="1"/>
        <i x="29" s="1"/>
        <i x="32" s="1"/>
        <i x="230" s="1"/>
        <i x="201" s="1"/>
        <i x="109" s="1"/>
        <i x="162" s="1"/>
        <i x="103" s="1"/>
        <i x="58" s="1"/>
        <i x="231" s="1"/>
        <i x="102" s="1"/>
        <i x="340" s="1"/>
        <i x="297" s="1"/>
        <i x="223" s="1"/>
        <i x="77" s="1"/>
        <i x="82" s="1"/>
        <i x="327" s="1"/>
        <i x="290" s="1"/>
        <i x="142" s="1"/>
        <i x="256" s="1"/>
        <i x="160" s="1"/>
        <i x="185" s="1"/>
        <i x="277" s="1"/>
        <i x="59" s="1"/>
        <i x="287" s="1"/>
        <i x="264" s="1"/>
        <i x="172" s="1"/>
        <i x="38" s="1"/>
        <i x="68" s="1"/>
        <i x="153" s="1"/>
        <i x="60" s="1"/>
        <i x="270" s="1"/>
        <i x="23" s="1"/>
        <i x="311" s="1"/>
        <i x="220" s="1"/>
        <i x="39" s="1"/>
        <i x="379" s="1"/>
        <i x="373" s="1"/>
        <i x="146" s="1"/>
        <i x="43" s="1"/>
        <i x="369" s="1"/>
        <i x="326" s="1"/>
        <i x="112" s="1"/>
        <i x="90" s="1"/>
        <i x="348" s="1"/>
        <i x="305" s="1"/>
        <i x="322" s="1"/>
        <i x="92" s="1"/>
        <i x="351" s="1"/>
        <i x="176" s="1"/>
        <i x="44" s="1"/>
        <i x="216" s="1"/>
        <i x="78" s="1"/>
        <i x="360" s="1"/>
        <i x="279" s="1"/>
        <i x="318" s="1"/>
        <i x="5" s="1"/>
        <i x="299" s="1"/>
        <i x="208" s="1"/>
        <i x="152" s="1"/>
        <i x="244" s="1"/>
        <i x="31" s="1"/>
        <i x="328" s="1"/>
        <i x="255" s="1"/>
        <i x="50" s="1"/>
        <i x="370" s="1"/>
        <i x="254" s="1"/>
        <i x="87" s="1"/>
        <i x="250" s="1"/>
        <i x="177" s="1"/>
        <i x="260" s="1"/>
        <i x="99" s="1"/>
        <i x="119" s="1"/>
        <i x="10" s="1"/>
        <i x="72" s="1"/>
        <i x="282" s="1"/>
        <i x="355" s="1"/>
        <i x="335" s="1"/>
        <i x="207" s="1"/>
        <i x="325" s="1"/>
        <i x="272" s="1"/>
        <i x="361" s="1"/>
        <i x="137" s="1"/>
        <i x="278" s="1"/>
        <i x="47" s="1"/>
        <i x="28" s="1"/>
        <i x="210" s="1"/>
        <i x="342" s="1"/>
        <i x="125" s="1"/>
        <i x="321" s="1"/>
        <i x="120" s="1"/>
        <i x="101" s="1"/>
        <i x="173" s="1"/>
        <i x="136" s="1"/>
        <i x="314" s="1"/>
        <i x="258" s="1"/>
        <i x="371" s="1"/>
        <i x="214" s="1"/>
        <i x="17" s="1"/>
        <i x="52" s="1"/>
        <i x="213" s="1"/>
        <i x="362" s="1"/>
        <i x="140" s="1"/>
        <i x="139" s="1"/>
        <i x="211" s="1"/>
        <i x="378" s="1"/>
        <i x="121" s="1"/>
        <i x="65" s="1"/>
        <i x="118" s="1"/>
        <i x="104" s="1"/>
        <i x="174" s="1"/>
        <i x="206" s="1"/>
        <i x="145" s="1"/>
        <i x="266" s="1"/>
        <i x="198" s="1"/>
        <i x="123" s="1"/>
        <i x="84" s="1"/>
        <i x="1" s="1"/>
        <i x="122" s="1"/>
        <i x="184" s="1"/>
        <i x="189" s="1"/>
        <i x="75" s="1"/>
        <i x="73" s="1"/>
        <i x="26" s="1"/>
        <i x="169" s="1"/>
        <i x="248" s="1"/>
        <i x="4" s="1"/>
        <i x="224" s="1"/>
        <i x="374" s="1"/>
        <i x="312" s="1"/>
        <i x="306" s="1"/>
        <i x="166" s="1"/>
        <i x="329" s="1"/>
        <i x="368" s="1"/>
        <i x="239" s="1"/>
        <i x="280" s="1"/>
        <i x="289" s="1"/>
        <i x="372" s="1"/>
        <i x="261" s="1"/>
        <i x="138" s="1"/>
        <i x="42" s="1"/>
        <i x="191" s="1"/>
        <i x="40" s="1"/>
        <i x="143" s="1"/>
        <i x="83" s="1"/>
        <i x="179" s="1"/>
        <i x="144" s="1"/>
        <i x="341" s="1"/>
        <i x="183" s="1"/>
        <i x="164" s="1"/>
        <i x="150" s="1"/>
        <i x="330" s="1"/>
        <i x="51" s="1"/>
        <i x="320" s="1"/>
        <i x="269" s="1"/>
        <i x="55" s="1"/>
        <i x="7" s="1"/>
        <i x="203" s="1"/>
        <i x="156" s="1"/>
        <i x="376" s="1"/>
        <i x="6" s="1"/>
        <i x="243" s="1"/>
        <i x="89" s="1"/>
        <i x="113" s="1"/>
        <i x="170" s="1"/>
        <i x="21" s="1"/>
        <i x="74" s="1"/>
        <i x="188" s="1"/>
        <i x="114" s="1"/>
        <i x="310" s="1"/>
        <i x="178" s="1"/>
        <i x="209" s="1"/>
        <i x="240" s="1"/>
        <i x="259" s="1"/>
        <i x="165" s="1"/>
        <i x="131" s="1"/>
        <i x="9" s="1"/>
        <i x="129" s="1"/>
        <i x="245" s="1"/>
        <i x="159" s="1"/>
        <i x="168" s="1"/>
        <i x="36" s="1"/>
        <i x="161" s="1"/>
        <i x="141" s="1"/>
        <i x="302" s="1"/>
        <i x="319" s="1"/>
        <i x="215" s="1"/>
        <i x="2" s="1"/>
        <i x="16" s="1"/>
        <i x="217" s="1"/>
        <i x="366" s="1"/>
        <i x="288" s="1"/>
        <i x="54" s="1"/>
        <i x="218" s="1"/>
        <i x="19" s="1"/>
        <i x="247" s="1"/>
        <i x="108" s="1"/>
        <i x="268" s="1"/>
        <i x="315" s="1"/>
        <i x="85" s="1"/>
        <i x="365" s="1"/>
        <i x="106" s="1"/>
        <i x="339" s="1"/>
        <i x="345" s="1"/>
        <i x="367" s="1"/>
        <i x="116" s="1"/>
        <i x="338" s="1"/>
        <i x="46" s="1"/>
        <i x="27" s="1"/>
        <i x="175" s="1"/>
        <i x="205" s="1"/>
        <i x="225" s="1"/>
        <i x="358" s="1"/>
        <i x="242" s="1"/>
        <i x="35" s="1"/>
        <i x="147" s="1"/>
        <i x="132" s="1"/>
        <i x="53" s="1"/>
        <i x="300" s="1"/>
        <i x="126" s="1"/>
        <i x="236" s="1"/>
        <i x="324" s="1"/>
        <i x="149" s="1"/>
        <i x="284" s="1"/>
        <i x="93" s="1"/>
        <i x="262" s="1"/>
        <i x="353" s="1"/>
        <i x="234" s="1"/>
        <i x="249" s="1"/>
        <i x="251" s="1"/>
        <i x="8" s="1"/>
        <i x="79" s="1"/>
        <i x="97" s="1"/>
        <i x="197" s="1"/>
        <i x="350" s="1"/>
        <i x="343" s="1"/>
        <i x="115" s="1"/>
        <i x="95" s="1"/>
        <i x="34" s="1"/>
        <i x="69" s="1"/>
        <i x="190" s="1"/>
        <i x="331" s="1"/>
        <i x="294" s="1"/>
        <i x="195" s="1"/>
        <i x="283" s="1"/>
        <i x="293" s="1"/>
        <i x="130" s="1"/>
        <i x="64" s="1"/>
        <i x="298" s="1"/>
        <i x="30" s="1"/>
        <i x="296" s="1"/>
        <i x="273" s="1"/>
        <i x="70" s="1"/>
        <i x="12" s="1"/>
        <i x="135" s="1"/>
        <i x="233" s="1"/>
        <i x="265" s="1"/>
        <i x="117" s="1"/>
        <i x="356" s="1"/>
        <i x="349" s="1"/>
        <i x="295" s="1"/>
        <i x="105" s="1"/>
        <i x="323" s="1"/>
        <i x="94" s="1"/>
        <i x="346" s="1"/>
        <i x="33" s="1"/>
        <i x="313" s="1"/>
        <i x="11" s="1"/>
        <i x="200" s="1"/>
        <i x="151" s="1"/>
        <i x="332" s="1"/>
        <i x="334" s="1"/>
        <i x="219" s="1"/>
        <i x="61" s="1"/>
        <i x="308" s="1"/>
        <i x="76" s="1"/>
        <i x="235" s="1"/>
        <i x="317" s="1"/>
        <i x="18" s="1"/>
        <i x="37" s="1"/>
        <i x="301" s="1"/>
        <i x="307" s="1"/>
        <i x="232" s="1"/>
        <i x="45" s="1"/>
        <i x="237" s="1"/>
        <i x="187" s="1"/>
        <i x="48" s="1"/>
        <i x="63" s="1"/>
        <i x="276" s="1"/>
        <i x="375" s="1"/>
        <i x="274" s="1"/>
        <i x="110" s="1"/>
        <i x="157" s="1"/>
        <i x="180" s="1"/>
        <i x="291" s="1"/>
        <i x="246" s="1"/>
        <i x="111" s="1"/>
        <i x="0" s="1"/>
        <i x="303" s="1"/>
        <i x="15" s="1"/>
        <i x="49" s="1"/>
        <i x="267" s="1"/>
        <i x="263" s="1"/>
        <i x="96" s="1"/>
        <i x="364" s="1"/>
        <i x="238" s="1"/>
        <i x="128" s="1"/>
        <i x="134" s="1"/>
        <i x="127" s="1"/>
        <i x="196" s="1"/>
        <i x="377" s="1"/>
        <i x="304" s="1"/>
        <i x="67" s="1"/>
        <i x="357" s="1"/>
        <i x="271" s="1"/>
        <i x="56" s="1"/>
        <i x="133" s="1"/>
        <i x="252" s="1"/>
        <i x="100" s="1"/>
        <i x="154" s="1"/>
        <i x="88" s="1"/>
        <i x="359" s="1"/>
        <i x="316" s="1"/>
        <i x="62" s="1"/>
        <i x="281" s="1"/>
        <i x="275" s="1"/>
        <i x="352" s="1"/>
        <i x="309" s="1"/>
        <i x="186" s="1"/>
        <i x="222" s="1"/>
        <i x="221" s="1"/>
        <i x="24" s="1"/>
        <i x="181" s="1"/>
        <i x="194" s="1"/>
        <i x="66" s="1"/>
        <i x="354" s="1"/>
        <i x="158" s="1"/>
        <i x="241" s="1"/>
        <i x="227" s="1"/>
        <i x="167" s="1"/>
        <i x="155" s="1"/>
        <i x="228" s="1"/>
        <i x="292" s="1"/>
        <i x="107" s="1"/>
        <i x="25" s="1"/>
        <i x="3" s="1"/>
        <i x="226" s="1"/>
        <i x="14" s="1"/>
        <i x="347" s="1"/>
        <i x="286" s="1"/>
        <i x="337" s="1"/>
        <i x="199" s="1"/>
        <i x="336" s="1"/>
        <i x="81" s="1"/>
        <i x="212" s="1"/>
        <i x="333"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734BD6AC-7A61-441E-B603-241867EF0ABD}" sourceName="Month">
  <pivotTables>
    <pivotTable tabId="21" name="PivotTable3"/>
  </pivotTables>
  <data>
    <tabular pivotCacheId="1514734549">
      <items count="24">
        <i x="6" s="1"/>
        <i x="7" s="1"/>
        <i x="9" s="1"/>
        <i x="5" s="1"/>
        <i x="22" s="1"/>
        <i x="14" s="1"/>
        <i x="19" s="1"/>
        <i x="13" s="1"/>
        <i x="21" s="1"/>
        <i x="23" s="1"/>
        <i x="3" s="1"/>
        <i x="16" s="1"/>
        <i x="8" s="1"/>
        <i x="20" s="1"/>
        <i x="15" s="1"/>
        <i x="4" s="1"/>
        <i x="0" s="1"/>
        <i x="18" s="1"/>
        <i x="1" s="1"/>
        <i x="2" s="1"/>
        <i x="10" s="1"/>
        <i x="12" s="1"/>
        <i x="17" s="1"/>
        <i x="11"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1" xr10:uid="{31169983-5269-4F69-B093-E6339E66F13C}" sourceName="Product Name">
  <pivotTables>
    <pivotTable tabId="21" name="PivotTable4"/>
  </pivotTables>
  <data>
    <tabular pivotCacheId="1514734549">
      <items count="5">
        <i x="3" s="1"/>
        <i x="4" s="1"/>
        <i x="2" s="1"/>
        <i x="0" s="1"/>
        <i x="1" s="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_Sold1" xr10:uid="{A531F618-B3DC-4A6B-BB0B-DDC664C5B487}" sourceName="Quantity Sold">
  <pivotTables>
    <pivotTable tabId="21" name="PivotTable4"/>
  </pivotTables>
  <data>
    <tabular pivotCacheId="1514734549">
      <items count="19">
        <i x="9" s="1"/>
        <i x="17" s="1"/>
        <i x="8" s="1"/>
        <i x="4" s="1"/>
        <i x="1" s="1"/>
        <i x="12" s="1"/>
        <i x="15" s="1"/>
        <i x="7" s="1"/>
        <i x="16" s="1"/>
        <i x="0" s="1"/>
        <i x="2" s="1"/>
        <i x="14" s="1"/>
        <i x="18" s="1"/>
        <i x="11" s="1"/>
        <i x="6" s="1"/>
        <i x="5" s="1"/>
        <i x="3" s="1"/>
        <i x="10" s="1"/>
        <i x="1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344281C-0F7C-4D0F-AB45-6A7331CA2579}" sourceName="Product Category">
  <pivotTables>
    <pivotTable tabId="18" name="PivotTable46"/>
  </pivotTables>
  <data>
    <tabular pivotCacheId="1514734549">
      <items count="5">
        <i x="1" s="1"/>
        <i x="3" s="1"/>
        <i x="4"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7893B0B0-E2B1-471F-BAAE-4F86F073677E}" sourceName="Sales Region">
  <pivotTables>
    <pivotTable tabId="18" name="PivotTable46"/>
  </pivotTables>
  <data>
    <tabular pivotCacheId="1514734549">
      <items count="4">
        <i x="1" s="1"/>
        <i x="2"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2845EA9E-9EDB-43F3-A0C1-D1E5CE8CBA52}" sourceName="Product Category">
  <pivotTables>
    <pivotTable tabId="21" name="PivotTable47"/>
  </pivotTables>
  <data>
    <tabular pivotCacheId="1514734549">
      <items count="5">
        <i x="1" s="1"/>
        <i x="3" s="1"/>
        <i x="4"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 xr10:uid="{9F8D5CF1-6622-4280-89F9-D2BE7C58B3EC}" sourceName="Total Sales">
  <pivotTables>
    <pivotTable tabId="21" name="PivotTable47"/>
  </pivotTables>
  <data>
    <tabular pivotCacheId="1514734549">
      <items count="399">
        <i x="154" s="1"/>
        <i x="94" s="1"/>
        <i x="204" s="1"/>
        <i x="202" s="1"/>
        <i x="216" s="1"/>
        <i x="178" s="1"/>
        <i x="169" s="1"/>
        <i x="362" s="1"/>
        <i x="60" s="1"/>
        <i x="271" s="1"/>
        <i x="194" s="1"/>
        <i x="102" s="1"/>
        <i x="341" s="1"/>
        <i x="300" s="1"/>
        <i x="22" s="1"/>
        <i x="74" s="1"/>
        <i x="29" s="1"/>
        <i x="143" s="1"/>
        <i x="382" s="1"/>
        <i x="20" s="1"/>
        <i x="189" s="1"/>
        <i x="213" s="1"/>
        <i x="241" s="1"/>
        <i x="44" s="1"/>
        <i x="264" s="1"/>
        <i x="89" s="1"/>
        <i x="128" s="1"/>
        <i x="83" s="1"/>
        <i x="31" s="1"/>
        <i x="212" s="1"/>
        <i x="345" s="1"/>
        <i x="199" s="1"/>
        <i x="282" s="1"/>
        <i x="107" s="1"/>
        <i x="203" s="1"/>
        <i x="13" s="1"/>
        <i x="106" s="1"/>
        <i x="358" s="1"/>
        <i x="244" s="1"/>
        <i x="80" s="1"/>
        <i x="34" s="1"/>
        <i x="267" s="1"/>
        <i x="364" s="1"/>
        <i x="312" s="1"/>
        <i x="61" s="1"/>
        <i x="242" s="1"/>
        <i x="305" s="1"/>
        <i x="331" s="1"/>
        <i x="168" s="1"/>
        <i x="166" s="1"/>
        <i x="344" s="1"/>
        <i x="214" s="1"/>
        <i x="270" s="1"/>
        <i x="193" s="1"/>
        <i x="151" s="1"/>
        <i x="235" s="1"/>
        <i x="147" s="1"/>
        <i x="97" s="1"/>
        <i x="38" s="1"/>
        <i x="302" s="1"/>
        <i x="113" s="1"/>
        <i x="25" s="1"/>
        <i x="179" s="1"/>
        <i x="190" s="1"/>
        <i x="42" s="1"/>
        <i x="23" s="1"/>
        <i x="326" s="1"/>
        <i x="232" s="1"/>
        <i x="173" s="1"/>
        <i x="71" s="1"/>
        <i x="388" s="1"/>
        <i x="152" s="1"/>
        <i x="243" s="1"/>
        <i x="116" s="1"/>
        <i x="63" s="1"/>
        <i x="85" s="1"/>
        <i x="392" s="1"/>
        <i x="93" s="1"/>
        <i x="343" s="1"/>
        <i x="46" s="1"/>
        <i x="367" s="1"/>
        <i x="41" s="1"/>
        <i x="95" s="1"/>
        <i x="183" s="1"/>
        <i x="292" s="1"/>
        <i x="398" s="1"/>
        <i x="5" s="1"/>
        <i x="294" s="1"/>
        <i x="62" s="1"/>
        <i x="379" s="1"/>
        <i x="314" s="1"/>
        <i x="47" s="1"/>
        <i x="257" s="1"/>
        <i x="338" s="1"/>
        <i x="220" s="1"/>
        <i x="278" s="1"/>
        <i x="268" s="1"/>
        <i x="228" s="1"/>
        <i x="81" s="1"/>
        <i x="158" s="1"/>
        <i x="159" s="1"/>
        <i x="297" s="1"/>
        <i x="263" s="1"/>
        <i x="285" s="1"/>
        <i x="370" s="1"/>
        <i x="334" s="1"/>
        <i x="33" s="1"/>
        <i x="53" s="1"/>
        <i x="374" s="1"/>
        <i x="389" s="1"/>
        <i x="123" s="1"/>
        <i x="75" s="1"/>
        <i x="342" s="1"/>
        <i x="346" s="1"/>
        <i x="287" s="1"/>
        <i x="269" s="1"/>
        <i x="90" s="1"/>
        <i x="219" s="1"/>
        <i x="337" s="1"/>
        <i x="184" s="1"/>
        <i x="103" s="1"/>
        <i x="180" s="1"/>
        <i x="320" s="1"/>
        <i x="272" s="1"/>
        <i x="226" s="1"/>
        <i x="293" s="1"/>
        <i x="329" s="1"/>
        <i x="353" s="1"/>
        <i x="140" s="1"/>
        <i x="380" s="1"/>
        <i x="381" s="1"/>
        <i x="397" s="1"/>
        <i x="122" s="1"/>
        <i x="50" s="1"/>
        <i x="274" s="1"/>
        <i x="150" s="1"/>
        <i x="10" s="1"/>
        <i x="280" s="1"/>
        <i x="55" s="1"/>
        <i x="125" s="1"/>
        <i x="17" s="1"/>
        <i x="218" s="1"/>
        <i x="126" s="1"/>
        <i x="129" s="1"/>
        <i x="141" s="1"/>
        <i x="192" s="1"/>
        <i x="78" s="1"/>
        <i x="198" s="1"/>
        <i x="68" s="1"/>
        <i x="108" s="1"/>
        <i x="209" s="1"/>
        <i x="30" s="1"/>
        <i x="222" s="1"/>
        <i x="261" s="1"/>
        <i x="225" s="1"/>
        <i x="360" s="1"/>
        <i x="124" s="1"/>
        <i x="127" s="1"/>
        <i x="1" s="1"/>
        <i x="105" s="1"/>
        <i x="181" s="1"/>
        <i x="393" s="1"/>
        <i x="172" s="1"/>
        <i x="321" s="1"/>
        <i x="176" s="1"/>
        <i x="76" s="1"/>
        <i x="390" s="1"/>
        <i x="236" s="1"/>
        <i x="87" s="1"/>
        <i x="145" s="1"/>
        <i x="295" s="1"/>
        <i x="144" s="1"/>
        <i x="304" s="1"/>
        <i x="223" s="1"/>
        <i x="252" s="1"/>
        <i x="391" s="1"/>
        <i x="27" s="1"/>
        <i x="359" s="1"/>
        <i x="347" s="1"/>
        <i x="275" s="1"/>
        <i x="4" s="1"/>
        <i x="149" s="1"/>
        <i x="191" s="1"/>
        <i x="327" s="1"/>
        <i x="387" s="1"/>
        <i x="7" s="1"/>
        <i x="336" s="1"/>
        <i x="86" s="1"/>
        <i x="58" s="1"/>
        <i x="54" s="1"/>
        <i x="117" s="1"/>
        <i x="45" s="1"/>
        <i x="43" s="1"/>
        <i x="92" s="1"/>
        <i x="118" s="1"/>
        <i x="186" s="1"/>
        <i x="142" s="1"/>
        <i x="325" s="1"/>
        <i x="201" s="1"/>
        <i x="148" s="1"/>
        <i x="253" s="1"/>
        <i x="221" s="1"/>
        <i x="273" s="1"/>
        <i x="171" s="1"/>
        <i x="215" s="1"/>
        <i x="162" s="1"/>
        <i x="21" s="1"/>
        <i x="165" s="1"/>
        <i x="395" s="1"/>
        <i x="39" s="1"/>
        <i x="6" s="1"/>
        <i x="256" s="1"/>
        <i x="197" s="1"/>
        <i x="170" s="1"/>
        <i x="156" s="1"/>
        <i x="348" s="1"/>
        <i x="317" s="1"/>
        <i x="175" s="1"/>
        <i x="284" s="1"/>
        <i x="9" s="1"/>
        <i x="177" s="1"/>
        <i x="133" s="1"/>
        <i x="77" s="1"/>
        <i x="227" s="1"/>
        <i x="335" s="1"/>
        <i x="16" s="1"/>
        <i x="2" s="1"/>
        <i x="185" s="1"/>
        <i x="283" s="1"/>
        <i x="303" s="1"/>
        <i x="330" s="1"/>
        <i x="260" s="1"/>
        <i x="135" s="1"/>
        <i x="146" s="1"/>
        <i x="229" s="1"/>
        <i x="258" s="1"/>
        <i x="384" s="1"/>
        <i x="385" s="1"/>
        <i x="112" s="1"/>
        <i x="167" s="1"/>
        <i x="19" s="1"/>
        <i x="356" s="1"/>
        <i x="28" s="1"/>
        <i x="357" s="1"/>
        <i x="57" s="1"/>
        <i x="110" s="1"/>
        <i x="182" s="1"/>
        <i x="230" s="1"/>
        <i x="377" s="1"/>
        <i x="88" s="1"/>
        <i x="363" s="1"/>
        <i x="255" s="1"/>
        <i x="49" s="1"/>
        <i x="136" s="1"/>
        <i x="386" s="1"/>
        <i x="56" s="1"/>
        <i x="37" s="1"/>
        <i x="340" s="1"/>
        <i x="217" s="1"/>
        <i x="153" s="1"/>
        <i x="120" s="1"/>
        <i x="130" s="1"/>
        <i x="249" s="1"/>
        <i x="237" s="1"/>
        <i x="315" s="1"/>
        <i x="155" s="1"/>
        <i x="369" s="1"/>
        <i x="299" s="1"/>
        <i x="265" s="1"/>
        <i x="247" s="1"/>
        <i x="101" s="1"/>
        <i x="119" s="1"/>
        <i x="372" s="1"/>
        <i x="72" s="1"/>
        <i x="8" s="1"/>
        <i x="99" s="1"/>
        <i x="262" s="1"/>
        <i x="361" s="1"/>
        <i x="298" s="1"/>
        <i x="208" s="1"/>
        <i x="200" s="1"/>
        <i x="96" s="1"/>
        <i x="276" s="1"/>
        <i x="309" s="1"/>
        <i x="36" s="1"/>
        <i x="349" s="1"/>
        <i x="82" s="1"/>
        <i x="134" s="1"/>
        <i x="206" s="1"/>
        <i x="313" s="1"/>
        <i x="308" s="1"/>
        <i x="32" s="1"/>
        <i x="73" s="1"/>
        <i x="288" s="1"/>
        <i x="139" s="1"/>
        <i x="12" s="1"/>
        <i x="67" s="1"/>
        <i x="311" s="1"/>
        <i x="375" s="1"/>
        <i x="368" s="1"/>
        <i x="339" s="1"/>
        <i x="310" s="1"/>
        <i x="121" s="1"/>
        <i x="246" s="1"/>
        <i x="279" s="1"/>
        <i x="109" s="1"/>
        <i x="98" s="1"/>
        <i x="328" s="1"/>
        <i x="35" s="1"/>
        <i x="211" s="1"/>
        <i x="365" s="1"/>
        <i x="323" s="1"/>
        <i x="231" s="1"/>
        <i x="64" s="1"/>
        <i x="11" s="1"/>
        <i x="352" s="1"/>
        <i x="18" s="1"/>
        <i x="248" s="1"/>
        <i x="157" s="1"/>
        <i x="322" s="1"/>
        <i x="350" s="1"/>
        <i x="316" s="1"/>
        <i x="333" s="1"/>
        <i x="40" s="1"/>
        <i x="79" s="1"/>
        <i x="245" s="1"/>
        <i x="48" s="1"/>
        <i x="291" s="1"/>
        <i x="51" s="1"/>
        <i x="66" s="1"/>
        <i x="394" s="1"/>
        <i x="114" s="1"/>
        <i x="250" s="1"/>
        <i x="196" s="1"/>
        <i x="306" s="1"/>
        <i x="163" s="1"/>
        <i x="289" s="1"/>
        <i x="187" s="1"/>
        <i x="259" s="1"/>
        <i x="115" s="1"/>
        <i x="15" s="1"/>
        <i x="318" s="1"/>
        <i x="281" s="1"/>
        <i x="277" s="1"/>
        <i x="0" s="1"/>
        <i x="100" s="1"/>
        <i x="52" s="1"/>
        <i x="383" s="1"/>
        <i x="251" s="1"/>
        <i x="132" s="1"/>
        <i x="131" s="1"/>
        <i x="138" s="1"/>
        <i x="207" s="1"/>
        <i x="396" s="1"/>
        <i x="319" s="1"/>
        <i x="376" s="1"/>
        <i x="70" s="1"/>
        <i x="286" s="1"/>
        <i x="137" s="1"/>
        <i x="160" s="1"/>
        <i x="104" s="1"/>
        <i x="332" s="1"/>
        <i x="59" s="1"/>
        <i x="266" s="1"/>
        <i x="378" s="1"/>
        <i x="91" s="1"/>
        <i x="290" s="1"/>
        <i x="296" s="1"/>
        <i x="65" s="1"/>
        <i x="371" s="1"/>
        <i x="234" s="1"/>
        <i x="195" s="1"/>
        <i x="324" s="1"/>
        <i x="233" s="1"/>
        <i x="24" s="1"/>
        <i x="69" s="1"/>
        <i x="373" s="1"/>
        <i x="188" s="1"/>
        <i x="205" s="1"/>
        <i x="164" s="1"/>
        <i x="254" s="1"/>
        <i x="239" s="1"/>
        <i x="174" s="1"/>
        <i x="161" s="1"/>
        <i x="240" s="1"/>
        <i x="111" s="1"/>
        <i x="307" s="1"/>
        <i x="26" s="1"/>
        <i x="3" s="1"/>
        <i x="238" s="1"/>
        <i x="366" s="1"/>
        <i x="14" s="1"/>
        <i x="301" s="1"/>
        <i x="210" s="1"/>
        <i x="355" s="1"/>
        <i x="354" s="1"/>
        <i x="84" s="1"/>
        <i x="224" s="1"/>
        <i x="35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1" xr10:uid="{4335DA16-D526-4884-85AB-23AAE2144FE7}" sourceName="Total Sales">
  <pivotTables>
    <pivotTable tabId="21" name="PivotTable52"/>
  </pivotTables>
  <data>
    <tabular pivotCacheId="1514734549">
      <items count="399">
        <i x="154" s="1"/>
        <i x="94" s="1"/>
        <i x="204" s="1"/>
        <i x="202" s="1"/>
        <i x="216" s="1"/>
        <i x="178" s="1"/>
        <i x="169" s="1"/>
        <i x="362" s="1"/>
        <i x="60" s="1"/>
        <i x="271" s="1"/>
        <i x="194" s="1"/>
        <i x="102" s="1"/>
        <i x="341" s="1"/>
        <i x="300" s="1"/>
        <i x="22" s="1"/>
        <i x="74" s="1"/>
        <i x="29" s="1"/>
        <i x="143" s="1"/>
        <i x="382" s="1"/>
        <i x="20" s="1"/>
        <i x="189" s="1"/>
        <i x="213" s="1"/>
        <i x="241" s="1"/>
        <i x="44" s="1"/>
        <i x="264" s="1"/>
        <i x="89" s="1"/>
        <i x="128" s="1"/>
        <i x="83" s="1"/>
        <i x="31" s="1"/>
        <i x="212" s="1"/>
        <i x="345" s="1"/>
        <i x="199" s="1"/>
        <i x="282" s="1"/>
        <i x="107" s="1"/>
        <i x="203" s="1"/>
        <i x="13" s="1"/>
        <i x="106" s="1"/>
        <i x="358" s="1"/>
        <i x="244" s="1"/>
        <i x="80" s="1"/>
        <i x="34" s="1"/>
        <i x="267" s="1"/>
        <i x="364" s="1"/>
        <i x="312" s="1"/>
        <i x="61" s="1"/>
        <i x="242" s="1"/>
        <i x="305" s="1"/>
        <i x="331" s="1"/>
        <i x="168" s="1"/>
        <i x="166" s="1"/>
        <i x="344" s="1"/>
        <i x="214" s="1"/>
        <i x="270" s="1"/>
        <i x="193" s="1"/>
        <i x="151" s="1"/>
        <i x="235" s="1"/>
        <i x="147" s="1"/>
        <i x="97" s="1"/>
        <i x="38" s="1"/>
        <i x="302" s="1"/>
        <i x="113" s="1"/>
        <i x="25" s="1"/>
        <i x="179" s="1"/>
        <i x="190" s="1"/>
        <i x="42" s="1"/>
        <i x="23" s="1"/>
        <i x="326" s="1"/>
        <i x="232" s="1"/>
        <i x="173" s="1"/>
        <i x="71" s="1"/>
        <i x="388" s="1"/>
        <i x="152" s="1"/>
        <i x="243" s="1"/>
        <i x="116" s="1"/>
        <i x="63" s="1"/>
        <i x="85" s="1"/>
        <i x="392" s="1"/>
        <i x="93" s="1"/>
        <i x="343" s="1"/>
        <i x="46" s="1"/>
        <i x="367" s="1"/>
        <i x="41" s="1"/>
        <i x="95" s="1"/>
        <i x="183" s="1"/>
        <i x="292" s="1"/>
        <i x="398" s="1"/>
        <i x="5" s="1"/>
        <i x="294" s="1"/>
        <i x="62" s="1"/>
        <i x="379" s="1"/>
        <i x="314" s="1"/>
        <i x="47" s="1"/>
        <i x="257" s="1"/>
        <i x="338" s="1"/>
        <i x="220" s="1"/>
        <i x="278" s="1"/>
        <i x="268" s="1"/>
        <i x="228" s="1"/>
        <i x="81" s="1"/>
        <i x="158" s="1"/>
        <i x="159" s="1"/>
        <i x="297" s="1"/>
        <i x="263" s="1"/>
        <i x="285" s="1"/>
        <i x="370" s="1"/>
        <i x="334" s="1"/>
        <i x="33" s="1"/>
        <i x="53" s="1"/>
        <i x="374" s="1"/>
        <i x="389" s="1"/>
        <i x="123" s="1"/>
        <i x="75" s="1"/>
        <i x="342" s="1"/>
        <i x="346" s="1"/>
        <i x="287" s="1"/>
        <i x="269" s="1"/>
        <i x="90" s="1"/>
        <i x="219" s="1"/>
        <i x="337" s="1"/>
        <i x="184" s="1"/>
        <i x="103" s="1"/>
        <i x="180" s="1"/>
        <i x="320" s="1"/>
        <i x="272" s="1"/>
        <i x="226" s="1"/>
        <i x="293" s="1"/>
        <i x="329" s="1"/>
        <i x="353" s="1"/>
        <i x="140" s="1"/>
        <i x="380" s="1"/>
        <i x="381" s="1"/>
        <i x="397" s="1"/>
        <i x="122" s="1"/>
        <i x="50" s="1"/>
        <i x="274" s="1"/>
        <i x="150" s="1"/>
        <i x="10" s="1"/>
        <i x="280" s="1"/>
        <i x="55" s="1"/>
        <i x="125" s="1"/>
        <i x="17" s="1"/>
        <i x="218" s="1"/>
        <i x="126" s="1"/>
        <i x="129" s="1"/>
        <i x="141" s="1"/>
        <i x="192" s="1"/>
        <i x="78" s="1"/>
        <i x="198" s="1"/>
        <i x="68" s="1"/>
        <i x="108" s="1"/>
        <i x="209" s="1"/>
        <i x="30" s="1"/>
        <i x="222" s="1"/>
        <i x="261" s="1"/>
        <i x="225" s="1"/>
        <i x="360" s="1"/>
        <i x="124" s="1"/>
        <i x="127" s="1"/>
        <i x="1" s="1"/>
        <i x="105" s="1"/>
        <i x="181" s="1"/>
        <i x="393" s="1"/>
        <i x="172" s="1"/>
        <i x="321" s="1"/>
        <i x="176" s="1"/>
        <i x="76" s="1"/>
        <i x="390" s="1"/>
        <i x="236" s="1"/>
        <i x="87" s="1"/>
        <i x="145" s="1"/>
        <i x="295" s="1"/>
        <i x="144" s="1"/>
        <i x="304" s="1"/>
        <i x="223" s="1"/>
        <i x="252" s="1"/>
        <i x="391" s="1"/>
        <i x="27" s="1"/>
        <i x="359" s="1"/>
        <i x="347" s="1"/>
        <i x="275" s="1"/>
        <i x="4" s="1"/>
        <i x="149" s="1"/>
        <i x="191" s="1"/>
        <i x="327" s="1"/>
        <i x="387" s="1"/>
        <i x="7" s="1"/>
        <i x="336" s="1"/>
        <i x="86" s="1"/>
        <i x="58" s="1"/>
        <i x="54" s="1"/>
        <i x="117" s="1"/>
        <i x="45" s="1"/>
        <i x="43" s="1"/>
        <i x="92" s="1"/>
        <i x="118" s="1"/>
        <i x="186" s="1"/>
        <i x="142" s="1"/>
        <i x="325" s="1"/>
        <i x="201" s="1"/>
        <i x="148" s="1"/>
        <i x="253" s="1"/>
        <i x="221" s="1"/>
        <i x="273" s="1"/>
        <i x="171" s="1"/>
        <i x="215" s="1"/>
        <i x="162" s="1"/>
        <i x="21" s="1"/>
        <i x="165" s="1"/>
        <i x="395" s="1"/>
        <i x="39" s="1"/>
        <i x="6" s="1"/>
        <i x="256" s="1"/>
        <i x="197" s="1"/>
        <i x="170" s="1"/>
        <i x="156" s="1"/>
        <i x="348" s="1"/>
        <i x="317" s="1"/>
        <i x="175" s="1"/>
        <i x="284" s="1"/>
        <i x="9" s="1"/>
        <i x="177" s="1"/>
        <i x="133" s="1"/>
        <i x="77" s="1"/>
        <i x="227" s="1"/>
        <i x="335" s="1"/>
        <i x="16" s="1"/>
        <i x="2" s="1"/>
        <i x="185" s="1"/>
        <i x="283" s="1"/>
        <i x="303" s="1"/>
        <i x="330" s="1"/>
        <i x="260" s="1"/>
        <i x="135" s="1"/>
        <i x="146" s="1"/>
        <i x="229" s="1"/>
        <i x="258" s="1"/>
        <i x="384" s="1"/>
        <i x="385" s="1"/>
        <i x="112" s="1"/>
        <i x="167" s="1"/>
        <i x="19" s="1"/>
        <i x="356" s="1"/>
        <i x="28" s="1"/>
        <i x="357" s="1"/>
        <i x="57" s="1"/>
        <i x="110" s="1"/>
        <i x="182" s="1"/>
        <i x="230" s="1"/>
        <i x="377" s="1"/>
        <i x="88" s="1"/>
        <i x="363" s="1"/>
        <i x="255" s="1"/>
        <i x="49" s="1"/>
        <i x="136" s="1"/>
        <i x="386" s="1"/>
        <i x="56" s="1"/>
        <i x="37" s="1"/>
        <i x="340" s="1"/>
        <i x="217" s="1"/>
        <i x="153" s="1"/>
        <i x="120" s="1"/>
        <i x="130" s="1"/>
        <i x="249" s="1"/>
        <i x="237" s="1"/>
        <i x="315" s="1"/>
        <i x="155" s="1"/>
        <i x="369" s="1"/>
        <i x="299" s="1"/>
        <i x="265" s="1"/>
        <i x="247" s="1"/>
        <i x="101" s="1"/>
        <i x="119" s="1"/>
        <i x="372" s="1"/>
        <i x="72" s="1"/>
        <i x="8" s="1"/>
        <i x="99" s="1"/>
        <i x="262" s="1"/>
        <i x="361" s="1"/>
        <i x="298" s="1"/>
        <i x="208" s="1"/>
        <i x="200" s="1"/>
        <i x="96" s="1"/>
        <i x="276" s="1"/>
        <i x="309" s="1"/>
        <i x="36" s="1"/>
        <i x="349" s="1"/>
        <i x="82" s="1"/>
        <i x="134" s="1"/>
        <i x="206" s="1"/>
        <i x="313" s="1"/>
        <i x="308" s="1"/>
        <i x="32" s="1"/>
        <i x="73" s="1"/>
        <i x="288" s="1"/>
        <i x="139" s="1"/>
        <i x="12" s="1"/>
        <i x="67" s="1"/>
        <i x="311" s="1"/>
        <i x="375" s="1"/>
        <i x="368" s="1"/>
        <i x="339" s="1"/>
        <i x="310" s="1"/>
        <i x="121" s="1"/>
        <i x="246" s="1"/>
        <i x="279" s="1"/>
        <i x="109" s="1"/>
        <i x="98" s="1"/>
        <i x="328" s="1"/>
        <i x="35" s="1"/>
        <i x="211" s="1"/>
        <i x="365" s="1"/>
        <i x="323" s="1"/>
        <i x="231" s="1"/>
        <i x="64" s="1"/>
        <i x="11" s="1"/>
        <i x="352" s="1"/>
        <i x="18" s="1"/>
        <i x="248" s="1"/>
        <i x="157" s="1"/>
        <i x="322" s="1"/>
        <i x="350" s="1"/>
        <i x="316" s="1"/>
        <i x="333" s="1"/>
        <i x="40" s="1"/>
        <i x="79" s="1"/>
        <i x="245" s="1"/>
        <i x="48" s="1"/>
        <i x="291" s="1"/>
        <i x="51" s="1"/>
        <i x="66" s="1"/>
        <i x="394" s="1"/>
        <i x="114" s="1"/>
        <i x="250" s="1"/>
        <i x="196" s="1"/>
        <i x="306" s="1"/>
        <i x="163" s="1"/>
        <i x="289" s="1"/>
        <i x="187" s="1"/>
        <i x="259" s="1"/>
        <i x="115" s="1"/>
        <i x="15" s="1"/>
        <i x="318" s="1"/>
        <i x="281" s="1"/>
        <i x="277" s="1"/>
        <i x="0" s="1"/>
        <i x="100" s="1"/>
        <i x="52" s="1"/>
        <i x="383" s="1"/>
        <i x="251" s="1"/>
        <i x="132" s="1"/>
        <i x="131" s="1"/>
        <i x="138" s="1"/>
        <i x="207" s="1"/>
        <i x="396" s="1"/>
        <i x="319" s="1"/>
        <i x="376" s="1"/>
        <i x="70" s="1"/>
        <i x="286" s="1"/>
        <i x="137" s="1"/>
        <i x="160" s="1"/>
        <i x="104" s="1"/>
        <i x="332" s="1"/>
        <i x="59" s="1"/>
        <i x="266" s="1"/>
        <i x="378" s="1"/>
        <i x="91" s="1"/>
        <i x="290" s="1"/>
        <i x="296" s="1"/>
        <i x="65" s="1"/>
        <i x="371" s="1"/>
        <i x="234" s="1"/>
        <i x="195" s="1"/>
        <i x="324" s="1"/>
        <i x="233" s="1"/>
        <i x="24" s="1"/>
        <i x="69" s="1"/>
        <i x="373" s="1"/>
        <i x="188" s="1"/>
        <i x="205" s="1"/>
        <i x="164" s="1"/>
        <i x="254" s="1"/>
        <i x="239" s="1"/>
        <i x="174" s="1"/>
        <i x="161" s="1"/>
        <i x="240" s="1"/>
        <i x="111" s="1"/>
        <i x="307" s="1"/>
        <i x="26" s="1"/>
        <i x="3" s="1"/>
        <i x="238" s="1"/>
        <i x="366" s="1"/>
        <i x="14" s="1"/>
        <i x="301" s="1"/>
        <i x="210" s="1"/>
        <i x="355" s="1"/>
        <i x="354" s="1"/>
        <i x="84" s="1"/>
        <i x="224" s="1"/>
        <i x="35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1" xr10:uid="{36AA477F-7CB0-4B3C-895D-7AC4332FA314}" sourceName="Sales Region">
  <pivotTables>
    <pivotTable tabId="21" name="PivotTable52"/>
  </pivotTables>
  <data>
    <tabular pivotCacheId="1514734549">
      <items count="4">
        <i x="1" s="1"/>
        <i x="2" s="1"/>
        <i x="0"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Sales2" xr10:uid="{73B5A9BC-A48C-419E-9179-77BFEFA7C3B0}" sourceName="Total Sales">
  <pivotTables>
    <pivotTable tabId="21" name="PivotTable53"/>
  </pivotTables>
  <data>
    <tabular pivotCacheId="1514734549">
      <items count="399">
        <i x="154" s="1"/>
        <i x="94" s="1"/>
        <i x="204" s="1"/>
        <i x="202" s="1"/>
        <i x="216" s="1"/>
        <i x="178" s="1"/>
        <i x="169" s="1"/>
        <i x="362" s="1"/>
        <i x="60" s="1"/>
        <i x="271" s="1"/>
        <i x="194" s="1"/>
        <i x="102" s="1"/>
        <i x="341" s="1"/>
        <i x="300" s="1"/>
        <i x="22" s="1"/>
        <i x="74" s="1"/>
        <i x="29" s="1"/>
        <i x="143" s="1"/>
        <i x="382" s="1"/>
        <i x="20" s="1"/>
        <i x="189" s="1"/>
        <i x="213" s="1"/>
        <i x="241" s="1"/>
        <i x="44" s="1"/>
        <i x="264" s="1"/>
        <i x="89" s="1"/>
        <i x="128" s="1"/>
        <i x="83" s="1"/>
        <i x="31" s="1"/>
        <i x="212" s="1"/>
        <i x="345" s="1"/>
        <i x="199" s="1"/>
        <i x="282" s="1"/>
        <i x="107" s="1"/>
        <i x="203" s="1"/>
        <i x="13" s="1"/>
        <i x="106" s="1"/>
        <i x="358" s="1"/>
        <i x="244" s="1"/>
        <i x="80" s="1"/>
        <i x="34" s="1"/>
        <i x="267" s="1"/>
        <i x="364" s="1"/>
        <i x="312" s="1"/>
        <i x="61" s="1"/>
        <i x="242" s="1"/>
        <i x="305" s="1"/>
        <i x="331" s="1"/>
        <i x="168" s="1"/>
        <i x="166" s="1"/>
        <i x="344" s="1"/>
        <i x="214" s="1"/>
        <i x="270" s="1"/>
        <i x="193" s="1"/>
        <i x="151" s="1"/>
        <i x="235" s="1"/>
        <i x="147" s="1"/>
        <i x="97" s="1"/>
        <i x="38" s="1"/>
        <i x="302" s="1"/>
        <i x="113" s="1"/>
        <i x="25" s="1"/>
        <i x="179" s="1"/>
        <i x="190" s="1"/>
        <i x="42" s="1"/>
        <i x="23" s="1"/>
        <i x="326" s="1"/>
        <i x="232" s="1"/>
        <i x="173" s="1"/>
        <i x="71" s="1"/>
        <i x="388" s="1"/>
        <i x="152" s="1"/>
        <i x="243" s="1"/>
        <i x="116" s="1"/>
        <i x="63" s="1"/>
        <i x="85" s="1"/>
        <i x="392" s="1"/>
        <i x="93" s="1"/>
        <i x="343" s="1"/>
        <i x="46" s="1"/>
        <i x="367" s="1"/>
        <i x="41" s="1"/>
        <i x="95" s="1"/>
        <i x="183" s="1"/>
        <i x="292" s="1"/>
        <i x="398" s="1"/>
        <i x="5" s="1"/>
        <i x="294" s="1"/>
        <i x="62" s="1"/>
        <i x="379" s="1"/>
        <i x="314" s="1"/>
        <i x="47" s="1"/>
        <i x="257" s="1"/>
        <i x="338" s="1"/>
        <i x="220" s="1"/>
        <i x="278" s="1"/>
        <i x="268" s="1"/>
        <i x="228" s="1"/>
        <i x="81" s="1"/>
        <i x="158" s="1"/>
        <i x="159" s="1"/>
        <i x="297" s="1"/>
        <i x="263" s="1"/>
        <i x="285" s="1"/>
        <i x="370" s="1"/>
        <i x="334" s="1"/>
        <i x="33" s="1"/>
        <i x="53" s="1"/>
        <i x="374" s="1"/>
        <i x="389" s="1"/>
        <i x="123" s="1"/>
        <i x="75" s="1"/>
        <i x="342" s="1"/>
        <i x="346" s="1"/>
        <i x="287" s="1"/>
        <i x="269" s="1"/>
        <i x="90" s="1"/>
        <i x="219" s="1"/>
        <i x="337" s="1"/>
        <i x="184" s="1"/>
        <i x="103" s="1"/>
        <i x="180" s="1"/>
        <i x="320" s="1"/>
        <i x="272" s="1"/>
        <i x="226" s="1"/>
        <i x="293" s="1"/>
        <i x="329" s="1"/>
        <i x="353" s="1"/>
        <i x="140" s="1"/>
        <i x="380" s="1"/>
        <i x="381" s="1"/>
        <i x="397" s="1"/>
        <i x="122" s="1"/>
        <i x="50" s="1"/>
        <i x="274" s="1"/>
        <i x="150" s="1"/>
        <i x="10" s="1"/>
        <i x="280" s="1"/>
        <i x="55" s="1"/>
        <i x="125" s="1"/>
        <i x="17" s="1"/>
        <i x="218" s="1"/>
        <i x="126" s="1"/>
        <i x="129" s="1"/>
        <i x="141" s="1"/>
        <i x="192" s="1"/>
        <i x="78" s="1"/>
        <i x="198" s="1"/>
        <i x="68" s="1"/>
        <i x="108" s="1"/>
        <i x="209" s="1"/>
        <i x="30" s="1"/>
        <i x="222" s="1"/>
        <i x="261" s="1"/>
        <i x="225" s="1"/>
        <i x="360" s="1"/>
        <i x="124" s="1"/>
        <i x="127" s="1"/>
        <i x="1" s="1"/>
        <i x="105" s="1"/>
        <i x="181" s="1"/>
        <i x="393" s="1"/>
        <i x="172" s="1"/>
        <i x="321" s="1"/>
        <i x="176" s="1"/>
        <i x="76" s="1"/>
        <i x="390" s="1"/>
        <i x="236" s="1"/>
        <i x="87" s="1"/>
        <i x="145" s="1"/>
        <i x="295" s="1"/>
        <i x="144" s="1"/>
        <i x="304" s="1"/>
        <i x="223" s="1"/>
        <i x="252" s="1"/>
        <i x="391" s="1"/>
        <i x="27" s="1"/>
        <i x="359" s="1"/>
        <i x="347" s="1"/>
        <i x="275" s="1"/>
        <i x="4" s="1"/>
        <i x="149" s="1"/>
        <i x="191" s="1"/>
        <i x="327" s="1"/>
        <i x="387" s="1"/>
        <i x="7" s="1"/>
        <i x="336" s="1"/>
        <i x="86" s="1"/>
        <i x="58" s="1"/>
        <i x="54" s="1"/>
        <i x="117" s="1"/>
        <i x="45" s="1"/>
        <i x="43" s="1"/>
        <i x="92" s="1"/>
        <i x="118" s="1"/>
        <i x="186" s="1"/>
        <i x="142" s="1"/>
        <i x="325" s="1"/>
        <i x="201" s="1"/>
        <i x="148" s="1"/>
        <i x="253" s="1"/>
        <i x="221" s="1"/>
        <i x="273" s="1"/>
        <i x="171" s="1"/>
        <i x="215" s="1"/>
        <i x="162" s="1"/>
        <i x="21" s="1"/>
        <i x="165" s="1"/>
        <i x="395" s="1"/>
        <i x="39" s="1"/>
        <i x="6" s="1"/>
        <i x="256" s="1"/>
        <i x="197" s="1"/>
        <i x="170" s="1"/>
        <i x="156" s="1"/>
        <i x="348" s="1"/>
        <i x="317" s="1"/>
        <i x="175" s="1"/>
        <i x="284" s="1"/>
        <i x="9" s="1"/>
        <i x="177" s="1"/>
        <i x="133" s="1"/>
        <i x="77" s="1"/>
        <i x="227" s="1"/>
        <i x="335" s="1"/>
        <i x="16" s="1"/>
        <i x="2" s="1"/>
        <i x="185" s="1"/>
        <i x="283" s="1"/>
        <i x="303" s="1"/>
        <i x="330" s="1"/>
        <i x="260" s="1"/>
        <i x="135" s="1"/>
        <i x="146" s="1"/>
        <i x="229" s="1"/>
        <i x="258" s="1"/>
        <i x="384" s="1"/>
        <i x="385" s="1"/>
        <i x="112" s="1"/>
        <i x="167" s="1"/>
        <i x="19" s="1"/>
        <i x="356" s="1"/>
        <i x="28" s="1"/>
        <i x="357" s="1"/>
        <i x="57" s="1"/>
        <i x="110" s="1"/>
        <i x="182" s="1"/>
        <i x="230" s="1"/>
        <i x="377" s="1"/>
        <i x="88" s="1"/>
        <i x="363" s="1"/>
        <i x="255" s="1"/>
        <i x="49" s="1"/>
        <i x="136" s="1"/>
        <i x="386" s="1"/>
        <i x="56" s="1"/>
        <i x="37" s="1"/>
        <i x="340" s="1"/>
        <i x="217" s="1"/>
        <i x="153" s="1"/>
        <i x="120" s="1"/>
        <i x="130" s="1"/>
        <i x="249" s="1"/>
        <i x="237" s="1"/>
        <i x="315" s="1"/>
        <i x="155" s="1"/>
        <i x="369" s="1"/>
        <i x="299" s="1"/>
        <i x="265" s="1"/>
        <i x="247" s="1"/>
        <i x="101" s="1"/>
        <i x="119" s="1"/>
        <i x="372" s="1"/>
        <i x="72" s="1"/>
        <i x="8" s="1"/>
        <i x="99" s="1"/>
        <i x="262" s="1"/>
        <i x="361" s="1"/>
        <i x="298" s="1"/>
        <i x="208" s="1"/>
        <i x="200" s="1"/>
        <i x="96" s="1"/>
        <i x="276" s="1"/>
        <i x="309" s="1"/>
        <i x="36" s="1"/>
        <i x="349" s="1"/>
        <i x="82" s="1"/>
        <i x="134" s="1"/>
        <i x="206" s="1"/>
        <i x="313" s="1"/>
        <i x="308" s="1"/>
        <i x="32" s="1"/>
        <i x="73" s="1"/>
        <i x="288" s="1"/>
        <i x="139" s="1"/>
        <i x="12" s="1"/>
        <i x="67" s="1"/>
        <i x="311" s="1"/>
        <i x="375" s="1"/>
        <i x="368" s="1"/>
        <i x="339" s="1"/>
        <i x="310" s="1"/>
        <i x="121" s="1"/>
        <i x="246" s="1"/>
        <i x="279" s="1"/>
        <i x="109" s="1"/>
        <i x="98" s="1"/>
        <i x="328" s="1"/>
        <i x="35" s="1"/>
        <i x="211" s="1"/>
        <i x="365" s="1"/>
        <i x="323" s="1"/>
        <i x="231" s="1"/>
        <i x="64" s="1"/>
        <i x="11" s="1"/>
        <i x="352" s="1"/>
        <i x="18" s="1"/>
        <i x="248" s="1"/>
        <i x="157" s="1"/>
        <i x="322" s="1"/>
        <i x="350" s="1"/>
        <i x="316" s="1"/>
        <i x="333" s="1"/>
        <i x="40" s="1"/>
        <i x="79" s="1"/>
        <i x="245" s="1"/>
        <i x="48" s="1"/>
        <i x="291" s="1"/>
        <i x="51" s="1"/>
        <i x="66" s="1"/>
        <i x="394" s="1"/>
        <i x="114" s="1"/>
        <i x="250" s="1"/>
        <i x="196" s="1"/>
        <i x="306" s="1"/>
        <i x="163" s="1"/>
        <i x="289" s="1"/>
        <i x="187" s="1"/>
        <i x="259" s="1"/>
        <i x="115" s="1"/>
        <i x="15" s="1"/>
        <i x="318" s="1"/>
        <i x="281" s="1"/>
        <i x="277" s="1"/>
        <i x="0" s="1"/>
        <i x="100" s="1"/>
        <i x="52" s="1"/>
        <i x="383" s="1"/>
        <i x="251" s="1"/>
        <i x="132" s="1"/>
        <i x="131" s="1"/>
        <i x="138" s="1"/>
        <i x="207" s="1"/>
        <i x="396" s="1"/>
        <i x="319" s="1"/>
        <i x="376" s="1"/>
        <i x="70" s="1"/>
        <i x="286" s="1"/>
        <i x="137" s="1"/>
        <i x="160" s="1"/>
        <i x="104" s="1"/>
        <i x="332" s="1"/>
        <i x="59" s="1"/>
        <i x="266" s="1"/>
        <i x="378" s="1"/>
        <i x="91" s="1"/>
        <i x="290" s="1"/>
        <i x="296" s="1"/>
        <i x="65" s="1"/>
        <i x="371" s="1"/>
        <i x="234" s="1"/>
        <i x="195" s="1"/>
        <i x="324" s="1"/>
        <i x="233" s="1"/>
        <i x="24" s="1"/>
        <i x="69" s="1"/>
        <i x="373" s="1"/>
        <i x="188" s="1"/>
        <i x="205" s="1"/>
        <i x="164" s="1"/>
        <i x="254" s="1"/>
        <i x="239" s="1"/>
        <i x="174" s="1"/>
        <i x="161" s="1"/>
        <i x="240" s="1"/>
        <i x="111" s="1"/>
        <i x="307" s="1"/>
        <i x="26" s="1"/>
        <i x="3" s="1"/>
        <i x="238" s="1"/>
        <i x="366" s="1"/>
        <i x="14" s="1"/>
        <i x="301" s="1"/>
        <i x="210" s="1"/>
        <i x="355" s="1"/>
        <i x="354" s="1"/>
        <i x="84" s="1"/>
        <i x="224" s="1"/>
        <i x="35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8B8EA33-890A-4EA5-92C1-2DA383C8DDE5}" sourceName="Month">
  <pivotTables>
    <pivotTable tabId="21" name="PivotTable53"/>
  </pivotTables>
  <data>
    <tabular pivotCacheId="1514734549">
      <items count="24">
        <i x="6" s="1"/>
        <i x="7" s="1"/>
        <i x="9" s="1"/>
        <i x="5" s="1"/>
        <i x="22" s="1"/>
        <i x="14" s="1"/>
        <i x="19" s="1"/>
        <i x="13" s="1"/>
        <i x="21" s="1"/>
        <i x="23" s="1"/>
        <i x="3" s="1"/>
        <i x="16" s="1"/>
        <i x="8" s="1"/>
        <i x="20" s="1"/>
        <i x="15" s="1"/>
        <i x="4" s="1"/>
        <i x="0" s="1"/>
        <i x="18" s="1"/>
        <i x="1" s="1"/>
        <i x="2" s="1"/>
        <i x="10" s="1"/>
        <i x="12" s="1"/>
        <i x="17"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90AA3166-5C1F-4DBD-89CD-156343BE59C1}" cache="Slicer_Date" caption="Date" startItem="16" style="SlicerStyleDark1" rowHeight="234950"/>
  <slicer name="Product Category" xr10:uid="{130ABEBF-9E40-4ECC-A79A-1BDE1FD518D3}" cache="Slicer_Product_Category" caption="Product Category" style="SlicerStyleDark1" rowHeight="234950"/>
  <slicer name="Sales Region" xr10:uid="{C08872A5-3E5B-46F7-AC2D-2C0A8058B577}" cache="Slicer_Sales_Region" caption="Sales Region"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1" xr10:uid="{311CDC79-2FB3-493D-9788-B933338BC239}" cache="Slicer_Product_Category1" caption="Product Category" style="SlicerStyleDark1" rowHeight="234950"/>
  <slicer name="Total Sales" xr10:uid="{AFB1EC04-0A6C-4C48-B4B8-BB8220D7D698}" cache="Slicer_Total_Sales" caption="Total Sales" style="SlicerStyleDark1" rowHeight="234950"/>
  <slicer name="Total Sales 1" xr10:uid="{AFFDD72D-0762-464F-AD1F-88B3AACD4581}" cache="Slicer_Total_Sales1" caption="Total Sales" startItem="2" style="SlicerStyleDark2" rowHeight="234950"/>
  <slicer name="Sales Region 1" xr10:uid="{BBBDE726-6C6A-4150-845A-E9CF92122EF6}" cache="Slicer_Sales_Region1" caption="Sales Region" style="SlicerStyleDark2" rowHeight="234950"/>
  <slicer name="Total Sales 2" xr10:uid="{A56FB9D7-4147-441B-BF41-B630A1652621}" cache="Slicer_Total_Sales2" caption="Total Sales" startItem="16" style="SlicerStyleDark4" rowHeight="234950"/>
  <slicer name="Month" xr10:uid="{A0A2E15A-A64B-4BBA-95C3-06791885B4D4}" cache="Slicer_Month" caption="Month" style="SlicerStyleDark4" rowHeight="234950"/>
  <slicer name="Product Category 2" xr10:uid="{8331C35F-65E6-4494-9D8F-699472DE621E}" cache="Slicer_Product_Category2" caption="Product Category" style="SlicerStyleDark6" rowHeight="234950"/>
  <slicer name="Product Name" xr10:uid="{AC484E0D-F21C-4D59-9F88-E4D5B46177C4}" cache="Slicer_Product_Name" caption="Product Name" style="SlicerStyleDark6" rowHeight="234950"/>
  <slicer name="Quantity Sold" xr10:uid="{C5A0A2D9-A401-468D-86F7-E926D41F16DD}" cache="Slicer_Quantity_Sold" caption="Quantity Sold" style="SlicerStyleDark6" rowHeight="234950"/>
  <slicer name="profit" xr10:uid="{D1C5D259-26D8-4C7F-A361-F3AD4F7652CD}" cache="Slicer_profit" caption="profit" style="SlicerStyleDark3" rowHeight="234950"/>
  <slicer name="Month 1" xr10:uid="{735A45BE-2B05-43B0-8BB1-AEF2643E43BE}" cache="Slicer_Month1" caption="Month" startItem="15" style="SlicerStyleDark3" rowHeight="234950"/>
  <slicer name="Product Name 1" xr10:uid="{AA1EE434-A913-4408-B7D8-75103E6B5058}" cache="Slicer_Product_Name1" caption="Product Name" style="SlicerStyleDark5" rowHeight="234950"/>
  <slicer name="Quantity Sold 1" xr10:uid="{A2638F1B-4E04-42A5-8DAF-F7180B741EA7}" cache="Slicer_Quantity_Sold1" caption="Quantity Sold" style="SlicerStyleDark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9C94AF-C215-4D9C-94A4-813293C892D9}" name="Table245" displayName="Table245" ref="A402:F405" totalsRowShown="0" headerRowDxfId="35">
  <autoFilter ref="A402:F405" xr:uid="{999C94AF-C215-4D9C-94A4-813293C892D9}"/>
  <tableColumns count="6">
    <tableColumn id="1" xr3:uid="{4F648457-6E07-437A-8791-F5CEFDC2C616}" name="Column1" dataDxfId="34"/>
    <tableColumn id="2" xr3:uid="{58715AB6-F333-43E9-A361-76F75EEC6E8E}" name="Mean"/>
    <tableColumn id="3" xr3:uid="{10C5981A-8F10-4E9E-80CE-E9DC25997400}" name="Median"/>
    <tableColumn id="4" xr3:uid="{D8DB1F72-BCB4-4F66-BB0B-C35AF428FE74}" name="Standard Deviation"/>
    <tableColumn id="5" xr3:uid="{21CA5CE9-E00A-4E31-997D-D21DC1B2BE36}" name="Minimum Value"/>
    <tableColumn id="6" xr3:uid="{19FC15BE-8EA3-453B-A8F2-BF891DF45F19}" name="Maximum Valu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4F57B7-3F2D-4D11-8DEC-76D293C37496}" name="Table2" displayName="Table2" ref="A1:E25" totalsRowShown="0">
  <autoFilter ref="A1:E25" xr:uid="{814F57B7-3F2D-4D11-8DEC-76D293C37496}"/>
  <tableColumns count="5">
    <tableColumn id="1" xr3:uid="{0F6630A7-9C71-48D3-8686-896B15F439F0}" name="Quantity Sold"/>
    <tableColumn id="2" xr3:uid="{07EE3BEA-FE24-4E9C-AE7E-5D63A79C4EC2}" name="profit"/>
    <tableColumn id="3" xr3:uid="{63B21907-9ED2-4BB3-95D3-779AD5538B68}" name="Forecast(profit)">
      <calculatedColumnFormula>_xlfn.FORECAST.ETS(A2,$B$2:$B$20,$A$2:$A$20,1,1)</calculatedColumnFormula>
    </tableColumn>
    <tableColumn id="4" xr3:uid="{4995E76C-DFEA-478B-87ED-29BA159F7D10}" name="Lower Confidence Bound(profit)" dataDxfId="33">
      <calculatedColumnFormula>C2-_xlfn.FORECAST.ETS.CONFINT(A2,$B$2:$B$20,$A$2:$A$20,0.95,1,1)</calculatedColumnFormula>
    </tableColumn>
    <tableColumn id="5" xr3:uid="{7E0501F1-3B34-46FA-9E6F-71A15B133C36}" name="Upper Confidence Bound(profit)" dataDxfId="32">
      <calculatedColumnFormula>C2+_xlfn.FORECAST.ETS.CONFINT(A2,$B$2:$B$20,$A$2:$A$20,0.95,1,1)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1.xml"/><Relationship Id="rId7" Type="http://schemas.openxmlformats.org/officeDocument/2006/relationships/drawing" Target="../drawings/drawing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37E27-FB79-4235-A292-D11BA62A1286}">
  <dimension ref="A1:I405"/>
  <sheetViews>
    <sheetView zoomScale="74" zoomScaleNormal="70" workbookViewId="0">
      <selection activeCell="F403" sqref="F403"/>
    </sheetView>
  </sheetViews>
  <sheetFormatPr defaultRowHeight="14.4" x14ac:dyDescent="0.3"/>
  <cols>
    <col min="1" max="1" width="25.6640625" customWidth="1"/>
    <col min="2" max="2" width="22.88671875" customWidth="1"/>
    <col min="3" max="3" width="19.5546875" customWidth="1"/>
    <col min="4" max="4" width="23.77734375" customWidth="1"/>
    <col min="5" max="5" width="18.44140625" customWidth="1"/>
    <col min="6" max="6" width="18.33203125" customWidth="1"/>
    <col min="7" max="7" width="15.21875" customWidth="1"/>
    <col min="8" max="8" width="15.88671875" customWidth="1"/>
    <col min="9" max="9" width="11.6640625" customWidth="1"/>
  </cols>
  <sheetData>
    <row r="1" spans="1:9" x14ac:dyDescent="0.3">
      <c r="A1" s="3" t="s">
        <v>0</v>
      </c>
      <c r="B1" s="3" t="s">
        <v>1</v>
      </c>
      <c r="C1" s="3" t="s">
        <v>2</v>
      </c>
      <c r="D1" s="3" t="s">
        <v>3</v>
      </c>
      <c r="E1" s="17" t="s">
        <v>4</v>
      </c>
      <c r="F1" s="3" t="s">
        <v>5</v>
      </c>
      <c r="G1" s="4" t="s">
        <v>6</v>
      </c>
      <c r="H1" s="3" t="s">
        <v>21</v>
      </c>
      <c r="I1" s="3" t="s">
        <v>33</v>
      </c>
    </row>
    <row r="2" spans="1:9" x14ac:dyDescent="0.3">
      <c r="A2" s="5">
        <v>45067</v>
      </c>
      <c r="B2" s="6" t="s">
        <v>7</v>
      </c>
      <c r="C2" s="6" t="s">
        <v>12</v>
      </c>
      <c r="D2" s="6">
        <v>10</v>
      </c>
      <c r="E2" s="6">
        <v>958.87</v>
      </c>
      <c r="F2" s="6">
        <f>D2*E2</f>
        <v>9588.7000000000007</v>
      </c>
      <c r="G2" s="7" t="s">
        <v>17</v>
      </c>
      <c r="H2" s="8">
        <f>F2-E2</f>
        <v>8629.83</v>
      </c>
      <c r="I2" s="1" t="str">
        <f>TEXT(A2, "YYYY-MM")</f>
        <v>2023-05</v>
      </c>
    </row>
    <row r="3" spans="1:9" x14ac:dyDescent="0.3">
      <c r="A3" s="9">
        <v>45071</v>
      </c>
      <c r="B3" s="1" t="s">
        <v>8</v>
      </c>
      <c r="C3" s="1" t="s">
        <v>13</v>
      </c>
      <c r="D3" s="1">
        <v>5</v>
      </c>
      <c r="E3" s="1">
        <v>527.80999999999995</v>
      </c>
      <c r="F3" s="6">
        <f t="shared" ref="F3:F66" si="0">D3*E3</f>
        <v>2639.0499999999997</v>
      </c>
      <c r="G3" s="2" t="s">
        <v>17</v>
      </c>
      <c r="H3" s="8">
        <f t="shared" ref="H3:H66" si="1">F3-E3</f>
        <v>2111.2399999999998</v>
      </c>
      <c r="I3" s="1" t="str">
        <f t="shared" ref="I3:I66" si="2">TEXT(A3, "YYYY-MM")</f>
        <v>2023-05</v>
      </c>
    </row>
    <row r="4" spans="1:9" x14ac:dyDescent="0.3">
      <c r="A4" s="5">
        <v>45128</v>
      </c>
      <c r="B4" s="6" t="s">
        <v>9</v>
      </c>
      <c r="C4" s="6" t="s">
        <v>14</v>
      </c>
      <c r="D4" s="6">
        <v>11</v>
      </c>
      <c r="E4" s="6">
        <v>379.28</v>
      </c>
      <c r="F4" s="6">
        <f t="shared" si="0"/>
        <v>4172.08</v>
      </c>
      <c r="G4" s="7" t="s">
        <v>18</v>
      </c>
      <c r="H4" s="8">
        <f t="shared" si="1"/>
        <v>3792.8</v>
      </c>
      <c r="I4" s="1" t="str">
        <f t="shared" si="2"/>
        <v>2023-07</v>
      </c>
    </row>
    <row r="5" spans="1:9" x14ac:dyDescent="0.3">
      <c r="A5" s="9">
        <v>45124</v>
      </c>
      <c r="B5" s="1" t="s">
        <v>8</v>
      </c>
      <c r="C5" s="1" t="s">
        <v>13</v>
      </c>
      <c r="D5" s="1">
        <v>17</v>
      </c>
      <c r="E5" s="1">
        <v>879.27</v>
      </c>
      <c r="F5" s="6">
        <f t="shared" si="0"/>
        <v>14947.59</v>
      </c>
      <c r="G5" s="2" t="s">
        <v>17</v>
      </c>
      <c r="H5" s="8">
        <f t="shared" si="1"/>
        <v>14068.32</v>
      </c>
      <c r="I5" s="1" t="str">
        <f t="shared" si="2"/>
        <v>2023-07</v>
      </c>
    </row>
    <row r="6" spans="1:9" x14ac:dyDescent="0.3">
      <c r="A6" s="5">
        <v>45159</v>
      </c>
      <c r="B6" s="6" t="s">
        <v>7</v>
      </c>
      <c r="C6" s="6" t="s">
        <v>12</v>
      </c>
      <c r="D6" s="6">
        <v>4</v>
      </c>
      <c r="E6" s="6">
        <v>790.3</v>
      </c>
      <c r="F6" s="6">
        <f t="shared" si="0"/>
        <v>3161.2</v>
      </c>
      <c r="G6" s="7" t="s">
        <v>18</v>
      </c>
      <c r="H6" s="8">
        <f t="shared" si="1"/>
        <v>2370.8999999999996</v>
      </c>
      <c r="I6" s="1" t="str">
        <f t="shared" si="2"/>
        <v>2023-08</v>
      </c>
    </row>
    <row r="7" spans="1:9" x14ac:dyDescent="0.3">
      <c r="A7" s="9">
        <v>45169</v>
      </c>
      <c r="B7" s="1" t="s">
        <v>9</v>
      </c>
      <c r="C7" s="1" t="s">
        <v>12</v>
      </c>
      <c r="D7" s="1">
        <v>16</v>
      </c>
      <c r="E7" s="1">
        <v>79.48</v>
      </c>
      <c r="F7" s="6">
        <f t="shared" si="0"/>
        <v>1271.68</v>
      </c>
      <c r="G7" s="2" t="s">
        <v>19</v>
      </c>
      <c r="H7" s="8">
        <f t="shared" si="1"/>
        <v>1192.2</v>
      </c>
      <c r="I7" s="1" t="str">
        <f t="shared" si="2"/>
        <v>2023-08</v>
      </c>
    </row>
    <row r="8" spans="1:9" x14ac:dyDescent="0.3">
      <c r="A8" s="5">
        <v>44871</v>
      </c>
      <c r="B8" s="6" t="s">
        <v>9</v>
      </c>
      <c r="C8" s="6" t="s">
        <v>12</v>
      </c>
      <c r="D8" s="6">
        <v>5</v>
      </c>
      <c r="E8" s="6">
        <v>772.93</v>
      </c>
      <c r="F8" s="6">
        <f t="shared" si="0"/>
        <v>3864.6499999999996</v>
      </c>
      <c r="G8" s="7" t="s">
        <v>17</v>
      </c>
      <c r="H8" s="8">
        <f t="shared" si="1"/>
        <v>3091.72</v>
      </c>
      <c r="I8" s="1" t="str">
        <f t="shared" si="2"/>
        <v>2022-11</v>
      </c>
    </row>
    <row r="9" spans="1:9" x14ac:dyDescent="0.3">
      <c r="A9" s="9">
        <v>45041</v>
      </c>
      <c r="B9" s="1" t="s">
        <v>7</v>
      </c>
      <c r="C9" s="1" t="s">
        <v>15</v>
      </c>
      <c r="D9" s="1">
        <v>15</v>
      </c>
      <c r="E9" s="1">
        <v>218.37</v>
      </c>
      <c r="F9" s="6">
        <f t="shared" si="0"/>
        <v>3275.55</v>
      </c>
      <c r="G9" s="2" t="s">
        <v>18</v>
      </c>
      <c r="H9" s="8">
        <f t="shared" si="1"/>
        <v>3057.1800000000003</v>
      </c>
      <c r="I9" s="1" t="str">
        <f t="shared" si="2"/>
        <v>2023-04</v>
      </c>
    </row>
    <row r="10" spans="1:9" x14ac:dyDescent="0.3">
      <c r="A10" s="5">
        <v>45134</v>
      </c>
      <c r="B10" s="6" t="s">
        <v>7</v>
      </c>
      <c r="C10" s="6" t="s">
        <v>12</v>
      </c>
      <c r="D10" s="6">
        <v>10</v>
      </c>
      <c r="E10" s="6">
        <v>539.80999999999995</v>
      </c>
      <c r="F10" s="6">
        <f t="shared" si="0"/>
        <v>5398.0999999999995</v>
      </c>
      <c r="G10" s="7" t="s">
        <v>19</v>
      </c>
      <c r="H10" s="8">
        <f t="shared" si="1"/>
        <v>4858.2899999999991</v>
      </c>
      <c r="I10" s="1" t="str">
        <f t="shared" si="2"/>
        <v>2023-07</v>
      </c>
    </row>
    <row r="11" spans="1:9" x14ac:dyDescent="0.3">
      <c r="A11" s="9">
        <v>45157</v>
      </c>
      <c r="B11" s="1" t="s">
        <v>7</v>
      </c>
      <c r="C11" s="1" t="s">
        <v>13</v>
      </c>
      <c r="D11" s="1">
        <v>8</v>
      </c>
      <c r="E11" s="1">
        <v>499.38</v>
      </c>
      <c r="F11" s="6">
        <f t="shared" si="0"/>
        <v>3995.04</v>
      </c>
      <c r="G11" s="2" t="s">
        <v>18</v>
      </c>
      <c r="H11" s="8">
        <f t="shared" si="1"/>
        <v>3495.66</v>
      </c>
      <c r="I11" s="1" t="str">
        <f t="shared" si="2"/>
        <v>2023-08</v>
      </c>
    </row>
    <row r="12" spans="1:9" x14ac:dyDescent="0.3">
      <c r="A12" s="5">
        <v>44677</v>
      </c>
      <c r="B12" s="6" t="s">
        <v>9</v>
      </c>
      <c r="C12" s="6" t="s">
        <v>16</v>
      </c>
      <c r="D12" s="6">
        <v>3</v>
      </c>
      <c r="E12" s="6">
        <v>724.91</v>
      </c>
      <c r="F12" s="6">
        <f t="shared" si="0"/>
        <v>2174.73</v>
      </c>
      <c r="G12" s="7" t="s">
        <v>19</v>
      </c>
      <c r="H12" s="8">
        <f t="shared" si="1"/>
        <v>1449.8200000000002</v>
      </c>
      <c r="I12" s="1" t="str">
        <f t="shared" si="2"/>
        <v>2022-04</v>
      </c>
    </row>
    <row r="13" spans="1:9" x14ac:dyDescent="0.3">
      <c r="A13" s="9">
        <v>44575</v>
      </c>
      <c r="B13" s="1" t="s">
        <v>8</v>
      </c>
      <c r="C13" s="1" t="s">
        <v>16</v>
      </c>
      <c r="D13" s="1">
        <v>8</v>
      </c>
      <c r="E13" s="1">
        <v>939.08</v>
      </c>
      <c r="F13" s="6">
        <f t="shared" si="0"/>
        <v>7512.64</v>
      </c>
      <c r="G13" s="2" t="s">
        <v>20</v>
      </c>
      <c r="H13" s="8">
        <f t="shared" si="1"/>
        <v>6573.56</v>
      </c>
      <c r="I13" s="1" t="str">
        <f t="shared" si="2"/>
        <v>2022-01</v>
      </c>
    </row>
    <row r="14" spans="1:9" x14ac:dyDescent="0.3">
      <c r="A14" s="5">
        <v>44620</v>
      </c>
      <c r="B14" s="6" t="s">
        <v>8</v>
      </c>
      <c r="C14" s="6" t="s">
        <v>12</v>
      </c>
      <c r="D14" s="6">
        <v>11</v>
      </c>
      <c r="E14" s="6">
        <v>562.48</v>
      </c>
      <c r="F14" s="6">
        <f t="shared" si="0"/>
        <v>6187.2800000000007</v>
      </c>
      <c r="G14" s="7" t="s">
        <v>20</v>
      </c>
      <c r="H14" s="8">
        <f t="shared" si="1"/>
        <v>5624.8000000000011</v>
      </c>
      <c r="I14" s="1" t="str">
        <f t="shared" si="2"/>
        <v>2022-02</v>
      </c>
    </row>
    <row r="15" spans="1:9" x14ac:dyDescent="0.3">
      <c r="A15" s="9">
        <v>44932</v>
      </c>
      <c r="B15" s="1" t="s">
        <v>9</v>
      </c>
      <c r="C15" s="1" t="s">
        <v>15</v>
      </c>
      <c r="D15" s="1">
        <v>1</v>
      </c>
      <c r="E15" s="1">
        <v>524.23</v>
      </c>
      <c r="F15" s="6">
        <f t="shared" si="0"/>
        <v>524.23</v>
      </c>
      <c r="G15" s="2" t="s">
        <v>17</v>
      </c>
      <c r="H15" s="8">
        <f t="shared" si="1"/>
        <v>0</v>
      </c>
      <c r="I15" s="1" t="str">
        <f t="shared" si="2"/>
        <v>2023-01</v>
      </c>
    </row>
    <row r="16" spans="1:9" x14ac:dyDescent="0.3">
      <c r="A16" s="5">
        <v>44642</v>
      </c>
      <c r="B16" s="6" t="s">
        <v>10</v>
      </c>
      <c r="C16" s="6" t="s">
        <v>16</v>
      </c>
      <c r="D16" s="6">
        <v>17</v>
      </c>
      <c r="E16" s="6">
        <v>897.41</v>
      </c>
      <c r="F16" s="6">
        <f t="shared" si="0"/>
        <v>15255.97</v>
      </c>
      <c r="G16" s="7" t="s">
        <v>18</v>
      </c>
      <c r="H16" s="8">
        <f t="shared" si="1"/>
        <v>14358.56</v>
      </c>
      <c r="I16" s="1" t="str">
        <f t="shared" si="2"/>
        <v>2022-03</v>
      </c>
    </row>
    <row r="17" spans="1:9" x14ac:dyDescent="0.3">
      <c r="A17" s="9">
        <v>45181</v>
      </c>
      <c r="B17" s="1" t="s">
        <v>8</v>
      </c>
      <c r="C17" s="1" t="s">
        <v>13</v>
      </c>
      <c r="D17" s="1">
        <v>18</v>
      </c>
      <c r="E17" s="1">
        <v>508.16</v>
      </c>
      <c r="F17" s="6">
        <f t="shared" si="0"/>
        <v>9146.880000000001</v>
      </c>
      <c r="G17" s="2" t="s">
        <v>20</v>
      </c>
      <c r="H17" s="8">
        <f t="shared" si="1"/>
        <v>8638.7200000000012</v>
      </c>
      <c r="I17" s="1" t="str">
        <f t="shared" si="2"/>
        <v>2023-09</v>
      </c>
    </row>
    <row r="18" spans="1:9" x14ac:dyDescent="0.3">
      <c r="A18" s="5">
        <v>45269</v>
      </c>
      <c r="B18" s="6" t="s">
        <v>9</v>
      </c>
      <c r="C18" s="6" t="s">
        <v>14</v>
      </c>
      <c r="D18" s="6">
        <v>14</v>
      </c>
      <c r="E18" s="6">
        <v>293</v>
      </c>
      <c r="F18" s="6">
        <f t="shared" si="0"/>
        <v>4102</v>
      </c>
      <c r="G18" s="7" t="s">
        <v>20</v>
      </c>
      <c r="H18" s="8">
        <f t="shared" si="1"/>
        <v>3809</v>
      </c>
      <c r="I18" s="1" t="str">
        <f t="shared" si="2"/>
        <v>2023-12</v>
      </c>
    </row>
    <row r="19" spans="1:9" x14ac:dyDescent="0.3">
      <c r="A19" s="9">
        <v>45202</v>
      </c>
      <c r="B19" s="1" t="s">
        <v>10</v>
      </c>
      <c r="C19" s="1" t="s">
        <v>14</v>
      </c>
      <c r="D19" s="1">
        <v>6</v>
      </c>
      <c r="E19" s="1">
        <v>369.87</v>
      </c>
      <c r="F19" s="6">
        <f t="shared" si="0"/>
        <v>2219.2200000000003</v>
      </c>
      <c r="G19" s="2" t="s">
        <v>18</v>
      </c>
      <c r="H19" s="8">
        <f t="shared" si="1"/>
        <v>1849.3500000000004</v>
      </c>
      <c r="I19" s="1" t="str">
        <f t="shared" si="2"/>
        <v>2023-10</v>
      </c>
    </row>
    <row r="20" spans="1:9" x14ac:dyDescent="0.3">
      <c r="A20" s="5">
        <v>44776</v>
      </c>
      <c r="B20" s="6" t="s">
        <v>8</v>
      </c>
      <c r="C20" s="6" t="s">
        <v>12</v>
      </c>
      <c r="D20" s="6">
        <v>16</v>
      </c>
      <c r="E20" s="6">
        <v>477.76</v>
      </c>
      <c r="F20" s="6">
        <f t="shared" si="0"/>
        <v>7644.16</v>
      </c>
      <c r="G20" s="7" t="s">
        <v>20</v>
      </c>
      <c r="H20" s="8">
        <f t="shared" si="1"/>
        <v>7166.4</v>
      </c>
      <c r="I20" s="1" t="str">
        <f t="shared" si="2"/>
        <v>2022-08</v>
      </c>
    </row>
    <row r="21" spans="1:9" x14ac:dyDescent="0.3">
      <c r="A21" s="9">
        <v>44729</v>
      </c>
      <c r="B21" s="1" t="s">
        <v>8</v>
      </c>
      <c r="C21" s="1" t="s">
        <v>12</v>
      </c>
      <c r="D21" s="1">
        <v>8</v>
      </c>
      <c r="E21" s="1">
        <v>566.99</v>
      </c>
      <c r="F21" s="6">
        <f t="shared" si="0"/>
        <v>4535.92</v>
      </c>
      <c r="G21" s="2" t="s">
        <v>20</v>
      </c>
      <c r="H21" s="8">
        <f t="shared" si="1"/>
        <v>3968.9300000000003</v>
      </c>
      <c r="I21" s="1" t="str">
        <f t="shared" si="2"/>
        <v>2022-06</v>
      </c>
    </row>
    <row r="22" spans="1:9" x14ac:dyDescent="0.3">
      <c r="A22" s="5">
        <v>44670</v>
      </c>
      <c r="B22" s="6" t="s">
        <v>8</v>
      </c>
      <c r="C22" s="6" t="s">
        <v>12</v>
      </c>
      <c r="D22" s="6">
        <v>4</v>
      </c>
      <c r="E22" s="6">
        <v>78.62</v>
      </c>
      <c r="F22" s="6">
        <f t="shared" si="0"/>
        <v>314.48</v>
      </c>
      <c r="G22" s="7" t="s">
        <v>19</v>
      </c>
      <c r="H22" s="8">
        <f t="shared" si="1"/>
        <v>235.86</v>
      </c>
      <c r="I22" s="1" t="str">
        <f t="shared" si="2"/>
        <v>2022-04</v>
      </c>
    </row>
    <row r="23" spans="1:9" x14ac:dyDescent="0.3">
      <c r="A23" s="9">
        <v>45160</v>
      </c>
      <c r="B23" s="1" t="s">
        <v>11</v>
      </c>
      <c r="C23" s="1" t="s">
        <v>16</v>
      </c>
      <c r="D23" s="1">
        <v>6</v>
      </c>
      <c r="E23" s="1">
        <v>639.75</v>
      </c>
      <c r="F23" s="6">
        <f t="shared" si="0"/>
        <v>3838.5</v>
      </c>
      <c r="G23" s="2" t="s">
        <v>18</v>
      </c>
      <c r="H23" s="8">
        <f t="shared" si="1"/>
        <v>3198.75</v>
      </c>
      <c r="I23" s="1" t="str">
        <f t="shared" si="2"/>
        <v>2023-08</v>
      </c>
    </row>
    <row r="24" spans="1:9" x14ac:dyDescent="0.3">
      <c r="A24" s="5">
        <v>44609</v>
      </c>
      <c r="B24" s="6" t="s">
        <v>9</v>
      </c>
      <c r="C24" s="6" t="s">
        <v>16</v>
      </c>
      <c r="D24" s="6">
        <v>8</v>
      </c>
      <c r="E24" s="6">
        <v>35.65</v>
      </c>
      <c r="F24" s="6">
        <f t="shared" si="0"/>
        <v>285.2</v>
      </c>
      <c r="G24" s="7" t="s">
        <v>18</v>
      </c>
      <c r="H24" s="8">
        <f t="shared" si="1"/>
        <v>249.54999999999998</v>
      </c>
      <c r="I24" s="1" t="str">
        <f t="shared" si="2"/>
        <v>2022-02</v>
      </c>
    </row>
    <row r="25" spans="1:9" x14ac:dyDescent="0.3">
      <c r="A25" s="9">
        <v>44647</v>
      </c>
      <c r="B25" s="1" t="s">
        <v>11</v>
      </c>
      <c r="C25" s="1" t="s">
        <v>16</v>
      </c>
      <c r="D25" s="1">
        <v>10</v>
      </c>
      <c r="E25" s="1">
        <v>89.36</v>
      </c>
      <c r="F25" s="6">
        <f t="shared" si="0"/>
        <v>893.6</v>
      </c>
      <c r="G25" s="2" t="s">
        <v>19</v>
      </c>
      <c r="H25" s="8">
        <f t="shared" si="1"/>
        <v>804.24</v>
      </c>
      <c r="I25" s="1" t="str">
        <f t="shared" si="2"/>
        <v>2022-03</v>
      </c>
    </row>
    <row r="26" spans="1:9" x14ac:dyDescent="0.3">
      <c r="A26" s="5">
        <v>44997</v>
      </c>
      <c r="B26" s="6" t="s">
        <v>10</v>
      </c>
      <c r="C26" s="6" t="s">
        <v>15</v>
      </c>
      <c r="D26" s="6">
        <v>14</v>
      </c>
      <c r="E26" s="6">
        <v>889.81</v>
      </c>
      <c r="F26" s="6">
        <f t="shared" si="0"/>
        <v>12457.34</v>
      </c>
      <c r="G26" s="7" t="s">
        <v>20</v>
      </c>
      <c r="H26" s="8">
        <f t="shared" si="1"/>
        <v>11567.53</v>
      </c>
      <c r="I26" s="1" t="str">
        <f t="shared" si="2"/>
        <v>2023-03</v>
      </c>
    </row>
    <row r="27" spans="1:9" x14ac:dyDescent="0.3">
      <c r="A27" s="9">
        <v>44915</v>
      </c>
      <c r="B27" s="1" t="s">
        <v>7</v>
      </c>
      <c r="C27" s="1" t="s">
        <v>16</v>
      </c>
      <c r="D27" s="1">
        <v>1</v>
      </c>
      <c r="E27" s="1">
        <v>815.21</v>
      </c>
      <c r="F27" s="6">
        <f t="shared" si="0"/>
        <v>815.21</v>
      </c>
      <c r="G27" s="2" t="s">
        <v>17</v>
      </c>
      <c r="H27" s="8">
        <f t="shared" si="1"/>
        <v>0</v>
      </c>
      <c r="I27" s="1" t="str">
        <f t="shared" si="2"/>
        <v>2022-12</v>
      </c>
    </row>
    <row r="28" spans="1:9" x14ac:dyDescent="0.3">
      <c r="A28" s="5">
        <v>45216</v>
      </c>
      <c r="B28" s="6" t="s">
        <v>8</v>
      </c>
      <c r="C28" s="6" t="s">
        <v>13</v>
      </c>
      <c r="D28" s="6">
        <v>18</v>
      </c>
      <c r="E28" s="6">
        <v>811.99</v>
      </c>
      <c r="F28" s="6">
        <f t="shared" si="0"/>
        <v>14615.82</v>
      </c>
      <c r="G28" s="7" t="s">
        <v>18</v>
      </c>
      <c r="H28" s="8">
        <f t="shared" si="1"/>
        <v>13803.83</v>
      </c>
      <c r="I28" s="1" t="str">
        <f t="shared" si="2"/>
        <v>2023-10</v>
      </c>
    </row>
    <row r="29" spans="1:9" x14ac:dyDescent="0.3">
      <c r="A29" s="9">
        <v>45291</v>
      </c>
      <c r="B29" s="1" t="s">
        <v>10</v>
      </c>
      <c r="C29" s="1" t="s">
        <v>12</v>
      </c>
      <c r="D29" s="1">
        <v>4</v>
      </c>
      <c r="E29" s="1">
        <v>762.99</v>
      </c>
      <c r="F29" s="6">
        <f t="shared" si="0"/>
        <v>3051.96</v>
      </c>
      <c r="G29" s="2" t="s">
        <v>20</v>
      </c>
      <c r="H29" s="8">
        <f t="shared" si="1"/>
        <v>2288.9700000000003</v>
      </c>
      <c r="I29" s="1" t="str">
        <f t="shared" si="2"/>
        <v>2023-12</v>
      </c>
    </row>
    <row r="30" spans="1:9" x14ac:dyDescent="0.3">
      <c r="A30" s="5">
        <v>45167</v>
      </c>
      <c r="B30" s="6" t="s">
        <v>7</v>
      </c>
      <c r="C30" s="6" t="s">
        <v>13</v>
      </c>
      <c r="D30" s="6">
        <v>19</v>
      </c>
      <c r="E30" s="6">
        <v>238.9</v>
      </c>
      <c r="F30" s="6">
        <f t="shared" si="0"/>
        <v>4539.1000000000004</v>
      </c>
      <c r="G30" s="7" t="s">
        <v>18</v>
      </c>
      <c r="H30" s="8">
        <f t="shared" si="1"/>
        <v>4300.2000000000007</v>
      </c>
      <c r="I30" s="1" t="str">
        <f t="shared" si="2"/>
        <v>2023-08</v>
      </c>
    </row>
    <row r="31" spans="1:9" x14ac:dyDescent="0.3">
      <c r="A31" s="9">
        <v>45146</v>
      </c>
      <c r="B31" s="1" t="s">
        <v>7</v>
      </c>
      <c r="C31" s="1" t="s">
        <v>16</v>
      </c>
      <c r="D31" s="1">
        <v>1</v>
      </c>
      <c r="E31" s="1">
        <v>297.14999999999998</v>
      </c>
      <c r="F31" s="6">
        <f t="shared" si="0"/>
        <v>297.14999999999998</v>
      </c>
      <c r="G31" s="2" t="s">
        <v>19</v>
      </c>
      <c r="H31" s="8">
        <f t="shared" si="1"/>
        <v>0</v>
      </c>
      <c r="I31" s="1" t="str">
        <f t="shared" si="2"/>
        <v>2023-08</v>
      </c>
    </row>
    <row r="32" spans="1:9" x14ac:dyDescent="0.3">
      <c r="A32" s="5">
        <v>44653</v>
      </c>
      <c r="B32" s="6" t="s">
        <v>8</v>
      </c>
      <c r="C32" s="6" t="s">
        <v>16</v>
      </c>
      <c r="D32" s="6">
        <v>3</v>
      </c>
      <c r="E32" s="6">
        <v>834.05</v>
      </c>
      <c r="F32" s="6">
        <f t="shared" si="0"/>
        <v>2502.1499999999996</v>
      </c>
      <c r="G32" s="7" t="s">
        <v>19</v>
      </c>
      <c r="H32" s="8">
        <f t="shared" si="1"/>
        <v>1668.0999999999997</v>
      </c>
      <c r="I32" s="1" t="str">
        <f t="shared" si="2"/>
        <v>2022-04</v>
      </c>
    </row>
    <row r="33" spans="1:9" x14ac:dyDescent="0.3">
      <c r="A33" s="9">
        <v>45234</v>
      </c>
      <c r="B33" s="1" t="s">
        <v>9</v>
      </c>
      <c r="C33" s="1" t="s">
        <v>13</v>
      </c>
      <c r="D33" s="1">
        <v>19</v>
      </c>
      <c r="E33" s="1">
        <v>19.920000000000002</v>
      </c>
      <c r="F33" s="6">
        <f t="shared" si="0"/>
        <v>378.48</v>
      </c>
      <c r="G33" s="2" t="s">
        <v>17</v>
      </c>
      <c r="H33" s="8">
        <f t="shared" si="1"/>
        <v>358.56</v>
      </c>
      <c r="I33" s="1" t="str">
        <f t="shared" si="2"/>
        <v>2023-11</v>
      </c>
    </row>
    <row r="34" spans="1:9" x14ac:dyDescent="0.3">
      <c r="A34" s="5">
        <v>44583</v>
      </c>
      <c r="B34" s="6" t="s">
        <v>10</v>
      </c>
      <c r="C34" s="6" t="s">
        <v>15</v>
      </c>
      <c r="D34" s="6">
        <v>11</v>
      </c>
      <c r="E34" s="6">
        <v>553.82000000000005</v>
      </c>
      <c r="F34" s="6">
        <f t="shared" si="0"/>
        <v>6092.02</v>
      </c>
      <c r="G34" s="7" t="s">
        <v>20</v>
      </c>
      <c r="H34" s="8">
        <f t="shared" si="1"/>
        <v>5538.2000000000007</v>
      </c>
      <c r="I34" s="1" t="str">
        <f t="shared" si="2"/>
        <v>2022-01</v>
      </c>
    </row>
    <row r="35" spans="1:9" x14ac:dyDescent="0.3">
      <c r="A35" s="9">
        <v>44713</v>
      </c>
      <c r="B35" s="1" t="s">
        <v>7</v>
      </c>
      <c r="C35" s="1" t="s">
        <v>14</v>
      </c>
      <c r="D35" s="1">
        <v>5</v>
      </c>
      <c r="E35" s="1">
        <v>319.42</v>
      </c>
      <c r="F35" s="6">
        <f t="shared" si="0"/>
        <v>1597.1000000000001</v>
      </c>
      <c r="G35" s="2" t="s">
        <v>18</v>
      </c>
      <c r="H35" s="8">
        <f t="shared" si="1"/>
        <v>1277.68</v>
      </c>
      <c r="I35" s="1" t="str">
        <f t="shared" si="2"/>
        <v>2022-06</v>
      </c>
    </row>
    <row r="36" spans="1:9" x14ac:dyDescent="0.3">
      <c r="A36" s="5">
        <v>44871</v>
      </c>
      <c r="B36" s="6" t="s">
        <v>7</v>
      </c>
      <c r="C36" s="6" t="s">
        <v>16</v>
      </c>
      <c r="D36" s="6">
        <v>3</v>
      </c>
      <c r="E36" s="6">
        <v>183.54</v>
      </c>
      <c r="F36" s="6">
        <f t="shared" si="0"/>
        <v>550.62</v>
      </c>
      <c r="G36" s="7" t="s">
        <v>20</v>
      </c>
      <c r="H36" s="8">
        <f t="shared" si="1"/>
        <v>367.08000000000004</v>
      </c>
      <c r="I36" s="1" t="str">
        <f t="shared" si="2"/>
        <v>2022-11</v>
      </c>
    </row>
    <row r="37" spans="1:9" x14ac:dyDescent="0.3">
      <c r="A37" s="9">
        <v>45095</v>
      </c>
      <c r="B37" s="1" t="s">
        <v>8</v>
      </c>
      <c r="C37" s="1" t="s">
        <v>16</v>
      </c>
      <c r="D37" s="1">
        <v>11</v>
      </c>
      <c r="E37" s="1">
        <v>642.80999999999995</v>
      </c>
      <c r="F37" s="6">
        <f t="shared" si="0"/>
        <v>7070.91</v>
      </c>
      <c r="G37" s="2" t="s">
        <v>17</v>
      </c>
      <c r="H37" s="8">
        <f t="shared" si="1"/>
        <v>6428.1</v>
      </c>
      <c r="I37" s="1" t="str">
        <f t="shared" si="2"/>
        <v>2023-06</v>
      </c>
    </row>
    <row r="38" spans="1:9" x14ac:dyDescent="0.3">
      <c r="A38" s="5">
        <v>44576</v>
      </c>
      <c r="B38" s="6" t="s">
        <v>10</v>
      </c>
      <c r="C38" s="6" t="s">
        <v>12</v>
      </c>
      <c r="D38" s="6">
        <v>8</v>
      </c>
      <c r="E38" s="6">
        <v>718.7</v>
      </c>
      <c r="F38" s="6">
        <f t="shared" si="0"/>
        <v>5749.6</v>
      </c>
      <c r="G38" s="7" t="s">
        <v>19</v>
      </c>
      <c r="H38" s="8">
        <f t="shared" si="1"/>
        <v>5030.9000000000005</v>
      </c>
      <c r="I38" s="1" t="str">
        <f t="shared" si="2"/>
        <v>2022-01</v>
      </c>
    </row>
    <row r="39" spans="1:9" x14ac:dyDescent="0.3">
      <c r="A39" s="9">
        <v>44894</v>
      </c>
      <c r="B39" s="1" t="s">
        <v>10</v>
      </c>
      <c r="C39" s="1" t="s">
        <v>14</v>
      </c>
      <c r="D39" s="1">
        <v>11</v>
      </c>
      <c r="E39" s="1">
        <v>448.09</v>
      </c>
      <c r="F39" s="6">
        <f t="shared" si="0"/>
        <v>4928.99</v>
      </c>
      <c r="G39" s="2" t="s">
        <v>18</v>
      </c>
      <c r="H39" s="8">
        <f t="shared" si="1"/>
        <v>4480.8999999999996</v>
      </c>
      <c r="I39" s="1" t="str">
        <f t="shared" si="2"/>
        <v>2022-11</v>
      </c>
    </row>
    <row r="40" spans="1:9" x14ac:dyDescent="0.3">
      <c r="A40" s="5">
        <v>44562</v>
      </c>
      <c r="B40" s="6" t="s">
        <v>10</v>
      </c>
      <c r="C40" s="6" t="s">
        <v>15</v>
      </c>
      <c r="D40" s="6">
        <v>1</v>
      </c>
      <c r="E40" s="6">
        <v>745.06</v>
      </c>
      <c r="F40" s="6">
        <f t="shared" si="0"/>
        <v>745.06</v>
      </c>
      <c r="G40" s="7" t="s">
        <v>18</v>
      </c>
      <c r="H40" s="8">
        <f t="shared" si="1"/>
        <v>0</v>
      </c>
      <c r="I40" s="1" t="str">
        <f t="shared" si="2"/>
        <v>2022-01</v>
      </c>
    </row>
    <row r="41" spans="1:9" x14ac:dyDescent="0.3">
      <c r="A41" s="9">
        <v>44769</v>
      </c>
      <c r="B41" s="1" t="s">
        <v>11</v>
      </c>
      <c r="C41" s="1" t="s">
        <v>16</v>
      </c>
      <c r="D41" s="1">
        <v>15</v>
      </c>
      <c r="E41" s="1">
        <v>257.31</v>
      </c>
      <c r="F41" s="6">
        <f t="shared" si="0"/>
        <v>3859.65</v>
      </c>
      <c r="G41" s="2" t="s">
        <v>19</v>
      </c>
      <c r="H41" s="8">
        <f t="shared" si="1"/>
        <v>3602.34</v>
      </c>
      <c r="I41" s="1" t="str">
        <f t="shared" si="2"/>
        <v>2022-07</v>
      </c>
    </row>
    <row r="42" spans="1:9" x14ac:dyDescent="0.3">
      <c r="A42" s="5">
        <v>45130</v>
      </c>
      <c r="B42" s="6" t="s">
        <v>8</v>
      </c>
      <c r="C42" s="6" t="s">
        <v>12</v>
      </c>
      <c r="D42" s="6">
        <v>11</v>
      </c>
      <c r="E42" s="6">
        <v>720.02</v>
      </c>
      <c r="F42" s="6">
        <f t="shared" si="0"/>
        <v>7920.2199999999993</v>
      </c>
      <c r="G42" s="7" t="s">
        <v>18</v>
      </c>
      <c r="H42" s="8">
        <f t="shared" si="1"/>
        <v>7200.1999999999989</v>
      </c>
      <c r="I42" s="1" t="str">
        <f t="shared" si="2"/>
        <v>2023-07</v>
      </c>
    </row>
    <row r="43" spans="1:9" x14ac:dyDescent="0.3">
      <c r="A43" s="9">
        <v>44874</v>
      </c>
      <c r="B43" s="1" t="s">
        <v>9</v>
      </c>
      <c r="C43" s="1" t="s">
        <v>14</v>
      </c>
      <c r="D43" s="1">
        <v>3</v>
      </c>
      <c r="E43" s="1">
        <v>376.16</v>
      </c>
      <c r="F43" s="6">
        <f t="shared" si="0"/>
        <v>1128.48</v>
      </c>
      <c r="G43" s="2" t="s">
        <v>20</v>
      </c>
      <c r="H43" s="8">
        <f t="shared" si="1"/>
        <v>752.31999999999994</v>
      </c>
      <c r="I43" s="1" t="str">
        <f t="shared" si="2"/>
        <v>2022-11</v>
      </c>
    </row>
    <row r="44" spans="1:9" x14ac:dyDescent="0.3">
      <c r="A44" s="5">
        <v>45214</v>
      </c>
      <c r="B44" s="6" t="s">
        <v>9</v>
      </c>
      <c r="C44" s="6" t="s">
        <v>13</v>
      </c>
      <c r="D44" s="6">
        <v>15</v>
      </c>
      <c r="E44" s="6">
        <v>58.16</v>
      </c>
      <c r="F44" s="6">
        <f t="shared" si="0"/>
        <v>872.4</v>
      </c>
      <c r="G44" s="7" t="s">
        <v>20</v>
      </c>
      <c r="H44" s="8">
        <f t="shared" si="1"/>
        <v>814.24</v>
      </c>
      <c r="I44" s="1" t="str">
        <f t="shared" si="2"/>
        <v>2023-10</v>
      </c>
    </row>
    <row r="45" spans="1:9" x14ac:dyDescent="0.3">
      <c r="A45" s="9">
        <v>44761</v>
      </c>
      <c r="B45" s="1" t="s">
        <v>7</v>
      </c>
      <c r="C45" s="1" t="s">
        <v>14</v>
      </c>
      <c r="D45" s="1">
        <v>5</v>
      </c>
      <c r="E45" s="1">
        <v>692.13</v>
      </c>
      <c r="F45" s="6">
        <f t="shared" si="0"/>
        <v>3460.65</v>
      </c>
      <c r="G45" s="2" t="s">
        <v>18</v>
      </c>
      <c r="H45" s="8">
        <f t="shared" si="1"/>
        <v>2768.52</v>
      </c>
      <c r="I45" s="1" t="str">
        <f t="shared" si="2"/>
        <v>2022-07</v>
      </c>
    </row>
    <row r="46" spans="1:9" x14ac:dyDescent="0.3">
      <c r="A46" s="5">
        <v>44622</v>
      </c>
      <c r="B46" s="6" t="s">
        <v>8</v>
      </c>
      <c r="C46" s="6" t="s">
        <v>12</v>
      </c>
      <c r="D46" s="6">
        <v>6</v>
      </c>
      <c r="E46" s="6">
        <v>55.8</v>
      </c>
      <c r="F46" s="6">
        <f t="shared" si="0"/>
        <v>334.79999999999995</v>
      </c>
      <c r="G46" s="7" t="s">
        <v>17</v>
      </c>
      <c r="H46" s="8">
        <f t="shared" si="1"/>
        <v>278.99999999999994</v>
      </c>
      <c r="I46" s="1" t="str">
        <f t="shared" si="2"/>
        <v>2022-03</v>
      </c>
    </row>
    <row r="47" spans="1:9" x14ac:dyDescent="0.3">
      <c r="A47" s="9">
        <v>45142</v>
      </c>
      <c r="B47" s="1" t="s">
        <v>8</v>
      </c>
      <c r="C47" s="1" t="s">
        <v>16</v>
      </c>
      <c r="D47" s="1">
        <v>5</v>
      </c>
      <c r="E47" s="1">
        <v>684.88</v>
      </c>
      <c r="F47" s="6">
        <f t="shared" si="0"/>
        <v>3424.4</v>
      </c>
      <c r="G47" s="2" t="s">
        <v>17</v>
      </c>
      <c r="H47" s="8">
        <f t="shared" si="1"/>
        <v>2739.52</v>
      </c>
      <c r="I47" s="1" t="str">
        <f t="shared" si="2"/>
        <v>2023-08</v>
      </c>
    </row>
    <row r="48" spans="1:9" x14ac:dyDescent="0.3">
      <c r="A48" s="5">
        <v>44887</v>
      </c>
      <c r="B48" s="6" t="s">
        <v>7</v>
      </c>
      <c r="C48" s="6" t="s">
        <v>12</v>
      </c>
      <c r="D48" s="6">
        <v>5</v>
      </c>
      <c r="E48" s="6">
        <v>220.07</v>
      </c>
      <c r="F48" s="6">
        <f t="shared" si="0"/>
        <v>1100.3499999999999</v>
      </c>
      <c r="G48" s="7" t="s">
        <v>19</v>
      </c>
      <c r="H48" s="8">
        <f t="shared" si="1"/>
        <v>880.28</v>
      </c>
      <c r="I48" s="1" t="str">
        <f t="shared" si="2"/>
        <v>2022-11</v>
      </c>
    </row>
    <row r="49" spans="1:9" x14ac:dyDescent="0.3">
      <c r="A49" s="9">
        <v>45140</v>
      </c>
      <c r="B49" s="1" t="s">
        <v>11</v>
      </c>
      <c r="C49" s="1" t="s">
        <v>14</v>
      </c>
      <c r="D49" s="1">
        <v>5</v>
      </c>
      <c r="E49" s="1">
        <v>266.85000000000002</v>
      </c>
      <c r="F49" s="6">
        <f t="shared" si="0"/>
        <v>1334.25</v>
      </c>
      <c r="G49" s="2" t="s">
        <v>20</v>
      </c>
      <c r="H49" s="8">
        <f t="shared" si="1"/>
        <v>1067.4000000000001</v>
      </c>
      <c r="I49" s="1" t="str">
        <f t="shared" si="2"/>
        <v>2023-08</v>
      </c>
    </row>
    <row r="50" spans="1:9" x14ac:dyDescent="0.3">
      <c r="A50" s="5">
        <v>44982</v>
      </c>
      <c r="B50" s="6" t="s">
        <v>8</v>
      </c>
      <c r="C50" s="6" t="s">
        <v>13</v>
      </c>
      <c r="D50" s="6">
        <v>14</v>
      </c>
      <c r="E50" s="6">
        <v>588.97</v>
      </c>
      <c r="F50" s="6">
        <f t="shared" si="0"/>
        <v>8245.58</v>
      </c>
      <c r="G50" s="7" t="s">
        <v>20</v>
      </c>
      <c r="H50" s="8">
        <f t="shared" si="1"/>
        <v>7656.61</v>
      </c>
      <c r="I50" s="1" t="str">
        <f t="shared" si="2"/>
        <v>2023-02</v>
      </c>
    </row>
    <row r="51" spans="1:9" x14ac:dyDescent="0.3">
      <c r="A51" s="9">
        <v>45118</v>
      </c>
      <c r="B51" s="1" t="s">
        <v>9</v>
      </c>
      <c r="C51" s="1" t="s">
        <v>14</v>
      </c>
      <c r="D51" s="1">
        <v>11</v>
      </c>
      <c r="E51" s="1">
        <v>429.74</v>
      </c>
      <c r="F51" s="6">
        <f t="shared" si="0"/>
        <v>4727.1400000000003</v>
      </c>
      <c r="G51" s="2" t="s">
        <v>19</v>
      </c>
      <c r="H51" s="8">
        <f t="shared" si="1"/>
        <v>4297.4000000000005</v>
      </c>
      <c r="I51" s="1" t="str">
        <f t="shared" si="2"/>
        <v>2023-07</v>
      </c>
    </row>
    <row r="52" spans="1:9" x14ac:dyDescent="0.3">
      <c r="A52" s="5">
        <v>44966</v>
      </c>
      <c r="B52" s="6" t="s">
        <v>7</v>
      </c>
      <c r="C52" s="6" t="s">
        <v>13</v>
      </c>
      <c r="D52" s="6">
        <v>4</v>
      </c>
      <c r="E52" s="6">
        <v>533.74</v>
      </c>
      <c r="F52" s="6">
        <f t="shared" si="0"/>
        <v>2134.96</v>
      </c>
      <c r="G52" s="7" t="s">
        <v>18</v>
      </c>
      <c r="H52" s="8">
        <f t="shared" si="1"/>
        <v>1601.22</v>
      </c>
      <c r="I52" s="1" t="str">
        <f t="shared" si="2"/>
        <v>2023-02</v>
      </c>
    </row>
    <row r="53" spans="1:9" x14ac:dyDescent="0.3">
      <c r="A53" s="9">
        <v>45006</v>
      </c>
      <c r="B53" s="1" t="s">
        <v>7</v>
      </c>
      <c r="C53" s="1" t="s">
        <v>16</v>
      </c>
      <c r="D53" s="1">
        <v>12</v>
      </c>
      <c r="E53" s="1">
        <v>699.93</v>
      </c>
      <c r="F53" s="6">
        <f t="shared" si="0"/>
        <v>8399.16</v>
      </c>
      <c r="G53" s="2" t="s">
        <v>17</v>
      </c>
      <c r="H53" s="8">
        <f t="shared" si="1"/>
        <v>7699.23</v>
      </c>
      <c r="I53" s="1" t="str">
        <f t="shared" si="2"/>
        <v>2023-03</v>
      </c>
    </row>
    <row r="54" spans="1:9" x14ac:dyDescent="0.3">
      <c r="A54" s="5">
        <v>45129</v>
      </c>
      <c r="B54" s="6" t="s">
        <v>11</v>
      </c>
      <c r="C54" s="6" t="s">
        <v>15</v>
      </c>
      <c r="D54" s="6">
        <v>10</v>
      </c>
      <c r="E54" s="6">
        <v>961.01</v>
      </c>
      <c r="F54" s="6">
        <f t="shared" si="0"/>
        <v>9610.1</v>
      </c>
      <c r="G54" s="7" t="s">
        <v>20</v>
      </c>
      <c r="H54" s="8">
        <f t="shared" si="1"/>
        <v>8649.09</v>
      </c>
      <c r="I54" s="1" t="str">
        <f t="shared" si="2"/>
        <v>2023-07</v>
      </c>
    </row>
    <row r="55" spans="1:9" x14ac:dyDescent="0.3">
      <c r="A55" s="9">
        <v>45049</v>
      </c>
      <c r="B55" s="1" t="s">
        <v>8</v>
      </c>
      <c r="C55" s="1" t="s">
        <v>14</v>
      </c>
      <c r="D55" s="1">
        <v>6</v>
      </c>
      <c r="E55" s="1">
        <v>266.62</v>
      </c>
      <c r="F55" s="6">
        <f t="shared" si="0"/>
        <v>1599.72</v>
      </c>
      <c r="G55" s="2" t="s">
        <v>18</v>
      </c>
      <c r="H55" s="8">
        <f t="shared" si="1"/>
        <v>1333.1</v>
      </c>
      <c r="I55" s="1" t="str">
        <f t="shared" si="2"/>
        <v>2023-05</v>
      </c>
    </row>
    <row r="56" spans="1:9" x14ac:dyDescent="0.3">
      <c r="A56" s="5">
        <v>44822</v>
      </c>
      <c r="B56" s="6" t="s">
        <v>10</v>
      </c>
      <c r="C56" s="6" t="s">
        <v>16</v>
      </c>
      <c r="D56" s="6">
        <v>8</v>
      </c>
      <c r="E56" s="6">
        <v>421.34</v>
      </c>
      <c r="F56" s="6">
        <f t="shared" si="0"/>
        <v>3370.72</v>
      </c>
      <c r="G56" s="7" t="s">
        <v>20</v>
      </c>
      <c r="H56" s="8">
        <f t="shared" si="1"/>
        <v>2949.3799999999997</v>
      </c>
      <c r="I56" s="1" t="str">
        <f t="shared" si="2"/>
        <v>2022-09</v>
      </c>
    </row>
    <row r="57" spans="1:9" x14ac:dyDescent="0.3">
      <c r="A57" s="9">
        <v>45250</v>
      </c>
      <c r="B57" s="1" t="s">
        <v>10</v>
      </c>
      <c r="C57" s="1" t="s">
        <v>16</v>
      </c>
      <c r="D57" s="1">
        <v>7</v>
      </c>
      <c r="E57" s="1">
        <v>315.60000000000002</v>
      </c>
      <c r="F57" s="6">
        <f t="shared" si="0"/>
        <v>2209.2000000000003</v>
      </c>
      <c r="G57" s="2" t="s">
        <v>20</v>
      </c>
      <c r="H57" s="8">
        <f t="shared" si="1"/>
        <v>1893.6000000000004</v>
      </c>
      <c r="I57" s="1" t="str">
        <f t="shared" si="2"/>
        <v>2023-11</v>
      </c>
    </row>
    <row r="58" spans="1:9" x14ac:dyDescent="0.3">
      <c r="A58" s="5">
        <v>45079</v>
      </c>
      <c r="B58" s="6" t="s">
        <v>8</v>
      </c>
      <c r="C58" s="6" t="s">
        <v>13</v>
      </c>
      <c r="D58" s="6">
        <v>12</v>
      </c>
      <c r="E58" s="6">
        <v>410.42</v>
      </c>
      <c r="F58" s="6">
        <f t="shared" si="0"/>
        <v>4925.04</v>
      </c>
      <c r="G58" s="7" t="s">
        <v>18</v>
      </c>
      <c r="H58" s="8">
        <f t="shared" si="1"/>
        <v>4514.62</v>
      </c>
      <c r="I58" s="1" t="str">
        <f t="shared" si="2"/>
        <v>2023-06</v>
      </c>
    </row>
    <row r="59" spans="1:9" x14ac:dyDescent="0.3">
      <c r="A59" s="9">
        <v>44913</v>
      </c>
      <c r="B59" s="1" t="s">
        <v>11</v>
      </c>
      <c r="C59" s="1" t="s">
        <v>14</v>
      </c>
      <c r="D59" s="1">
        <v>7</v>
      </c>
      <c r="E59" s="1">
        <v>655.65</v>
      </c>
      <c r="F59" s="6">
        <f t="shared" si="0"/>
        <v>4589.55</v>
      </c>
      <c r="G59" s="2" t="s">
        <v>17</v>
      </c>
      <c r="H59" s="8">
        <f t="shared" si="1"/>
        <v>3933.9</v>
      </c>
      <c r="I59" s="1" t="str">
        <f t="shared" si="2"/>
        <v>2022-12</v>
      </c>
    </row>
    <row r="60" spans="1:9" x14ac:dyDescent="0.3">
      <c r="A60" s="5">
        <v>45094</v>
      </c>
      <c r="B60" s="6" t="s">
        <v>9</v>
      </c>
      <c r="C60" s="6" t="s">
        <v>14</v>
      </c>
      <c r="D60" s="6">
        <v>9</v>
      </c>
      <c r="E60" s="6">
        <v>373.83</v>
      </c>
      <c r="F60" s="6">
        <f t="shared" si="0"/>
        <v>3364.47</v>
      </c>
      <c r="G60" s="7" t="s">
        <v>20</v>
      </c>
      <c r="H60" s="8">
        <f t="shared" si="1"/>
        <v>2990.64</v>
      </c>
      <c r="I60" s="1" t="str">
        <f t="shared" si="2"/>
        <v>2023-06</v>
      </c>
    </row>
    <row r="61" spans="1:9" x14ac:dyDescent="0.3">
      <c r="A61" s="9">
        <v>44894</v>
      </c>
      <c r="B61" s="1" t="s">
        <v>8</v>
      </c>
      <c r="C61" s="1" t="s">
        <v>14</v>
      </c>
      <c r="D61" s="1">
        <v>12</v>
      </c>
      <c r="E61" s="1">
        <v>961.19</v>
      </c>
      <c r="F61" s="6">
        <f t="shared" si="0"/>
        <v>11534.28</v>
      </c>
      <c r="G61" s="2" t="s">
        <v>19</v>
      </c>
      <c r="H61" s="8">
        <f t="shared" si="1"/>
        <v>10573.09</v>
      </c>
      <c r="I61" s="1" t="str">
        <f t="shared" si="2"/>
        <v>2022-11</v>
      </c>
    </row>
    <row r="62" spans="1:9" x14ac:dyDescent="0.3">
      <c r="A62" s="5">
        <v>44798</v>
      </c>
      <c r="B62" s="6" t="s">
        <v>7</v>
      </c>
      <c r="C62" s="6" t="s">
        <v>13</v>
      </c>
      <c r="D62" s="6">
        <v>2</v>
      </c>
      <c r="E62" s="6">
        <v>113.67</v>
      </c>
      <c r="F62" s="6">
        <f t="shared" si="0"/>
        <v>227.34</v>
      </c>
      <c r="G62" s="7" t="s">
        <v>17</v>
      </c>
      <c r="H62" s="8">
        <f t="shared" si="1"/>
        <v>113.67</v>
      </c>
      <c r="I62" s="1" t="str">
        <f t="shared" si="2"/>
        <v>2022-08</v>
      </c>
    </row>
    <row r="63" spans="1:9" x14ac:dyDescent="0.3">
      <c r="A63" s="9">
        <v>45231</v>
      </c>
      <c r="B63" s="1" t="s">
        <v>8</v>
      </c>
      <c r="C63" s="1" t="s">
        <v>13</v>
      </c>
      <c r="D63" s="1">
        <v>4</v>
      </c>
      <c r="E63" s="1">
        <v>145.44999999999999</v>
      </c>
      <c r="F63" s="6">
        <f t="shared" si="0"/>
        <v>581.79999999999995</v>
      </c>
      <c r="G63" s="2" t="s">
        <v>17</v>
      </c>
      <c r="H63" s="8">
        <f t="shared" si="1"/>
        <v>436.34999999999997</v>
      </c>
      <c r="I63" s="1" t="str">
        <f t="shared" si="2"/>
        <v>2023-11</v>
      </c>
    </row>
    <row r="64" spans="1:9" x14ac:dyDescent="0.3">
      <c r="A64" s="5">
        <v>44737</v>
      </c>
      <c r="B64" s="6" t="s">
        <v>8</v>
      </c>
      <c r="C64" s="6" t="s">
        <v>16</v>
      </c>
      <c r="D64" s="6">
        <v>2</v>
      </c>
      <c r="E64" s="6">
        <v>640.15</v>
      </c>
      <c r="F64" s="6">
        <f t="shared" si="0"/>
        <v>1280.3</v>
      </c>
      <c r="G64" s="7" t="s">
        <v>19</v>
      </c>
      <c r="H64" s="8">
        <f t="shared" si="1"/>
        <v>640.15</v>
      </c>
      <c r="I64" s="1" t="str">
        <f t="shared" si="2"/>
        <v>2022-06</v>
      </c>
    </row>
    <row r="65" spans="1:9" x14ac:dyDescent="0.3">
      <c r="A65" s="9">
        <v>44882</v>
      </c>
      <c r="B65" s="1" t="s">
        <v>9</v>
      </c>
      <c r="C65" s="1" t="s">
        <v>16</v>
      </c>
      <c r="D65" s="1">
        <v>4</v>
      </c>
      <c r="E65" s="1">
        <v>257.86</v>
      </c>
      <c r="F65" s="6">
        <f t="shared" si="0"/>
        <v>1031.44</v>
      </c>
      <c r="G65" s="2" t="s">
        <v>17</v>
      </c>
      <c r="H65" s="8">
        <f t="shared" si="1"/>
        <v>773.58</v>
      </c>
      <c r="I65" s="1" t="str">
        <f t="shared" si="2"/>
        <v>2022-11</v>
      </c>
    </row>
    <row r="66" spans="1:9" x14ac:dyDescent="0.3">
      <c r="A66" s="5">
        <v>44710</v>
      </c>
      <c r="B66" s="6" t="s">
        <v>9</v>
      </c>
      <c r="C66" s="6" t="s">
        <v>16</v>
      </c>
      <c r="D66" s="6">
        <v>15</v>
      </c>
      <c r="E66" s="6">
        <v>497.27</v>
      </c>
      <c r="F66" s="6">
        <f t="shared" si="0"/>
        <v>7459.0499999999993</v>
      </c>
      <c r="G66" s="7" t="s">
        <v>18</v>
      </c>
      <c r="H66" s="8">
        <f t="shared" si="1"/>
        <v>6961.7799999999988</v>
      </c>
      <c r="I66" s="1" t="str">
        <f t="shared" si="2"/>
        <v>2022-05</v>
      </c>
    </row>
    <row r="67" spans="1:9" x14ac:dyDescent="0.3">
      <c r="A67" s="9">
        <v>44844</v>
      </c>
      <c r="B67" s="1" t="s">
        <v>7</v>
      </c>
      <c r="C67" s="1" t="s">
        <v>16</v>
      </c>
      <c r="D67" s="1">
        <v>15</v>
      </c>
      <c r="E67" s="1">
        <v>779.4</v>
      </c>
      <c r="F67" s="6">
        <f t="shared" ref="F67:F130" si="3">D67*E67</f>
        <v>11691</v>
      </c>
      <c r="G67" s="2" t="s">
        <v>17</v>
      </c>
      <c r="H67" s="8">
        <f t="shared" ref="H67:H130" si="4">F67-E67</f>
        <v>10911.6</v>
      </c>
      <c r="I67" s="1" t="str">
        <f t="shared" ref="I67:I130" si="5">TEXT(A67, "YYYY-MM")</f>
        <v>2022-10</v>
      </c>
    </row>
    <row r="68" spans="1:9" x14ac:dyDescent="0.3">
      <c r="A68" s="5">
        <v>44967</v>
      </c>
      <c r="B68" s="6" t="s">
        <v>9</v>
      </c>
      <c r="C68" s="6" t="s">
        <v>12</v>
      </c>
      <c r="D68" s="6">
        <v>12</v>
      </c>
      <c r="E68" s="6">
        <v>704.66</v>
      </c>
      <c r="F68" s="6">
        <f t="shared" si="3"/>
        <v>8455.92</v>
      </c>
      <c r="G68" s="7" t="s">
        <v>20</v>
      </c>
      <c r="H68" s="8">
        <f t="shared" si="4"/>
        <v>7751.26</v>
      </c>
      <c r="I68" s="1" t="str">
        <f t="shared" si="5"/>
        <v>2023-02</v>
      </c>
    </row>
    <row r="69" spans="1:9" x14ac:dyDescent="0.3">
      <c r="A69" s="9">
        <v>44631</v>
      </c>
      <c r="B69" s="1" t="s">
        <v>7</v>
      </c>
      <c r="C69" s="1" t="s">
        <v>14</v>
      </c>
      <c r="D69" s="1">
        <v>7</v>
      </c>
      <c r="E69" s="1">
        <v>893.41</v>
      </c>
      <c r="F69" s="6">
        <f t="shared" si="3"/>
        <v>6253.87</v>
      </c>
      <c r="G69" s="2" t="s">
        <v>17</v>
      </c>
      <c r="H69" s="8">
        <f t="shared" si="4"/>
        <v>5360.46</v>
      </c>
      <c r="I69" s="1" t="str">
        <f t="shared" si="5"/>
        <v>2022-03</v>
      </c>
    </row>
    <row r="70" spans="1:9" x14ac:dyDescent="0.3">
      <c r="A70" s="5">
        <v>44988</v>
      </c>
      <c r="B70" s="6" t="s">
        <v>11</v>
      </c>
      <c r="C70" s="6" t="s">
        <v>12</v>
      </c>
      <c r="D70" s="6">
        <v>5</v>
      </c>
      <c r="E70" s="6">
        <v>492.02</v>
      </c>
      <c r="F70" s="6">
        <f t="shared" si="3"/>
        <v>2460.1</v>
      </c>
      <c r="G70" s="7" t="s">
        <v>18</v>
      </c>
      <c r="H70" s="8">
        <f t="shared" si="4"/>
        <v>1968.08</v>
      </c>
      <c r="I70" s="1" t="str">
        <f t="shared" si="5"/>
        <v>2023-03</v>
      </c>
    </row>
    <row r="71" spans="1:9" x14ac:dyDescent="0.3">
      <c r="A71" s="9">
        <v>45253</v>
      </c>
      <c r="B71" s="1" t="s">
        <v>7</v>
      </c>
      <c r="C71" s="1" t="s">
        <v>16</v>
      </c>
      <c r="D71" s="1">
        <v>17</v>
      </c>
      <c r="E71" s="1">
        <v>746.05</v>
      </c>
      <c r="F71" s="6">
        <f t="shared" si="3"/>
        <v>12682.849999999999</v>
      </c>
      <c r="G71" s="2" t="s">
        <v>17</v>
      </c>
      <c r="H71" s="8">
        <f t="shared" si="4"/>
        <v>11936.8</v>
      </c>
      <c r="I71" s="1" t="str">
        <f t="shared" si="5"/>
        <v>2023-11</v>
      </c>
    </row>
    <row r="72" spans="1:9" x14ac:dyDescent="0.3">
      <c r="A72" s="5">
        <v>44585</v>
      </c>
      <c r="B72" s="6" t="s">
        <v>9</v>
      </c>
      <c r="C72" s="6" t="s">
        <v>15</v>
      </c>
      <c r="D72" s="6">
        <v>12</v>
      </c>
      <c r="E72" s="6">
        <v>908.32</v>
      </c>
      <c r="F72" s="6">
        <f t="shared" si="3"/>
        <v>10899.84</v>
      </c>
      <c r="G72" s="7" t="s">
        <v>20</v>
      </c>
      <c r="H72" s="8">
        <f t="shared" si="4"/>
        <v>9991.52</v>
      </c>
      <c r="I72" s="1" t="str">
        <f t="shared" si="5"/>
        <v>2022-01</v>
      </c>
    </row>
    <row r="73" spans="1:9" x14ac:dyDescent="0.3">
      <c r="A73" s="9">
        <v>44766</v>
      </c>
      <c r="B73" s="1" t="s">
        <v>9</v>
      </c>
      <c r="C73" s="1" t="s">
        <v>13</v>
      </c>
      <c r="D73" s="1">
        <v>5</v>
      </c>
      <c r="E73" s="1">
        <v>188.44</v>
      </c>
      <c r="F73" s="6">
        <f t="shared" si="3"/>
        <v>942.2</v>
      </c>
      <c r="G73" s="2" t="s">
        <v>19</v>
      </c>
      <c r="H73" s="8">
        <f t="shared" si="4"/>
        <v>753.76</v>
      </c>
      <c r="I73" s="1" t="str">
        <f t="shared" si="5"/>
        <v>2022-07</v>
      </c>
    </row>
    <row r="74" spans="1:9" x14ac:dyDescent="0.3">
      <c r="A74" s="5">
        <v>45081</v>
      </c>
      <c r="B74" s="6" t="s">
        <v>10</v>
      </c>
      <c r="C74" s="6" t="s">
        <v>12</v>
      </c>
      <c r="D74" s="6">
        <v>16</v>
      </c>
      <c r="E74" s="6">
        <v>335.67</v>
      </c>
      <c r="F74" s="6">
        <f t="shared" si="3"/>
        <v>5370.72</v>
      </c>
      <c r="G74" s="7" t="s">
        <v>17</v>
      </c>
      <c r="H74" s="8">
        <f t="shared" si="4"/>
        <v>5035.05</v>
      </c>
      <c r="I74" s="1" t="str">
        <f t="shared" si="5"/>
        <v>2023-06</v>
      </c>
    </row>
    <row r="75" spans="1:9" x14ac:dyDescent="0.3">
      <c r="A75" s="9">
        <v>45165</v>
      </c>
      <c r="B75" s="1" t="s">
        <v>7</v>
      </c>
      <c r="C75" s="1" t="s">
        <v>16</v>
      </c>
      <c r="D75" s="1">
        <v>13</v>
      </c>
      <c r="E75" s="1">
        <v>468.71</v>
      </c>
      <c r="F75" s="6">
        <f t="shared" si="3"/>
        <v>6093.23</v>
      </c>
      <c r="G75" s="2" t="s">
        <v>18</v>
      </c>
      <c r="H75" s="8">
        <f t="shared" si="4"/>
        <v>5624.5199999999995</v>
      </c>
      <c r="I75" s="1" t="str">
        <f t="shared" si="5"/>
        <v>2023-08</v>
      </c>
    </row>
    <row r="76" spans="1:9" x14ac:dyDescent="0.3">
      <c r="A76" s="5">
        <v>44759</v>
      </c>
      <c r="B76" s="6" t="s">
        <v>9</v>
      </c>
      <c r="C76" s="6" t="s">
        <v>12</v>
      </c>
      <c r="D76" s="6">
        <v>17</v>
      </c>
      <c r="E76" s="6">
        <v>16.829999999999998</v>
      </c>
      <c r="F76" s="6">
        <f t="shared" si="3"/>
        <v>286.10999999999996</v>
      </c>
      <c r="G76" s="7" t="s">
        <v>18</v>
      </c>
      <c r="H76" s="8">
        <f t="shared" si="4"/>
        <v>269.27999999999997</v>
      </c>
      <c r="I76" s="1" t="str">
        <f t="shared" si="5"/>
        <v>2022-07</v>
      </c>
    </row>
    <row r="77" spans="1:9" x14ac:dyDescent="0.3">
      <c r="A77" s="9">
        <v>44979</v>
      </c>
      <c r="B77" s="1" t="s">
        <v>11</v>
      </c>
      <c r="C77" s="1" t="s">
        <v>13</v>
      </c>
      <c r="D77" s="1">
        <v>7</v>
      </c>
      <c r="E77" s="1">
        <v>242.18</v>
      </c>
      <c r="F77" s="6">
        <f t="shared" si="3"/>
        <v>1695.26</v>
      </c>
      <c r="G77" s="2" t="s">
        <v>17</v>
      </c>
      <c r="H77" s="8">
        <f t="shared" si="4"/>
        <v>1453.08</v>
      </c>
      <c r="I77" s="1" t="str">
        <f t="shared" si="5"/>
        <v>2023-02</v>
      </c>
    </row>
    <row r="78" spans="1:9" x14ac:dyDescent="0.3">
      <c r="A78" s="5">
        <v>45156</v>
      </c>
      <c r="B78" s="6" t="s">
        <v>11</v>
      </c>
      <c r="C78" s="6" t="s">
        <v>12</v>
      </c>
      <c r="D78" s="6">
        <v>6</v>
      </c>
      <c r="E78" s="6">
        <v>457.67</v>
      </c>
      <c r="F78" s="6">
        <f t="shared" si="3"/>
        <v>2746.02</v>
      </c>
      <c r="G78" s="7" t="s">
        <v>18</v>
      </c>
      <c r="H78" s="8">
        <f t="shared" si="4"/>
        <v>2288.35</v>
      </c>
      <c r="I78" s="1" t="str">
        <f t="shared" si="5"/>
        <v>2023-08</v>
      </c>
    </row>
    <row r="79" spans="1:9" x14ac:dyDescent="0.3">
      <c r="A79" s="9">
        <v>44643</v>
      </c>
      <c r="B79" s="1" t="s">
        <v>10</v>
      </c>
      <c r="C79" s="1" t="s">
        <v>13</v>
      </c>
      <c r="D79" s="1">
        <v>5</v>
      </c>
      <c r="E79" s="1">
        <v>803.82</v>
      </c>
      <c r="F79" s="6">
        <f t="shared" si="3"/>
        <v>4019.1000000000004</v>
      </c>
      <c r="G79" s="2" t="s">
        <v>17</v>
      </c>
      <c r="H79" s="8">
        <f t="shared" si="4"/>
        <v>3215.28</v>
      </c>
      <c r="I79" s="1" t="str">
        <f t="shared" si="5"/>
        <v>2022-03</v>
      </c>
    </row>
    <row r="80" spans="1:9" x14ac:dyDescent="0.3">
      <c r="A80" s="5">
        <v>44749</v>
      </c>
      <c r="B80" s="6" t="s">
        <v>7</v>
      </c>
      <c r="C80" s="6" t="s">
        <v>16</v>
      </c>
      <c r="D80" s="6">
        <v>13</v>
      </c>
      <c r="E80" s="6">
        <v>186.82</v>
      </c>
      <c r="F80" s="6">
        <f t="shared" si="3"/>
        <v>2428.66</v>
      </c>
      <c r="G80" s="7" t="s">
        <v>18</v>
      </c>
      <c r="H80" s="8">
        <f t="shared" si="4"/>
        <v>2241.8399999999997</v>
      </c>
      <c r="I80" s="1" t="str">
        <f t="shared" si="5"/>
        <v>2022-07</v>
      </c>
    </row>
    <row r="81" spans="1:9" x14ac:dyDescent="0.3">
      <c r="A81" s="9">
        <v>44988</v>
      </c>
      <c r="B81" s="1" t="s">
        <v>11</v>
      </c>
      <c r="C81" s="1" t="s">
        <v>13</v>
      </c>
      <c r="D81" s="1">
        <v>9</v>
      </c>
      <c r="E81" s="1">
        <v>881.07</v>
      </c>
      <c r="F81" s="6">
        <f t="shared" si="3"/>
        <v>7929.63</v>
      </c>
      <c r="G81" s="2" t="s">
        <v>17</v>
      </c>
      <c r="H81" s="8">
        <f t="shared" si="4"/>
        <v>7048.56</v>
      </c>
      <c r="I81" s="1" t="str">
        <f t="shared" si="5"/>
        <v>2023-03</v>
      </c>
    </row>
    <row r="82" spans="1:9" x14ac:dyDescent="0.3">
      <c r="A82" s="5">
        <v>44616</v>
      </c>
      <c r="B82" s="6" t="s">
        <v>10</v>
      </c>
      <c r="C82" s="6" t="s">
        <v>14</v>
      </c>
      <c r="D82" s="6">
        <v>19</v>
      </c>
      <c r="E82" s="6">
        <v>28.95</v>
      </c>
      <c r="F82" s="6">
        <f t="shared" si="3"/>
        <v>550.04999999999995</v>
      </c>
      <c r="G82" s="7" t="s">
        <v>20</v>
      </c>
      <c r="H82" s="8">
        <f t="shared" si="4"/>
        <v>521.09999999999991</v>
      </c>
      <c r="I82" s="1" t="str">
        <f t="shared" si="5"/>
        <v>2022-02</v>
      </c>
    </row>
    <row r="83" spans="1:9" x14ac:dyDescent="0.3">
      <c r="A83" s="9">
        <v>45279</v>
      </c>
      <c r="B83" s="1" t="s">
        <v>7</v>
      </c>
      <c r="C83" s="1" t="s">
        <v>16</v>
      </c>
      <c r="D83" s="1">
        <v>4</v>
      </c>
      <c r="E83" s="1">
        <v>375.97</v>
      </c>
      <c r="F83" s="6">
        <f t="shared" si="3"/>
        <v>1503.88</v>
      </c>
      <c r="G83" s="2" t="s">
        <v>18</v>
      </c>
      <c r="H83" s="8">
        <f t="shared" si="4"/>
        <v>1127.9100000000001</v>
      </c>
      <c r="I83" s="1" t="str">
        <f t="shared" si="5"/>
        <v>2023-12</v>
      </c>
    </row>
    <row r="84" spans="1:9" x14ac:dyDescent="0.3">
      <c r="A84" s="5">
        <v>45183</v>
      </c>
      <c r="B84" s="6" t="s">
        <v>9</v>
      </c>
      <c r="C84" s="6" t="s">
        <v>13</v>
      </c>
      <c r="D84" s="6">
        <v>6</v>
      </c>
      <c r="E84" s="6">
        <v>980.45</v>
      </c>
      <c r="F84" s="6">
        <f t="shared" si="3"/>
        <v>5882.7000000000007</v>
      </c>
      <c r="G84" s="7" t="s">
        <v>17</v>
      </c>
      <c r="H84" s="8">
        <f t="shared" si="4"/>
        <v>4902.2500000000009</v>
      </c>
      <c r="I84" s="1" t="str">
        <f t="shared" si="5"/>
        <v>2023-09</v>
      </c>
    </row>
    <row r="85" spans="1:9" x14ac:dyDescent="0.3">
      <c r="A85" s="9">
        <v>45248</v>
      </c>
      <c r="B85" s="1" t="s">
        <v>10</v>
      </c>
      <c r="C85" s="1" t="s">
        <v>14</v>
      </c>
      <c r="D85" s="1">
        <v>11</v>
      </c>
      <c r="E85" s="1">
        <v>33.94</v>
      </c>
      <c r="F85" s="6">
        <f t="shared" si="3"/>
        <v>373.34</v>
      </c>
      <c r="G85" s="2" t="s">
        <v>20</v>
      </c>
      <c r="H85" s="8">
        <f t="shared" si="4"/>
        <v>339.4</v>
      </c>
      <c r="I85" s="1" t="str">
        <f t="shared" si="5"/>
        <v>2023-11</v>
      </c>
    </row>
    <row r="86" spans="1:9" x14ac:dyDescent="0.3">
      <c r="A86" s="5">
        <v>44674</v>
      </c>
      <c r="B86" s="6" t="s">
        <v>7</v>
      </c>
      <c r="C86" s="6" t="s">
        <v>16</v>
      </c>
      <c r="D86" s="6">
        <v>19</v>
      </c>
      <c r="E86" s="6">
        <v>902.68</v>
      </c>
      <c r="F86" s="6">
        <f t="shared" si="3"/>
        <v>17150.919999999998</v>
      </c>
      <c r="G86" s="7" t="s">
        <v>17</v>
      </c>
      <c r="H86" s="8">
        <f t="shared" si="4"/>
        <v>16248.239999999998</v>
      </c>
      <c r="I86" s="1" t="str">
        <f t="shared" si="5"/>
        <v>2022-04</v>
      </c>
    </row>
    <row r="87" spans="1:9" x14ac:dyDescent="0.3">
      <c r="A87" s="9">
        <v>44958</v>
      </c>
      <c r="B87" s="1" t="s">
        <v>10</v>
      </c>
      <c r="C87" s="1" t="s">
        <v>14</v>
      </c>
      <c r="D87" s="1">
        <v>2</v>
      </c>
      <c r="E87" s="1">
        <v>522.69000000000005</v>
      </c>
      <c r="F87" s="6">
        <f t="shared" si="3"/>
        <v>1045.3800000000001</v>
      </c>
      <c r="G87" s="2" t="s">
        <v>19</v>
      </c>
      <c r="H87" s="8">
        <f t="shared" si="4"/>
        <v>522.69000000000005</v>
      </c>
      <c r="I87" s="1" t="str">
        <f t="shared" si="5"/>
        <v>2023-02</v>
      </c>
    </row>
    <row r="88" spans="1:9" x14ac:dyDescent="0.3">
      <c r="A88" s="5">
        <v>45208</v>
      </c>
      <c r="B88" s="6" t="s">
        <v>10</v>
      </c>
      <c r="C88" s="6" t="s">
        <v>13</v>
      </c>
      <c r="D88" s="6">
        <v>7</v>
      </c>
      <c r="E88" s="6">
        <v>475.72</v>
      </c>
      <c r="F88" s="6">
        <f t="shared" si="3"/>
        <v>3330.04</v>
      </c>
      <c r="G88" s="7" t="s">
        <v>17</v>
      </c>
      <c r="H88" s="8">
        <f t="shared" si="4"/>
        <v>2854.3199999999997</v>
      </c>
      <c r="I88" s="1" t="str">
        <f t="shared" si="5"/>
        <v>2023-10</v>
      </c>
    </row>
    <row r="89" spans="1:9" x14ac:dyDescent="0.3">
      <c r="A89" s="9">
        <v>45191</v>
      </c>
      <c r="B89" s="1" t="s">
        <v>10</v>
      </c>
      <c r="C89" s="1" t="s">
        <v>13</v>
      </c>
      <c r="D89" s="1">
        <v>4</v>
      </c>
      <c r="E89" s="1">
        <v>702.33</v>
      </c>
      <c r="F89" s="6">
        <f t="shared" si="3"/>
        <v>2809.32</v>
      </c>
      <c r="G89" s="2" t="s">
        <v>18</v>
      </c>
      <c r="H89" s="8">
        <f t="shared" si="4"/>
        <v>2106.9900000000002</v>
      </c>
      <c r="I89" s="1" t="str">
        <f t="shared" si="5"/>
        <v>2023-09</v>
      </c>
    </row>
    <row r="90" spans="1:9" x14ac:dyDescent="0.3">
      <c r="A90" s="5">
        <v>44959</v>
      </c>
      <c r="B90" s="6" t="s">
        <v>8</v>
      </c>
      <c r="C90" s="6" t="s">
        <v>13</v>
      </c>
      <c r="D90" s="6">
        <v>7</v>
      </c>
      <c r="E90" s="6">
        <v>673.61</v>
      </c>
      <c r="F90" s="6">
        <f t="shared" si="3"/>
        <v>4715.2700000000004</v>
      </c>
      <c r="G90" s="7" t="s">
        <v>17</v>
      </c>
      <c r="H90" s="8">
        <f t="shared" si="4"/>
        <v>4041.6600000000003</v>
      </c>
      <c r="I90" s="1" t="str">
        <f t="shared" si="5"/>
        <v>2023-02</v>
      </c>
    </row>
    <row r="91" spans="1:9" x14ac:dyDescent="0.3">
      <c r="A91" s="9">
        <v>44667</v>
      </c>
      <c r="B91" s="1" t="s">
        <v>8</v>
      </c>
      <c r="C91" s="1" t="s">
        <v>14</v>
      </c>
      <c r="D91" s="1">
        <v>3</v>
      </c>
      <c r="E91" s="1">
        <v>117.24</v>
      </c>
      <c r="F91" s="6">
        <f t="shared" si="3"/>
        <v>351.71999999999997</v>
      </c>
      <c r="G91" s="2" t="s">
        <v>19</v>
      </c>
      <c r="H91" s="8">
        <f t="shared" si="4"/>
        <v>234.47999999999996</v>
      </c>
      <c r="I91" s="1" t="str">
        <f t="shared" si="5"/>
        <v>2022-04</v>
      </c>
    </row>
    <row r="92" spans="1:9" x14ac:dyDescent="0.3">
      <c r="A92" s="5">
        <v>45024</v>
      </c>
      <c r="B92" s="6" t="s">
        <v>7</v>
      </c>
      <c r="C92" s="6" t="s">
        <v>12</v>
      </c>
      <c r="D92" s="6">
        <v>5</v>
      </c>
      <c r="E92" s="6">
        <v>349.42</v>
      </c>
      <c r="F92" s="6">
        <f t="shared" si="3"/>
        <v>1747.1000000000001</v>
      </c>
      <c r="G92" s="7" t="s">
        <v>20</v>
      </c>
      <c r="H92" s="8">
        <f t="shared" si="4"/>
        <v>1397.68</v>
      </c>
      <c r="I92" s="1" t="str">
        <f t="shared" si="5"/>
        <v>2023-04</v>
      </c>
    </row>
    <row r="93" spans="1:9" x14ac:dyDescent="0.3">
      <c r="A93" s="9">
        <v>44618</v>
      </c>
      <c r="B93" s="1" t="s">
        <v>9</v>
      </c>
      <c r="C93" s="1" t="s">
        <v>15</v>
      </c>
      <c r="D93" s="1">
        <v>13</v>
      </c>
      <c r="E93" s="1">
        <v>894.69</v>
      </c>
      <c r="F93" s="6">
        <f t="shared" si="3"/>
        <v>11630.970000000001</v>
      </c>
      <c r="G93" s="2" t="s">
        <v>18</v>
      </c>
      <c r="H93" s="8">
        <f t="shared" si="4"/>
        <v>10736.28</v>
      </c>
      <c r="I93" s="1" t="str">
        <f t="shared" si="5"/>
        <v>2022-02</v>
      </c>
    </row>
    <row r="94" spans="1:9" x14ac:dyDescent="0.3">
      <c r="A94" s="5">
        <v>45223</v>
      </c>
      <c r="B94" s="6" t="s">
        <v>7</v>
      </c>
      <c r="C94" s="6" t="s">
        <v>16</v>
      </c>
      <c r="D94" s="6">
        <v>11</v>
      </c>
      <c r="E94" s="6">
        <v>315.67</v>
      </c>
      <c r="F94" s="6">
        <f t="shared" si="3"/>
        <v>3472.3700000000003</v>
      </c>
      <c r="G94" s="7" t="s">
        <v>20</v>
      </c>
      <c r="H94" s="8">
        <f t="shared" si="4"/>
        <v>3156.7000000000003</v>
      </c>
      <c r="I94" s="1" t="str">
        <f t="shared" si="5"/>
        <v>2023-10</v>
      </c>
    </row>
    <row r="95" spans="1:9" x14ac:dyDescent="0.3">
      <c r="A95" s="9">
        <v>44864</v>
      </c>
      <c r="B95" s="1" t="s">
        <v>9</v>
      </c>
      <c r="C95" s="1" t="s">
        <v>13</v>
      </c>
      <c r="D95" s="1">
        <v>7</v>
      </c>
      <c r="E95" s="1">
        <v>153.94</v>
      </c>
      <c r="F95" s="6">
        <f t="shared" si="3"/>
        <v>1077.58</v>
      </c>
      <c r="G95" s="2" t="s">
        <v>18</v>
      </c>
      <c r="H95" s="8">
        <f t="shared" si="4"/>
        <v>923.63999999999987</v>
      </c>
      <c r="I95" s="1" t="str">
        <f t="shared" si="5"/>
        <v>2022-10</v>
      </c>
    </row>
    <row r="96" spans="1:9" x14ac:dyDescent="0.3">
      <c r="A96" s="5">
        <v>44668</v>
      </c>
      <c r="B96" s="6" t="s">
        <v>9</v>
      </c>
      <c r="C96" s="6" t="s">
        <v>14</v>
      </c>
      <c r="D96" s="6">
        <v>4</v>
      </c>
      <c r="E96" s="6">
        <v>25.48</v>
      </c>
      <c r="F96" s="6">
        <f t="shared" si="3"/>
        <v>101.92</v>
      </c>
      <c r="G96" s="7" t="s">
        <v>19</v>
      </c>
      <c r="H96" s="8">
        <f t="shared" si="4"/>
        <v>76.44</v>
      </c>
      <c r="I96" s="1" t="str">
        <f t="shared" si="5"/>
        <v>2022-04</v>
      </c>
    </row>
    <row r="97" spans="1:9" x14ac:dyDescent="0.3">
      <c r="A97" s="9">
        <v>45088</v>
      </c>
      <c r="B97" s="1" t="s">
        <v>11</v>
      </c>
      <c r="C97" s="1" t="s">
        <v>13</v>
      </c>
      <c r="D97" s="1">
        <v>10</v>
      </c>
      <c r="E97" s="1">
        <v>114.05</v>
      </c>
      <c r="F97" s="6">
        <f t="shared" si="3"/>
        <v>1140.5</v>
      </c>
      <c r="G97" s="2" t="s">
        <v>20</v>
      </c>
      <c r="H97" s="8">
        <f t="shared" si="4"/>
        <v>1026.45</v>
      </c>
      <c r="I97" s="1" t="str">
        <f t="shared" si="5"/>
        <v>2023-06</v>
      </c>
    </row>
    <row r="98" spans="1:9" x14ac:dyDescent="0.3">
      <c r="A98" s="5">
        <v>44820</v>
      </c>
      <c r="B98" s="6" t="s">
        <v>8</v>
      </c>
      <c r="C98" s="6" t="s">
        <v>12</v>
      </c>
      <c r="D98" s="6">
        <v>6</v>
      </c>
      <c r="E98" s="6">
        <v>941.6</v>
      </c>
      <c r="F98" s="6">
        <f t="shared" si="3"/>
        <v>5649.6</v>
      </c>
      <c r="G98" s="7" t="s">
        <v>20</v>
      </c>
      <c r="H98" s="8">
        <f t="shared" si="4"/>
        <v>4708</v>
      </c>
      <c r="I98" s="1" t="str">
        <f t="shared" si="5"/>
        <v>2022-09</v>
      </c>
    </row>
    <row r="99" spans="1:9" x14ac:dyDescent="0.3">
      <c r="A99" s="9">
        <v>44950</v>
      </c>
      <c r="B99" s="1" t="s">
        <v>10</v>
      </c>
      <c r="C99" s="1" t="s">
        <v>15</v>
      </c>
      <c r="D99" s="1">
        <v>1</v>
      </c>
      <c r="E99" s="1">
        <v>739.46</v>
      </c>
      <c r="F99" s="6">
        <f t="shared" si="3"/>
        <v>739.46</v>
      </c>
      <c r="G99" s="2" t="s">
        <v>17</v>
      </c>
      <c r="H99" s="8">
        <f t="shared" si="4"/>
        <v>0</v>
      </c>
      <c r="I99" s="1" t="str">
        <f t="shared" si="5"/>
        <v>2023-01</v>
      </c>
    </row>
    <row r="100" spans="1:9" x14ac:dyDescent="0.3">
      <c r="A100" s="5">
        <v>44833</v>
      </c>
      <c r="B100" s="6" t="s">
        <v>9</v>
      </c>
      <c r="C100" s="6" t="s">
        <v>14</v>
      </c>
      <c r="D100" s="6">
        <v>9</v>
      </c>
      <c r="E100" s="6">
        <v>781.48</v>
      </c>
      <c r="F100" s="6">
        <f t="shared" si="3"/>
        <v>7033.32</v>
      </c>
      <c r="G100" s="7" t="s">
        <v>17</v>
      </c>
      <c r="H100" s="8">
        <f t="shared" si="4"/>
        <v>6251.84</v>
      </c>
      <c r="I100" s="1" t="str">
        <f t="shared" si="5"/>
        <v>2022-09</v>
      </c>
    </row>
    <row r="101" spans="1:9" x14ac:dyDescent="0.3">
      <c r="A101" s="9">
        <v>44899</v>
      </c>
      <c r="B101" s="1" t="s">
        <v>8</v>
      </c>
      <c r="C101" s="1" t="s">
        <v>13</v>
      </c>
      <c r="D101" s="1">
        <v>13</v>
      </c>
      <c r="E101" s="1">
        <v>415.52</v>
      </c>
      <c r="F101" s="6">
        <f t="shared" si="3"/>
        <v>5401.76</v>
      </c>
      <c r="G101" s="2" t="s">
        <v>19</v>
      </c>
      <c r="H101" s="8">
        <f t="shared" si="4"/>
        <v>4986.24</v>
      </c>
      <c r="I101" s="1" t="str">
        <f t="shared" si="5"/>
        <v>2022-12</v>
      </c>
    </row>
    <row r="102" spans="1:9" x14ac:dyDescent="0.3">
      <c r="A102" s="5">
        <v>45025</v>
      </c>
      <c r="B102" s="6" t="s">
        <v>9</v>
      </c>
      <c r="C102" s="6" t="s">
        <v>13</v>
      </c>
      <c r="D102" s="6">
        <v>13</v>
      </c>
      <c r="E102" s="6">
        <v>738.13</v>
      </c>
      <c r="F102" s="6">
        <f t="shared" si="3"/>
        <v>9595.69</v>
      </c>
      <c r="G102" s="7" t="s">
        <v>18</v>
      </c>
      <c r="H102" s="8">
        <f t="shared" si="4"/>
        <v>8857.5600000000013</v>
      </c>
      <c r="I102" s="1" t="str">
        <f t="shared" si="5"/>
        <v>2023-04</v>
      </c>
    </row>
    <row r="103" spans="1:9" x14ac:dyDescent="0.3">
      <c r="A103" s="9">
        <v>45150</v>
      </c>
      <c r="B103" s="1" t="s">
        <v>11</v>
      </c>
      <c r="C103" s="1" t="s">
        <v>14</v>
      </c>
      <c r="D103" s="1">
        <v>14</v>
      </c>
      <c r="E103" s="1">
        <v>377.45</v>
      </c>
      <c r="F103" s="6">
        <f t="shared" si="3"/>
        <v>5284.3</v>
      </c>
      <c r="G103" s="2" t="s">
        <v>18</v>
      </c>
      <c r="H103" s="8">
        <f t="shared" si="4"/>
        <v>4906.8500000000004</v>
      </c>
      <c r="I103" s="1" t="str">
        <f t="shared" si="5"/>
        <v>2023-08</v>
      </c>
    </row>
    <row r="104" spans="1:9" x14ac:dyDescent="0.3">
      <c r="A104" s="5">
        <v>45120</v>
      </c>
      <c r="B104" s="6" t="s">
        <v>8</v>
      </c>
      <c r="C104" s="6" t="s">
        <v>16</v>
      </c>
      <c r="D104" s="6">
        <v>3</v>
      </c>
      <c r="E104" s="6">
        <v>82.38</v>
      </c>
      <c r="F104" s="6">
        <f t="shared" si="3"/>
        <v>247.14</v>
      </c>
      <c r="G104" s="7" t="s">
        <v>17</v>
      </c>
      <c r="H104" s="8">
        <f t="shared" si="4"/>
        <v>164.76</v>
      </c>
      <c r="I104" s="1" t="str">
        <f t="shared" si="5"/>
        <v>2023-07</v>
      </c>
    </row>
    <row r="105" spans="1:9" x14ac:dyDescent="0.3">
      <c r="A105" s="9">
        <v>45124</v>
      </c>
      <c r="B105" s="1" t="s">
        <v>10</v>
      </c>
      <c r="C105" s="1" t="s">
        <v>16</v>
      </c>
      <c r="D105" s="1">
        <v>4</v>
      </c>
      <c r="E105" s="1">
        <v>477.55</v>
      </c>
      <c r="F105" s="6">
        <f t="shared" si="3"/>
        <v>1910.2</v>
      </c>
      <c r="G105" s="2" t="s">
        <v>20</v>
      </c>
      <c r="H105" s="8">
        <f t="shared" si="4"/>
        <v>1432.65</v>
      </c>
      <c r="I105" s="1" t="str">
        <f t="shared" si="5"/>
        <v>2023-07</v>
      </c>
    </row>
    <row r="106" spans="1:9" x14ac:dyDescent="0.3">
      <c r="A106" s="5">
        <v>45146</v>
      </c>
      <c r="B106" s="6" t="s">
        <v>7</v>
      </c>
      <c r="C106" s="6" t="s">
        <v>13</v>
      </c>
      <c r="D106" s="6">
        <v>17</v>
      </c>
      <c r="E106" s="6">
        <v>669.86</v>
      </c>
      <c r="F106" s="6">
        <f t="shared" si="3"/>
        <v>11387.62</v>
      </c>
      <c r="G106" s="7" t="s">
        <v>20</v>
      </c>
      <c r="H106" s="8">
        <f t="shared" si="4"/>
        <v>10717.76</v>
      </c>
      <c r="I106" s="1" t="str">
        <f t="shared" si="5"/>
        <v>2023-08</v>
      </c>
    </row>
    <row r="107" spans="1:9" x14ac:dyDescent="0.3">
      <c r="A107" s="9">
        <v>45211</v>
      </c>
      <c r="B107" s="1" t="s">
        <v>10</v>
      </c>
      <c r="C107" s="1" t="s">
        <v>16</v>
      </c>
      <c r="D107" s="1">
        <v>3</v>
      </c>
      <c r="E107" s="1">
        <v>882.82</v>
      </c>
      <c r="F107" s="6">
        <f t="shared" si="3"/>
        <v>2648.46</v>
      </c>
      <c r="G107" s="2" t="s">
        <v>19</v>
      </c>
      <c r="H107" s="8">
        <f t="shared" si="4"/>
        <v>1765.6399999999999</v>
      </c>
      <c r="I107" s="1" t="str">
        <f t="shared" si="5"/>
        <v>2023-10</v>
      </c>
    </row>
    <row r="108" spans="1:9" x14ac:dyDescent="0.3">
      <c r="A108" s="5">
        <v>45176</v>
      </c>
      <c r="B108" s="6" t="s">
        <v>8</v>
      </c>
      <c r="C108" s="6" t="s">
        <v>14</v>
      </c>
      <c r="D108" s="6">
        <v>6</v>
      </c>
      <c r="E108" s="6">
        <v>88.7</v>
      </c>
      <c r="F108" s="6">
        <f t="shared" si="3"/>
        <v>532.20000000000005</v>
      </c>
      <c r="G108" s="7" t="s">
        <v>20</v>
      </c>
      <c r="H108" s="8">
        <f t="shared" si="4"/>
        <v>443.50000000000006</v>
      </c>
      <c r="I108" s="1" t="str">
        <f t="shared" si="5"/>
        <v>2023-09</v>
      </c>
    </row>
    <row r="109" spans="1:9" x14ac:dyDescent="0.3">
      <c r="A109" s="9">
        <v>44970</v>
      </c>
      <c r="B109" s="1" t="s">
        <v>10</v>
      </c>
      <c r="C109" s="1" t="s">
        <v>12</v>
      </c>
      <c r="D109" s="1">
        <v>11</v>
      </c>
      <c r="E109" s="1">
        <v>43.62</v>
      </c>
      <c r="F109" s="6">
        <f t="shared" si="3"/>
        <v>479.82</v>
      </c>
      <c r="G109" s="2" t="s">
        <v>18</v>
      </c>
      <c r="H109" s="8">
        <f t="shared" si="4"/>
        <v>436.2</v>
      </c>
      <c r="I109" s="1" t="str">
        <f t="shared" si="5"/>
        <v>2023-02</v>
      </c>
    </row>
    <row r="110" spans="1:9" x14ac:dyDescent="0.3">
      <c r="A110" s="5">
        <v>44729</v>
      </c>
      <c r="B110" s="6" t="s">
        <v>9</v>
      </c>
      <c r="C110" s="6" t="s">
        <v>12</v>
      </c>
      <c r="D110" s="6">
        <v>5</v>
      </c>
      <c r="E110" s="6">
        <v>497.59</v>
      </c>
      <c r="F110" s="6">
        <f t="shared" si="3"/>
        <v>2487.9499999999998</v>
      </c>
      <c r="G110" s="7" t="s">
        <v>17</v>
      </c>
      <c r="H110" s="8">
        <f t="shared" si="4"/>
        <v>1990.36</v>
      </c>
      <c r="I110" s="1" t="str">
        <f t="shared" si="5"/>
        <v>2022-06</v>
      </c>
    </row>
    <row r="111" spans="1:9" x14ac:dyDescent="0.3">
      <c r="A111" s="9">
        <v>45019</v>
      </c>
      <c r="B111" s="1" t="s">
        <v>7</v>
      </c>
      <c r="C111" s="1" t="s">
        <v>14</v>
      </c>
      <c r="D111" s="1">
        <v>10</v>
      </c>
      <c r="E111" s="1">
        <v>678.95</v>
      </c>
      <c r="F111" s="6">
        <f t="shared" si="3"/>
        <v>6789.5</v>
      </c>
      <c r="G111" s="2" t="s">
        <v>20</v>
      </c>
      <c r="H111" s="8">
        <f t="shared" si="4"/>
        <v>6110.55</v>
      </c>
      <c r="I111" s="1" t="str">
        <f t="shared" si="5"/>
        <v>2023-04</v>
      </c>
    </row>
    <row r="112" spans="1:9" x14ac:dyDescent="0.3">
      <c r="A112" s="5">
        <v>45151</v>
      </c>
      <c r="B112" s="6" t="s">
        <v>9</v>
      </c>
      <c r="C112" s="6" t="s">
        <v>12</v>
      </c>
      <c r="D112" s="6">
        <v>10</v>
      </c>
      <c r="E112" s="6">
        <v>461.96</v>
      </c>
      <c r="F112" s="6">
        <f t="shared" si="3"/>
        <v>4619.5999999999995</v>
      </c>
      <c r="G112" s="7" t="s">
        <v>20</v>
      </c>
      <c r="H112" s="8">
        <f t="shared" si="4"/>
        <v>4157.6399999999994</v>
      </c>
      <c r="I112" s="1" t="str">
        <f t="shared" si="5"/>
        <v>2023-08</v>
      </c>
    </row>
    <row r="113" spans="1:9" x14ac:dyDescent="0.3">
      <c r="A113" s="9">
        <v>44705</v>
      </c>
      <c r="B113" s="1" t="s">
        <v>7</v>
      </c>
      <c r="C113" s="1" t="s">
        <v>13</v>
      </c>
      <c r="D113" s="1">
        <v>17</v>
      </c>
      <c r="E113" s="1">
        <v>847.57</v>
      </c>
      <c r="F113" s="6">
        <f t="shared" si="3"/>
        <v>14408.69</v>
      </c>
      <c r="G113" s="2" t="s">
        <v>17</v>
      </c>
      <c r="H113" s="8">
        <f t="shared" si="4"/>
        <v>13561.12</v>
      </c>
      <c r="I113" s="1" t="str">
        <f t="shared" si="5"/>
        <v>2022-05</v>
      </c>
    </row>
    <row r="114" spans="1:9" x14ac:dyDescent="0.3">
      <c r="A114" s="5">
        <v>45070</v>
      </c>
      <c r="B114" s="6" t="s">
        <v>10</v>
      </c>
      <c r="C114" s="6" t="s">
        <v>12</v>
      </c>
      <c r="D114" s="6">
        <v>9</v>
      </c>
      <c r="E114" s="6">
        <v>499.11</v>
      </c>
      <c r="F114" s="6">
        <f t="shared" si="3"/>
        <v>4491.99</v>
      </c>
      <c r="G114" s="7" t="s">
        <v>17</v>
      </c>
      <c r="H114" s="8">
        <f t="shared" si="4"/>
        <v>3992.8799999999997</v>
      </c>
      <c r="I114" s="1" t="str">
        <f t="shared" si="5"/>
        <v>2023-05</v>
      </c>
    </row>
    <row r="115" spans="1:9" x14ac:dyDescent="0.3">
      <c r="A115" s="9">
        <v>44633</v>
      </c>
      <c r="B115" s="1" t="s">
        <v>11</v>
      </c>
      <c r="C115" s="1" t="s">
        <v>16</v>
      </c>
      <c r="D115" s="1">
        <v>2</v>
      </c>
      <c r="E115" s="1">
        <v>406.87</v>
      </c>
      <c r="F115" s="6">
        <f t="shared" si="3"/>
        <v>813.74</v>
      </c>
      <c r="G115" s="2" t="s">
        <v>20</v>
      </c>
      <c r="H115" s="8">
        <f t="shared" si="4"/>
        <v>406.87</v>
      </c>
      <c r="I115" s="1" t="str">
        <f t="shared" si="5"/>
        <v>2022-03</v>
      </c>
    </row>
    <row r="116" spans="1:9" x14ac:dyDescent="0.3">
      <c r="A116" s="5">
        <v>45085</v>
      </c>
      <c r="B116" s="6" t="s">
        <v>9</v>
      </c>
      <c r="C116" s="6" t="s">
        <v>16</v>
      </c>
      <c r="D116" s="6">
        <v>18</v>
      </c>
      <c r="E116" s="6">
        <v>472.54</v>
      </c>
      <c r="F116" s="6">
        <f t="shared" si="3"/>
        <v>8505.7200000000012</v>
      </c>
      <c r="G116" s="7" t="s">
        <v>20</v>
      </c>
      <c r="H116" s="8">
        <f t="shared" si="4"/>
        <v>8033.1800000000012</v>
      </c>
      <c r="I116" s="1" t="str">
        <f t="shared" si="5"/>
        <v>2023-06</v>
      </c>
    </row>
    <row r="117" spans="1:9" x14ac:dyDescent="0.3">
      <c r="A117" s="9">
        <v>44849</v>
      </c>
      <c r="B117" s="1" t="s">
        <v>11</v>
      </c>
      <c r="C117" s="1" t="s">
        <v>16</v>
      </c>
      <c r="D117" s="1">
        <v>16</v>
      </c>
      <c r="E117" s="1">
        <v>570.28</v>
      </c>
      <c r="F117" s="6">
        <f t="shared" si="3"/>
        <v>9124.48</v>
      </c>
      <c r="G117" s="2" t="s">
        <v>19</v>
      </c>
      <c r="H117" s="8">
        <f t="shared" si="4"/>
        <v>8554.1999999999989</v>
      </c>
      <c r="I117" s="1" t="str">
        <f t="shared" si="5"/>
        <v>2022-10</v>
      </c>
    </row>
    <row r="118" spans="1:9" x14ac:dyDescent="0.3">
      <c r="A118" s="5">
        <v>44809</v>
      </c>
      <c r="B118" s="6" t="s">
        <v>11</v>
      </c>
      <c r="C118" s="6" t="s">
        <v>12</v>
      </c>
      <c r="D118" s="6">
        <v>11</v>
      </c>
      <c r="E118" s="6">
        <v>91.39</v>
      </c>
      <c r="F118" s="6">
        <f t="shared" si="3"/>
        <v>1005.29</v>
      </c>
      <c r="G118" s="7" t="s">
        <v>18</v>
      </c>
      <c r="H118" s="8">
        <f t="shared" si="4"/>
        <v>913.9</v>
      </c>
      <c r="I118" s="1" t="str">
        <f t="shared" si="5"/>
        <v>2022-09</v>
      </c>
    </row>
    <row r="119" spans="1:9" x14ac:dyDescent="0.3">
      <c r="A119" s="9">
        <v>44713</v>
      </c>
      <c r="B119" s="1" t="s">
        <v>9</v>
      </c>
      <c r="C119" s="1" t="s">
        <v>16</v>
      </c>
      <c r="D119" s="1">
        <v>16</v>
      </c>
      <c r="E119" s="1">
        <v>210.72</v>
      </c>
      <c r="F119" s="6">
        <f t="shared" si="3"/>
        <v>3371.52</v>
      </c>
      <c r="G119" s="2" t="s">
        <v>18</v>
      </c>
      <c r="H119" s="8">
        <f t="shared" si="4"/>
        <v>3160.8</v>
      </c>
      <c r="I119" s="1" t="str">
        <f t="shared" si="5"/>
        <v>2022-06</v>
      </c>
    </row>
    <row r="120" spans="1:9" x14ac:dyDescent="0.3">
      <c r="A120" s="5">
        <v>45008</v>
      </c>
      <c r="B120" s="6" t="s">
        <v>7</v>
      </c>
      <c r="C120" s="6" t="s">
        <v>12</v>
      </c>
      <c r="D120" s="6">
        <v>15</v>
      </c>
      <c r="E120" s="6">
        <v>236.44</v>
      </c>
      <c r="F120" s="6">
        <f t="shared" si="3"/>
        <v>3546.6</v>
      </c>
      <c r="G120" s="7" t="s">
        <v>17</v>
      </c>
      <c r="H120" s="8">
        <f t="shared" si="4"/>
        <v>3310.16</v>
      </c>
      <c r="I120" s="1" t="str">
        <f t="shared" si="5"/>
        <v>2023-03</v>
      </c>
    </row>
    <row r="121" spans="1:9" x14ac:dyDescent="0.3">
      <c r="A121" s="9">
        <v>44896</v>
      </c>
      <c r="B121" s="1" t="s">
        <v>7</v>
      </c>
      <c r="C121" s="1" t="s">
        <v>14</v>
      </c>
      <c r="D121" s="1">
        <v>15</v>
      </c>
      <c r="E121" s="1">
        <v>353.47</v>
      </c>
      <c r="F121" s="6">
        <f t="shared" si="3"/>
        <v>5302.05</v>
      </c>
      <c r="G121" s="2" t="s">
        <v>17</v>
      </c>
      <c r="H121" s="8">
        <f t="shared" si="4"/>
        <v>4948.58</v>
      </c>
      <c r="I121" s="1" t="str">
        <f t="shared" si="5"/>
        <v>2022-12</v>
      </c>
    </row>
    <row r="122" spans="1:9" x14ac:dyDescent="0.3">
      <c r="A122" s="5">
        <v>44606</v>
      </c>
      <c r="B122" s="6" t="s">
        <v>7</v>
      </c>
      <c r="C122" s="6" t="s">
        <v>13</v>
      </c>
      <c r="D122" s="6">
        <v>6</v>
      </c>
      <c r="E122" s="6">
        <v>847.53</v>
      </c>
      <c r="F122" s="6">
        <f t="shared" si="3"/>
        <v>5085.18</v>
      </c>
      <c r="G122" s="7" t="s">
        <v>17</v>
      </c>
      <c r="H122" s="8">
        <f t="shared" si="4"/>
        <v>4237.6500000000005</v>
      </c>
      <c r="I122" s="1" t="str">
        <f t="shared" si="5"/>
        <v>2022-02</v>
      </c>
    </row>
    <row r="123" spans="1:9" x14ac:dyDescent="0.3">
      <c r="A123" s="9">
        <v>45265</v>
      </c>
      <c r="B123" s="1" t="s">
        <v>8</v>
      </c>
      <c r="C123" s="1" t="s">
        <v>14</v>
      </c>
      <c r="D123" s="1">
        <v>8</v>
      </c>
      <c r="E123" s="1">
        <v>836.89</v>
      </c>
      <c r="F123" s="6">
        <f t="shared" si="3"/>
        <v>6695.12</v>
      </c>
      <c r="G123" s="2" t="s">
        <v>17</v>
      </c>
      <c r="H123" s="8">
        <f t="shared" si="4"/>
        <v>5858.23</v>
      </c>
      <c r="I123" s="1" t="str">
        <f t="shared" si="5"/>
        <v>2023-12</v>
      </c>
    </row>
    <row r="124" spans="1:9" x14ac:dyDescent="0.3">
      <c r="A124" s="5">
        <v>44638</v>
      </c>
      <c r="B124" s="6" t="s">
        <v>11</v>
      </c>
      <c r="C124" s="6" t="s">
        <v>14</v>
      </c>
      <c r="D124" s="6">
        <v>14</v>
      </c>
      <c r="E124" s="6">
        <v>152.35</v>
      </c>
      <c r="F124" s="6">
        <f t="shared" si="3"/>
        <v>2132.9</v>
      </c>
      <c r="G124" s="7" t="s">
        <v>17</v>
      </c>
      <c r="H124" s="8">
        <f t="shared" si="4"/>
        <v>1980.5500000000002</v>
      </c>
      <c r="I124" s="1" t="str">
        <f t="shared" si="5"/>
        <v>2022-03</v>
      </c>
    </row>
    <row r="125" spans="1:9" x14ac:dyDescent="0.3">
      <c r="A125" s="9">
        <v>44904</v>
      </c>
      <c r="B125" s="1" t="s">
        <v>11</v>
      </c>
      <c r="C125" s="1" t="s">
        <v>12</v>
      </c>
      <c r="D125" s="1">
        <v>7</v>
      </c>
      <c r="E125" s="1">
        <v>239.53</v>
      </c>
      <c r="F125" s="6">
        <f t="shared" si="3"/>
        <v>1676.71</v>
      </c>
      <c r="G125" s="2" t="s">
        <v>18</v>
      </c>
      <c r="H125" s="8">
        <f t="shared" si="4"/>
        <v>1437.18</v>
      </c>
      <c r="I125" s="1" t="str">
        <f t="shared" si="5"/>
        <v>2022-12</v>
      </c>
    </row>
    <row r="126" spans="1:9" x14ac:dyDescent="0.3">
      <c r="A126" s="5">
        <v>44693</v>
      </c>
      <c r="B126" s="6" t="s">
        <v>11</v>
      </c>
      <c r="C126" s="6" t="s">
        <v>14</v>
      </c>
      <c r="D126" s="6">
        <v>3</v>
      </c>
      <c r="E126" s="6">
        <v>871.14</v>
      </c>
      <c r="F126" s="6">
        <f t="shared" si="3"/>
        <v>2613.42</v>
      </c>
      <c r="G126" s="7" t="s">
        <v>17</v>
      </c>
      <c r="H126" s="8">
        <f t="shared" si="4"/>
        <v>1742.2800000000002</v>
      </c>
      <c r="I126" s="1" t="str">
        <f t="shared" si="5"/>
        <v>2022-05</v>
      </c>
    </row>
    <row r="127" spans="1:9" x14ac:dyDescent="0.3">
      <c r="A127" s="9">
        <v>44583</v>
      </c>
      <c r="B127" s="1" t="s">
        <v>8</v>
      </c>
      <c r="C127" s="1" t="s">
        <v>14</v>
      </c>
      <c r="D127" s="1">
        <v>9</v>
      </c>
      <c r="E127" s="1">
        <v>245.64</v>
      </c>
      <c r="F127" s="6">
        <f t="shared" si="3"/>
        <v>2210.7599999999998</v>
      </c>
      <c r="G127" s="2" t="s">
        <v>17</v>
      </c>
      <c r="H127" s="8">
        <f t="shared" si="4"/>
        <v>1965.12</v>
      </c>
      <c r="I127" s="1" t="str">
        <f t="shared" si="5"/>
        <v>2022-01</v>
      </c>
    </row>
    <row r="128" spans="1:9" x14ac:dyDescent="0.3">
      <c r="A128" s="5">
        <v>44838</v>
      </c>
      <c r="B128" s="6" t="s">
        <v>10</v>
      </c>
      <c r="C128" s="6" t="s">
        <v>16</v>
      </c>
      <c r="D128" s="6">
        <v>16</v>
      </c>
      <c r="E128" s="6">
        <v>143.83000000000001</v>
      </c>
      <c r="F128" s="6">
        <f t="shared" si="3"/>
        <v>2301.2800000000002</v>
      </c>
      <c r="G128" s="7" t="s">
        <v>18</v>
      </c>
      <c r="H128" s="8">
        <f t="shared" si="4"/>
        <v>2157.4500000000003</v>
      </c>
      <c r="I128" s="1" t="str">
        <f t="shared" si="5"/>
        <v>2022-10</v>
      </c>
    </row>
    <row r="129" spans="1:9" x14ac:dyDescent="0.3">
      <c r="A129" s="9">
        <v>44997</v>
      </c>
      <c r="B129" s="1" t="s">
        <v>8</v>
      </c>
      <c r="C129" s="1" t="s">
        <v>14</v>
      </c>
      <c r="D129" s="1">
        <v>5</v>
      </c>
      <c r="E129" s="1">
        <v>525.51</v>
      </c>
      <c r="F129" s="6">
        <f t="shared" si="3"/>
        <v>2627.55</v>
      </c>
      <c r="G129" s="2" t="s">
        <v>18</v>
      </c>
      <c r="H129" s="8">
        <f t="shared" si="4"/>
        <v>2102.04</v>
      </c>
      <c r="I129" s="1" t="str">
        <f t="shared" si="5"/>
        <v>2023-03</v>
      </c>
    </row>
    <row r="130" spans="1:9" x14ac:dyDescent="0.3">
      <c r="A130" s="5">
        <v>44681</v>
      </c>
      <c r="B130" s="6" t="s">
        <v>9</v>
      </c>
      <c r="C130" s="6" t="s">
        <v>13</v>
      </c>
      <c r="D130" s="6">
        <v>14</v>
      </c>
      <c r="E130" s="6">
        <v>26.47</v>
      </c>
      <c r="F130" s="6">
        <f t="shared" si="3"/>
        <v>370.58</v>
      </c>
      <c r="G130" s="7" t="s">
        <v>17</v>
      </c>
      <c r="H130" s="8">
        <f t="shared" si="4"/>
        <v>344.11</v>
      </c>
      <c r="I130" s="1" t="str">
        <f t="shared" si="5"/>
        <v>2022-04</v>
      </c>
    </row>
    <row r="131" spans="1:9" x14ac:dyDescent="0.3">
      <c r="A131" s="9">
        <v>45140</v>
      </c>
      <c r="B131" s="1" t="s">
        <v>9</v>
      </c>
      <c r="C131" s="1" t="s">
        <v>13</v>
      </c>
      <c r="D131" s="1">
        <v>4</v>
      </c>
      <c r="E131" s="1">
        <v>575.91</v>
      </c>
      <c r="F131" s="6">
        <f t="shared" ref="F131:F194" si="6">D131*E131</f>
        <v>2303.64</v>
      </c>
      <c r="G131" s="2" t="s">
        <v>20</v>
      </c>
      <c r="H131" s="8">
        <f t="shared" ref="H131:H194" si="7">F131-E131</f>
        <v>1727.73</v>
      </c>
      <c r="I131" s="1" t="str">
        <f t="shared" ref="I131:I194" si="8">TEXT(A131, "YYYY-MM")</f>
        <v>2023-08</v>
      </c>
    </row>
    <row r="132" spans="1:9" x14ac:dyDescent="0.3">
      <c r="A132" s="5">
        <v>44728</v>
      </c>
      <c r="B132" s="6" t="s">
        <v>7</v>
      </c>
      <c r="C132" s="6" t="s">
        <v>12</v>
      </c>
      <c r="D132" s="6">
        <v>9</v>
      </c>
      <c r="E132" s="6">
        <v>570.16</v>
      </c>
      <c r="F132" s="6">
        <f t="shared" si="6"/>
        <v>5131.4399999999996</v>
      </c>
      <c r="G132" s="7" t="s">
        <v>19</v>
      </c>
      <c r="H132" s="8">
        <f t="shared" si="7"/>
        <v>4561.28</v>
      </c>
      <c r="I132" s="1" t="str">
        <f t="shared" si="8"/>
        <v>2022-06</v>
      </c>
    </row>
    <row r="133" spans="1:9" x14ac:dyDescent="0.3">
      <c r="A133" s="9">
        <v>45226</v>
      </c>
      <c r="B133" s="1" t="s">
        <v>9</v>
      </c>
      <c r="C133" s="1" t="s">
        <v>12</v>
      </c>
      <c r="D133" s="1">
        <v>17</v>
      </c>
      <c r="E133" s="1">
        <v>586.94000000000005</v>
      </c>
      <c r="F133" s="6">
        <f t="shared" si="6"/>
        <v>9977.9800000000014</v>
      </c>
      <c r="G133" s="2" t="s">
        <v>17</v>
      </c>
      <c r="H133" s="8">
        <f t="shared" si="7"/>
        <v>9391.0400000000009</v>
      </c>
      <c r="I133" s="1" t="str">
        <f t="shared" si="8"/>
        <v>2023-10</v>
      </c>
    </row>
    <row r="134" spans="1:9" x14ac:dyDescent="0.3">
      <c r="A134" s="5">
        <v>44814</v>
      </c>
      <c r="B134" s="6" t="s">
        <v>10</v>
      </c>
      <c r="C134" s="6" t="s">
        <v>15</v>
      </c>
      <c r="D134" s="6">
        <v>17</v>
      </c>
      <c r="E134" s="6">
        <v>584.70000000000005</v>
      </c>
      <c r="F134" s="6">
        <f t="shared" si="6"/>
        <v>9939.9000000000015</v>
      </c>
      <c r="G134" s="7" t="s">
        <v>19</v>
      </c>
      <c r="H134" s="8">
        <f t="shared" si="7"/>
        <v>9355.2000000000007</v>
      </c>
      <c r="I134" s="1" t="str">
        <f t="shared" si="8"/>
        <v>2022-09</v>
      </c>
    </row>
    <row r="135" spans="1:9" x14ac:dyDescent="0.3">
      <c r="A135" s="9">
        <v>44950</v>
      </c>
      <c r="B135" s="1" t="s">
        <v>10</v>
      </c>
      <c r="C135" s="1" t="s">
        <v>16</v>
      </c>
      <c r="D135" s="1">
        <v>8</v>
      </c>
      <c r="E135" s="1">
        <v>501.51</v>
      </c>
      <c r="F135" s="6">
        <f t="shared" si="6"/>
        <v>4012.08</v>
      </c>
      <c r="G135" s="2" t="s">
        <v>20</v>
      </c>
      <c r="H135" s="8">
        <f t="shared" si="7"/>
        <v>3510.5699999999997</v>
      </c>
      <c r="I135" s="1" t="str">
        <f t="shared" si="8"/>
        <v>2023-01</v>
      </c>
    </row>
    <row r="136" spans="1:9" x14ac:dyDescent="0.3">
      <c r="A136" s="5">
        <v>44754</v>
      </c>
      <c r="B136" s="6" t="s">
        <v>8</v>
      </c>
      <c r="C136" s="6" t="s">
        <v>14</v>
      </c>
      <c r="D136" s="6">
        <v>10</v>
      </c>
      <c r="E136" s="6">
        <v>593.80999999999995</v>
      </c>
      <c r="F136" s="6">
        <f t="shared" si="6"/>
        <v>5938.0999999999995</v>
      </c>
      <c r="G136" s="7" t="s">
        <v>20</v>
      </c>
      <c r="H136" s="8">
        <f t="shared" si="7"/>
        <v>5344.2899999999991</v>
      </c>
      <c r="I136" s="1" t="str">
        <f t="shared" si="8"/>
        <v>2022-07</v>
      </c>
    </row>
    <row r="137" spans="1:9" x14ac:dyDescent="0.3">
      <c r="A137" s="9">
        <v>44631</v>
      </c>
      <c r="B137" s="1" t="s">
        <v>7</v>
      </c>
      <c r="C137" s="1" t="s">
        <v>16</v>
      </c>
      <c r="D137" s="1">
        <v>5</v>
      </c>
      <c r="E137" s="1">
        <v>868.24</v>
      </c>
      <c r="F137" s="6">
        <f t="shared" si="6"/>
        <v>4341.2</v>
      </c>
      <c r="G137" s="2" t="s">
        <v>19</v>
      </c>
      <c r="H137" s="8">
        <f t="shared" si="7"/>
        <v>3472.96</v>
      </c>
      <c r="I137" s="1" t="str">
        <f t="shared" si="8"/>
        <v>2022-03</v>
      </c>
    </row>
    <row r="138" spans="1:9" x14ac:dyDescent="0.3">
      <c r="A138" s="5">
        <v>45174</v>
      </c>
      <c r="B138" s="6" t="s">
        <v>11</v>
      </c>
      <c r="C138" s="6" t="s">
        <v>15</v>
      </c>
      <c r="D138" s="6">
        <v>18</v>
      </c>
      <c r="E138" s="6">
        <v>264.88</v>
      </c>
      <c r="F138" s="6">
        <f t="shared" si="6"/>
        <v>4767.84</v>
      </c>
      <c r="G138" s="7" t="s">
        <v>17</v>
      </c>
      <c r="H138" s="8">
        <f t="shared" si="7"/>
        <v>4502.96</v>
      </c>
      <c r="I138" s="1" t="str">
        <f t="shared" si="8"/>
        <v>2023-09</v>
      </c>
    </row>
    <row r="139" spans="1:9" x14ac:dyDescent="0.3">
      <c r="A139" s="9">
        <v>45163</v>
      </c>
      <c r="B139" s="1" t="s">
        <v>7</v>
      </c>
      <c r="C139" s="1" t="s">
        <v>12</v>
      </c>
      <c r="D139" s="1">
        <v>16</v>
      </c>
      <c r="E139" s="1">
        <v>707.32</v>
      </c>
      <c r="F139" s="6">
        <f t="shared" si="6"/>
        <v>11317.12</v>
      </c>
      <c r="G139" s="2" t="s">
        <v>20</v>
      </c>
      <c r="H139" s="8">
        <f t="shared" si="7"/>
        <v>10609.800000000001</v>
      </c>
      <c r="I139" s="1" t="str">
        <f t="shared" si="8"/>
        <v>2023-08</v>
      </c>
    </row>
    <row r="140" spans="1:9" x14ac:dyDescent="0.3">
      <c r="A140" s="5">
        <v>45146</v>
      </c>
      <c r="B140" s="6" t="s">
        <v>10</v>
      </c>
      <c r="C140" s="6" t="s">
        <v>16</v>
      </c>
      <c r="D140" s="6">
        <v>15</v>
      </c>
      <c r="E140" s="6">
        <v>670.13</v>
      </c>
      <c r="F140" s="6">
        <f t="shared" si="6"/>
        <v>10051.950000000001</v>
      </c>
      <c r="G140" s="7" t="s">
        <v>18</v>
      </c>
      <c r="H140" s="8">
        <f t="shared" si="7"/>
        <v>9381.8200000000015</v>
      </c>
      <c r="I140" s="1" t="str">
        <f t="shared" si="8"/>
        <v>2023-08</v>
      </c>
    </row>
    <row r="141" spans="1:9" x14ac:dyDescent="0.3">
      <c r="A141" s="9">
        <v>44601</v>
      </c>
      <c r="B141" s="1" t="s">
        <v>10</v>
      </c>
      <c r="C141" s="1" t="s">
        <v>13</v>
      </c>
      <c r="D141" s="1">
        <v>14</v>
      </c>
      <c r="E141" s="1">
        <v>441.76</v>
      </c>
      <c r="F141" s="6">
        <f t="shared" si="6"/>
        <v>6184.6399999999994</v>
      </c>
      <c r="G141" s="2" t="s">
        <v>20</v>
      </c>
      <c r="H141" s="8">
        <f t="shared" si="7"/>
        <v>5742.8799999999992</v>
      </c>
      <c r="I141" s="1" t="str">
        <f t="shared" si="8"/>
        <v>2022-02</v>
      </c>
    </row>
    <row r="142" spans="1:9" x14ac:dyDescent="0.3">
      <c r="A142" s="5">
        <v>44726</v>
      </c>
      <c r="B142" s="6" t="s">
        <v>9</v>
      </c>
      <c r="C142" s="6" t="s">
        <v>13</v>
      </c>
      <c r="D142" s="6">
        <v>8</v>
      </c>
      <c r="E142" s="6">
        <v>255.96</v>
      </c>
      <c r="F142" s="6">
        <f t="shared" si="6"/>
        <v>2047.68</v>
      </c>
      <c r="G142" s="7" t="s">
        <v>19</v>
      </c>
      <c r="H142" s="8">
        <f t="shared" si="7"/>
        <v>1791.72</v>
      </c>
      <c r="I142" s="1" t="str">
        <f t="shared" si="8"/>
        <v>2022-06</v>
      </c>
    </row>
    <row r="143" spans="1:9" x14ac:dyDescent="0.3">
      <c r="A143" s="9">
        <v>44789</v>
      </c>
      <c r="B143" s="1" t="s">
        <v>10</v>
      </c>
      <c r="C143" s="1" t="s">
        <v>15</v>
      </c>
      <c r="D143" s="1">
        <v>3</v>
      </c>
      <c r="E143" s="1">
        <v>771.76</v>
      </c>
      <c r="F143" s="6">
        <f t="shared" si="6"/>
        <v>2315.2799999999997</v>
      </c>
      <c r="G143" s="2" t="s">
        <v>18</v>
      </c>
      <c r="H143" s="8">
        <f t="shared" si="7"/>
        <v>1543.5199999999998</v>
      </c>
      <c r="I143" s="1" t="str">
        <f t="shared" si="8"/>
        <v>2022-08</v>
      </c>
    </row>
    <row r="144" spans="1:9" x14ac:dyDescent="0.3">
      <c r="A144" s="5">
        <v>45240</v>
      </c>
      <c r="B144" s="6" t="s">
        <v>11</v>
      </c>
      <c r="C144" s="6" t="s">
        <v>14</v>
      </c>
      <c r="D144" s="6">
        <v>4</v>
      </c>
      <c r="E144" s="6">
        <v>905.22</v>
      </c>
      <c r="F144" s="6">
        <f t="shared" si="6"/>
        <v>3620.88</v>
      </c>
      <c r="G144" s="7" t="s">
        <v>19</v>
      </c>
      <c r="H144" s="8">
        <f t="shared" si="7"/>
        <v>2715.66</v>
      </c>
      <c r="I144" s="1" t="str">
        <f t="shared" si="8"/>
        <v>2023-11</v>
      </c>
    </row>
    <row r="145" spans="1:9" x14ac:dyDescent="0.3">
      <c r="A145" s="9">
        <v>44980</v>
      </c>
      <c r="B145" s="1" t="s">
        <v>7</v>
      </c>
      <c r="C145" s="1" t="s">
        <v>12</v>
      </c>
      <c r="D145" s="1">
        <v>1</v>
      </c>
      <c r="E145" s="1">
        <v>303.02</v>
      </c>
      <c r="F145" s="6">
        <f t="shared" si="6"/>
        <v>303.02</v>
      </c>
      <c r="G145" s="2" t="s">
        <v>18</v>
      </c>
      <c r="H145" s="8">
        <f t="shared" si="7"/>
        <v>0</v>
      </c>
      <c r="I145" s="1" t="str">
        <f t="shared" si="8"/>
        <v>2023-02</v>
      </c>
    </row>
    <row r="146" spans="1:9" x14ac:dyDescent="0.3">
      <c r="A146" s="5">
        <v>45231</v>
      </c>
      <c r="B146" s="6" t="s">
        <v>8</v>
      </c>
      <c r="C146" s="6" t="s">
        <v>12</v>
      </c>
      <c r="D146" s="6">
        <v>3</v>
      </c>
      <c r="E146" s="6">
        <v>965.59</v>
      </c>
      <c r="F146" s="6">
        <f t="shared" si="6"/>
        <v>2896.77</v>
      </c>
      <c r="G146" s="7" t="s">
        <v>19</v>
      </c>
      <c r="H146" s="8">
        <f t="shared" si="7"/>
        <v>1931.1799999999998</v>
      </c>
      <c r="I146" s="1" t="str">
        <f t="shared" si="8"/>
        <v>2023-11</v>
      </c>
    </row>
    <row r="147" spans="1:9" x14ac:dyDescent="0.3">
      <c r="A147" s="9">
        <v>44973</v>
      </c>
      <c r="B147" s="1" t="s">
        <v>8</v>
      </c>
      <c r="C147" s="1" t="s">
        <v>13</v>
      </c>
      <c r="D147" s="1">
        <v>3</v>
      </c>
      <c r="E147" s="1">
        <v>962.81</v>
      </c>
      <c r="F147" s="6">
        <f t="shared" si="6"/>
        <v>2888.43</v>
      </c>
      <c r="G147" s="2" t="s">
        <v>17</v>
      </c>
      <c r="H147" s="8">
        <f t="shared" si="7"/>
        <v>1925.62</v>
      </c>
      <c r="I147" s="1" t="str">
        <f t="shared" si="8"/>
        <v>2023-02</v>
      </c>
    </row>
    <row r="148" spans="1:9" x14ac:dyDescent="0.3">
      <c r="A148" s="5">
        <v>45166</v>
      </c>
      <c r="B148" s="6" t="s">
        <v>10</v>
      </c>
      <c r="C148" s="6" t="s">
        <v>16</v>
      </c>
      <c r="D148" s="6">
        <v>6</v>
      </c>
      <c r="E148" s="6">
        <v>725.4</v>
      </c>
      <c r="F148" s="6">
        <f t="shared" si="6"/>
        <v>4352.3999999999996</v>
      </c>
      <c r="G148" s="7" t="s">
        <v>19</v>
      </c>
      <c r="H148" s="8">
        <f t="shared" si="7"/>
        <v>3626.9999999999995</v>
      </c>
      <c r="I148" s="1" t="str">
        <f t="shared" si="8"/>
        <v>2023-08</v>
      </c>
    </row>
    <row r="149" spans="1:9" x14ac:dyDescent="0.3">
      <c r="A149" s="9">
        <v>45289</v>
      </c>
      <c r="B149" s="1" t="s">
        <v>10</v>
      </c>
      <c r="C149" s="1" t="s">
        <v>15</v>
      </c>
      <c r="D149" s="1">
        <v>4</v>
      </c>
      <c r="E149" s="1">
        <v>183.18</v>
      </c>
      <c r="F149" s="6">
        <f t="shared" si="6"/>
        <v>732.72</v>
      </c>
      <c r="G149" s="2" t="s">
        <v>18</v>
      </c>
      <c r="H149" s="8">
        <f t="shared" si="7"/>
        <v>549.54</v>
      </c>
      <c r="I149" s="1" t="str">
        <f t="shared" si="8"/>
        <v>2023-12</v>
      </c>
    </row>
    <row r="150" spans="1:9" x14ac:dyDescent="0.3">
      <c r="A150" s="5">
        <v>45154</v>
      </c>
      <c r="B150" s="6" t="s">
        <v>10</v>
      </c>
      <c r="C150" s="6" t="s">
        <v>14</v>
      </c>
      <c r="D150" s="6">
        <v>4</v>
      </c>
      <c r="E150" s="6">
        <v>931.44</v>
      </c>
      <c r="F150" s="6">
        <f t="shared" si="6"/>
        <v>3725.76</v>
      </c>
      <c r="G150" s="7" t="s">
        <v>17</v>
      </c>
      <c r="H150" s="8">
        <f t="shared" si="7"/>
        <v>2794.32</v>
      </c>
      <c r="I150" s="1" t="str">
        <f t="shared" si="8"/>
        <v>2023-08</v>
      </c>
    </row>
    <row r="151" spans="1:9" x14ac:dyDescent="0.3">
      <c r="A151" s="9">
        <v>44892</v>
      </c>
      <c r="B151" s="1" t="s">
        <v>8</v>
      </c>
      <c r="C151" s="1" t="s">
        <v>13</v>
      </c>
      <c r="D151" s="1">
        <v>9</v>
      </c>
      <c r="E151" s="1">
        <v>357.78</v>
      </c>
      <c r="F151" s="6">
        <f t="shared" si="6"/>
        <v>3220.0199999999995</v>
      </c>
      <c r="G151" s="2" t="s">
        <v>17</v>
      </c>
      <c r="H151" s="8">
        <f t="shared" si="7"/>
        <v>2862.24</v>
      </c>
      <c r="I151" s="1" t="str">
        <f t="shared" si="8"/>
        <v>2022-11</v>
      </c>
    </row>
    <row r="152" spans="1:9" x14ac:dyDescent="0.3">
      <c r="A152" s="5">
        <v>45070</v>
      </c>
      <c r="B152" s="6" t="s">
        <v>9</v>
      </c>
      <c r="C152" s="6" t="s">
        <v>14</v>
      </c>
      <c r="D152" s="6">
        <v>17</v>
      </c>
      <c r="E152" s="6">
        <v>127.12</v>
      </c>
      <c r="F152" s="6">
        <f t="shared" si="6"/>
        <v>2161.04</v>
      </c>
      <c r="G152" s="7" t="s">
        <v>18</v>
      </c>
      <c r="H152" s="8">
        <f t="shared" si="7"/>
        <v>2033.92</v>
      </c>
      <c r="I152" s="1" t="str">
        <f t="shared" si="8"/>
        <v>2023-05</v>
      </c>
    </row>
    <row r="153" spans="1:9" x14ac:dyDescent="0.3">
      <c r="A153" s="9">
        <v>44928</v>
      </c>
      <c r="B153" s="1" t="s">
        <v>11</v>
      </c>
      <c r="C153" s="1" t="s">
        <v>14</v>
      </c>
      <c r="D153" s="1">
        <v>1</v>
      </c>
      <c r="E153" s="1">
        <v>709.82</v>
      </c>
      <c r="F153" s="6">
        <f t="shared" si="6"/>
        <v>709.82</v>
      </c>
      <c r="G153" s="2" t="s">
        <v>17</v>
      </c>
      <c r="H153" s="8">
        <f t="shared" si="7"/>
        <v>0</v>
      </c>
      <c r="I153" s="1" t="str">
        <f t="shared" si="8"/>
        <v>2023-01</v>
      </c>
    </row>
    <row r="154" spans="1:9" x14ac:dyDescent="0.3">
      <c r="A154" s="5">
        <v>45200</v>
      </c>
      <c r="B154" s="6" t="s">
        <v>11</v>
      </c>
      <c r="C154" s="6" t="s">
        <v>16</v>
      </c>
      <c r="D154" s="6">
        <v>9</v>
      </c>
      <c r="E154" s="6">
        <v>109.66</v>
      </c>
      <c r="F154" s="6">
        <f t="shared" si="6"/>
        <v>986.93999999999994</v>
      </c>
      <c r="G154" s="7" t="s">
        <v>17</v>
      </c>
      <c r="H154" s="8">
        <f t="shared" si="7"/>
        <v>877.28</v>
      </c>
      <c r="I154" s="1" t="str">
        <f t="shared" si="8"/>
        <v>2023-10</v>
      </c>
    </row>
    <row r="155" spans="1:9" x14ac:dyDescent="0.3">
      <c r="A155" s="9">
        <v>44780</v>
      </c>
      <c r="B155" s="1" t="s">
        <v>10</v>
      </c>
      <c r="C155" s="1" t="s">
        <v>16</v>
      </c>
      <c r="D155" s="1">
        <v>9</v>
      </c>
      <c r="E155" s="1">
        <v>561.42999999999995</v>
      </c>
      <c r="F155" s="6">
        <f t="shared" si="6"/>
        <v>5052.87</v>
      </c>
      <c r="G155" s="2" t="s">
        <v>17</v>
      </c>
      <c r="H155" s="8">
        <f t="shared" si="7"/>
        <v>4491.4399999999996</v>
      </c>
      <c r="I155" s="1" t="str">
        <f t="shared" si="8"/>
        <v>2022-08</v>
      </c>
    </row>
    <row r="156" spans="1:9" x14ac:dyDescent="0.3">
      <c r="A156" s="5">
        <v>45267</v>
      </c>
      <c r="B156" s="6" t="s">
        <v>11</v>
      </c>
      <c r="C156" s="6" t="s">
        <v>15</v>
      </c>
      <c r="D156" s="6">
        <v>4</v>
      </c>
      <c r="E156" s="6">
        <v>24.57</v>
      </c>
      <c r="F156" s="6">
        <f t="shared" si="6"/>
        <v>98.28</v>
      </c>
      <c r="G156" s="7" t="s">
        <v>18</v>
      </c>
      <c r="H156" s="8">
        <f t="shared" si="7"/>
        <v>73.710000000000008</v>
      </c>
      <c r="I156" s="1" t="str">
        <f t="shared" si="8"/>
        <v>2023-12</v>
      </c>
    </row>
    <row r="157" spans="1:9" x14ac:dyDescent="0.3">
      <c r="A157" s="9">
        <v>45213</v>
      </c>
      <c r="B157" s="1" t="s">
        <v>10</v>
      </c>
      <c r="C157" s="1" t="s">
        <v>14</v>
      </c>
      <c r="D157" s="1">
        <v>10</v>
      </c>
      <c r="E157" s="1">
        <v>518.89</v>
      </c>
      <c r="F157" s="6">
        <f t="shared" si="6"/>
        <v>5188.8999999999996</v>
      </c>
      <c r="G157" s="2" t="s">
        <v>17</v>
      </c>
      <c r="H157" s="8">
        <f t="shared" si="7"/>
        <v>4670.0099999999993</v>
      </c>
      <c r="I157" s="1" t="str">
        <f t="shared" si="8"/>
        <v>2023-10</v>
      </c>
    </row>
    <row r="158" spans="1:9" x14ac:dyDescent="0.3">
      <c r="A158" s="5">
        <v>44863</v>
      </c>
      <c r="B158" s="6" t="s">
        <v>9</v>
      </c>
      <c r="C158" s="6" t="s">
        <v>15</v>
      </c>
      <c r="D158" s="6">
        <v>4</v>
      </c>
      <c r="E158" s="6">
        <v>975.14</v>
      </c>
      <c r="F158" s="6">
        <f t="shared" si="6"/>
        <v>3900.56</v>
      </c>
      <c r="G158" s="7" t="s">
        <v>19</v>
      </c>
      <c r="H158" s="8">
        <f t="shared" si="7"/>
        <v>2925.42</v>
      </c>
      <c r="I158" s="1" t="str">
        <f t="shared" si="8"/>
        <v>2022-10</v>
      </c>
    </row>
    <row r="159" spans="1:9" x14ac:dyDescent="0.3">
      <c r="A159" s="9">
        <v>44820</v>
      </c>
      <c r="B159" s="1" t="s">
        <v>7</v>
      </c>
      <c r="C159" s="1" t="s">
        <v>16</v>
      </c>
      <c r="D159" s="1">
        <v>8</v>
      </c>
      <c r="E159" s="1">
        <v>968.34</v>
      </c>
      <c r="F159" s="6">
        <f t="shared" si="6"/>
        <v>7746.72</v>
      </c>
      <c r="G159" s="2" t="s">
        <v>19</v>
      </c>
      <c r="H159" s="8">
        <f t="shared" si="7"/>
        <v>6778.38</v>
      </c>
      <c r="I159" s="1" t="str">
        <f t="shared" si="8"/>
        <v>2022-09</v>
      </c>
    </row>
    <row r="160" spans="1:9" x14ac:dyDescent="0.3">
      <c r="A160" s="5">
        <v>44904</v>
      </c>
      <c r="B160" s="6" t="s">
        <v>8</v>
      </c>
      <c r="C160" s="6" t="s">
        <v>15</v>
      </c>
      <c r="D160" s="6">
        <v>6</v>
      </c>
      <c r="E160" s="6">
        <v>251.22</v>
      </c>
      <c r="F160" s="6">
        <f t="shared" si="6"/>
        <v>1507.32</v>
      </c>
      <c r="G160" s="7" t="s">
        <v>19</v>
      </c>
      <c r="H160" s="8">
        <f t="shared" si="7"/>
        <v>1256.0999999999999</v>
      </c>
      <c r="I160" s="1" t="str">
        <f t="shared" si="8"/>
        <v>2022-12</v>
      </c>
    </row>
    <row r="161" spans="1:9" x14ac:dyDescent="0.3">
      <c r="A161" s="9">
        <v>44971</v>
      </c>
      <c r="B161" s="1" t="s">
        <v>8</v>
      </c>
      <c r="C161" s="1" t="s">
        <v>14</v>
      </c>
      <c r="D161" s="1">
        <v>2</v>
      </c>
      <c r="E161" s="1">
        <v>762.62</v>
      </c>
      <c r="F161" s="6">
        <f t="shared" si="6"/>
        <v>1525.24</v>
      </c>
      <c r="G161" s="2" t="s">
        <v>17</v>
      </c>
      <c r="H161" s="8">
        <f t="shared" si="7"/>
        <v>762.62</v>
      </c>
      <c r="I161" s="1" t="str">
        <f t="shared" si="8"/>
        <v>2023-02</v>
      </c>
    </row>
    <row r="162" spans="1:9" x14ac:dyDescent="0.3">
      <c r="A162" s="5">
        <v>45160</v>
      </c>
      <c r="B162" s="6" t="s">
        <v>9</v>
      </c>
      <c r="C162" s="6" t="s">
        <v>14</v>
      </c>
      <c r="D162" s="6">
        <v>19</v>
      </c>
      <c r="E162" s="6">
        <v>595.79</v>
      </c>
      <c r="F162" s="6">
        <f t="shared" si="6"/>
        <v>11320.009999999998</v>
      </c>
      <c r="G162" s="7" t="s">
        <v>17</v>
      </c>
      <c r="H162" s="8">
        <f t="shared" si="7"/>
        <v>10724.219999999998</v>
      </c>
      <c r="I162" s="1" t="str">
        <f t="shared" si="8"/>
        <v>2023-08</v>
      </c>
    </row>
    <row r="163" spans="1:9" x14ac:dyDescent="0.3">
      <c r="A163" s="9">
        <v>45164</v>
      </c>
      <c r="B163" s="1" t="s">
        <v>7</v>
      </c>
      <c r="C163" s="1" t="s">
        <v>15</v>
      </c>
      <c r="D163" s="1">
        <v>17</v>
      </c>
      <c r="E163" s="1">
        <v>828.85</v>
      </c>
      <c r="F163" s="6">
        <f t="shared" si="6"/>
        <v>14090.45</v>
      </c>
      <c r="G163" s="2" t="s">
        <v>18</v>
      </c>
      <c r="H163" s="8">
        <f t="shared" si="7"/>
        <v>13261.6</v>
      </c>
      <c r="I163" s="1" t="str">
        <f t="shared" si="8"/>
        <v>2023-08</v>
      </c>
    </row>
    <row r="164" spans="1:9" x14ac:dyDescent="0.3">
      <c r="A164" s="5">
        <v>44909</v>
      </c>
      <c r="B164" s="6" t="s">
        <v>9</v>
      </c>
      <c r="C164" s="6" t="s">
        <v>12</v>
      </c>
      <c r="D164" s="6">
        <v>5</v>
      </c>
      <c r="E164" s="6">
        <v>767.03</v>
      </c>
      <c r="F164" s="6">
        <f t="shared" si="6"/>
        <v>3835.1499999999996</v>
      </c>
      <c r="G164" s="7" t="s">
        <v>20</v>
      </c>
      <c r="H164" s="8">
        <f t="shared" si="7"/>
        <v>3068.12</v>
      </c>
      <c r="I164" s="1" t="str">
        <f t="shared" si="8"/>
        <v>2022-12</v>
      </c>
    </row>
    <row r="165" spans="1:9" x14ac:dyDescent="0.3">
      <c r="A165" s="9">
        <v>45138</v>
      </c>
      <c r="B165" s="1" t="s">
        <v>8</v>
      </c>
      <c r="C165" s="1" t="s">
        <v>12</v>
      </c>
      <c r="D165" s="1">
        <v>15</v>
      </c>
      <c r="E165" s="1">
        <v>581.65</v>
      </c>
      <c r="F165" s="6">
        <f t="shared" si="6"/>
        <v>8724.75</v>
      </c>
      <c r="G165" s="2" t="s">
        <v>18</v>
      </c>
      <c r="H165" s="8">
        <f t="shared" si="7"/>
        <v>8143.1</v>
      </c>
      <c r="I165" s="1" t="str">
        <f t="shared" si="8"/>
        <v>2023-07</v>
      </c>
    </row>
    <row r="166" spans="1:9" x14ac:dyDescent="0.3">
      <c r="A166" s="5">
        <v>44814</v>
      </c>
      <c r="B166" s="6" t="s">
        <v>9</v>
      </c>
      <c r="C166" s="6" t="s">
        <v>12</v>
      </c>
      <c r="D166" s="6">
        <v>14</v>
      </c>
      <c r="E166" s="6">
        <v>933.68</v>
      </c>
      <c r="F166" s="6">
        <f t="shared" si="6"/>
        <v>13071.519999999999</v>
      </c>
      <c r="G166" s="7" t="s">
        <v>20</v>
      </c>
      <c r="H166" s="8">
        <f t="shared" si="7"/>
        <v>12137.839999999998</v>
      </c>
      <c r="I166" s="1" t="str">
        <f t="shared" si="8"/>
        <v>2022-09</v>
      </c>
    </row>
    <row r="167" spans="1:9" x14ac:dyDescent="0.3">
      <c r="A167" s="9">
        <v>45100</v>
      </c>
      <c r="B167" s="1" t="s">
        <v>11</v>
      </c>
      <c r="C167" s="1" t="s">
        <v>12</v>
      </c>
      <c r="D167" s="1">
        <v>14</v>
      </c>
      <c r="E167" s="1">
        <v>274.39999999999998</v>
      </c>
      <c r="F167" s="6">
        <f t="shared" si="6"/>
        <v>3841.5999999999995</v>
      </c>
      <c r="G167" s="2" t="s">
        <v>18</v>
      </c>
      <c r="H167" s="8">
        <f t="shared" si="7"/>
        <v>3567.1999999999994</v>
      </c>
      <c r="I167" s="1" t="str">
        <f t="shared" si="8"/>
        <v>2023-06</v>
      </c>
    </row>
    <row r="168" spans="1:9" x14ac:dyDescent="0.3">
      <c r="A168" s="5">
        <v>45271</v>
      </c>
      <c r="B168" s="6" t="s">
        <v>7</v>
      </c>
      <c r="C168" s="6" t="s">
        <v>13</v>
      </c>
      <c r="D168" s="6">
        <v>10</v>
      </c>
      <c r="E168" s="6">
        <v>65.45</v>
      </c>
      <c r="F168" s="6">
        <f t="shared" si="6"/>
        <v>654.5</v>
      </c>
      <c r="G168" s="7" t="s">
        <v>17</v>
      </c>
      <c r="H168" s="8">
        <f t="shared" si="7"/>
        <v>589.04999999999995</v>
      </c>
      <c r="I168" s="1" t="str">
        <f t="shared" si="8"/>
        <v>2023-12</v>
      </c>
    </row>
    <row r="169" spans="1:9" x14ac:dyDescent="0.3">
      <c r="A169" s="9">
        <v>44942</v>
      </c>
      <c r="B169" s="1" t="s">
        <v>9</v>
      </c>
      <c r="C169" s="1" t="s">
        <v>13</v>
      </c>
      <c r="D169" s="1">
        <v>5</v>
      </c>
      <c r="E169" s="1">
        <v>904.3</v>
      </c>
      <c r="F169" s="6">
        <f t="shared" si="6"/>
        <v>4521.5</v>
      </c>
      <c r="G169" s="2" t="s">
        <v>18</v>
      </c>
      <c r="H169" s="8">
        <f t="shared" si="7"/>
        <v>3617.2</v>
      </c>
      <c r="I169" s="1" t="str">
        <f t="shared" si="8"/>
        <v>2023-01</v>
      </c>
    </row>
    <row r="170" spans="1:9" x14ac:dyDescent="0.3">
      <c r="A170" s="5">
        <v>44757</v>
      </c>
      <c r="B170" s="6" t="s">
        <v>8</v>
      </c>
      <c r="C170" s="6" t="s">
        <v>15</v>
      </c>
      <c r="D170" s="6">
        <v>3</v>
      </c>
      <c r="E170" s="6">
        <v>217.64</v>
      </c>
      <c r="F170" s="6">
        <f t="shared" si="6"/>
        <v>652.91999999999996</v>
      </c>
      <c r="G170" s="7" t="s">
        <v>20</v>
      </c>
      <c r="H170" s="8">
        <f t="shared" si="7"/>
        <v>435.28</v>
      </c>
      <c r="I170" s="1" t="str">
        <f t="shared" si="8"/>
        <v>2022-07</v>
      </c>
    </row>
    <row r="171" spans="1:9" x14ac:dyDescent="0.3">
      <c r="A171" s="9">
        <v>44817</v>
      </c>
      <c r="B171" s="1" t="s">
        <v>8</v>
      </c>
      <c r="C171" s="1" t="s">
        <v>14</v>
      </c>
      <c r="D171" s="1">
        <v>5</v>
      </c>
      <c r="E171" s="1">
        <v>36.21</v>
      </c>
      <c r="F171" s="6">
        <f t="shared" si="6"/>
        <v>181.05</v>
      </c>
      <c r="G171" s="2" t="s">
        <v>17</v>
      </c>
      <c r="H171" s="8">
        <f t="shared" si="7"/>
        <v>144.84</v>
      </c>
      <c r="I171" s="1" t="str">
        <f t="shared" si="8"/>
        <v>2022-09</v>
      </c>
    </row>
    <row r="172" spans="1:9" x14ac:dyDescent="0.3">
      <c r="A172" s="5">
        <v>45114</v>
      </c>
      <c r="B172" s="6" t="s">
        <v>11</v>
      </c>
      <c r="C172" s="6" t="s">
        <v>14</v>
      </c>
      <c r="D172" s="6">
        <v>4</v>
      </c>
      <c r="E172" s="6">
        <v>971.39</v>
      </c>
      <c r="F172" s="6">
        <f t="shared" si="6"/>
        <v>3885.56</v>
      </c>
      <c r="G172" s="7" t="s">
        <v>20</v>
      </c>
      <c r="H172" s="8">
        <f t="shared" si="7"/>
        <v>2914.17</v>
      </c>
      <c r="I172" s="1" t="str">
        <f t="shared" si="8"/>
        <v>2023-07</v>
      </c>
    </row>
    <row r="173" spans="1:9" x14ac:dyDescent="0.3">
      <c r="A173" s="9">
        <v>45045</v>
      </c>
      <c r="B173" s="1" t="s">
        <v>7</v>
      </c>
      <c r="C173" s="1" t="s">
        <v>16</v>
      </c>
      <c r="D173" s="1">
        <v>10</v>
      </c>
      <c r="E173" s="1">
        <v>383.24</v>
      </c>
      <c r="F173" s="6">
        <f t="shared" si="6"/>
        <v>3832.4</v>
      </c>
      <c r="G173" s="2" t="s">
        <v>20</v>
      </c>
      <c r="H173" s="8">
        <f t="shared" si="7"/>
        <v>3449.16</v>
      </c>
      <c r="I173" s="1" t="str">
        <f t="shared" si="8"/>
        <v>2023-04</v>
      </c>
    </row>
    <row r="174" spans="1:9" x14ac:dyDescent="0.3">
      <c r="A174" s="5">
        <v>45200</v>
      </c>
      <c r="B174" s="6" t="s">
        <v>10</v>
      </c>
      <c r="C174" s="6" t="s">
        <v>13</v>
      </c>
      <c r="D174" s="6">
        <v>15</v>
      </c>
      <c r="E174" s="6">
        <v>179.23</v>
      </c>
      <c r="F174" s="6">
        <f t="shared" si="6"/>
        <v>2688.45</v>
      </c>
      <c r="G174" s="7" t="s">
        <v>19</v>
      </c>
      <c r="H174" s="8">
        <f t="shared" si="7"/>
        <v>2509.2199999999998</v>
      </c>
      <c r="I174" s="1" t="str">
        <f t="shared" si="8"/>
        <v>2023-10</v>
      </c>
    </row>
    <row r="175" spans="1:9" x14ac:dyDescent="0.3">
      <c r="A175" s="9">
        <v>44736</v>
      </c>
      <c r="B175" s="1" t="s">
        <v>11</v>
      </c>
      <c r="C175" s="1" t="s">
        <v>12</v>
      </c>
      <c r="D175" s="1">
        <v>1</v>
      </c>
      <c r="E175" s="1">
        <v>932.62</v>
      </c>
      <c r="F175" s="6">
        <f t="shared" si="6"/>
        <v>932.62</v>
      </c>
      <c r="G175" s="2" t="s">
        <v>18</v>
      </c>
      <c r="H175" s="8">
        <f t="shared" si="7"/>
        <v>0</v>
      </c>
      <c r="I175" s="1" t="str">
        <f t="shared" si="8"/>
        <v>2022-06</v>
      </c>
    </row>
    <row r="176" spans="1:9" x14ac:dyDescent="0.3">
      <c r="A176" s="5">
        <v>44897</v>
      </c>
      <c r="B176" s="6" t="s">
        <v>11</v>
      </c>
      <c r="C176" s="6" t="s">
        <v>15</v>
      </c>
      <c r="D176" s="6">
        <v>18</v>
      </c>
      <c r="E176" s="6">
        <v>757.24</v>
      </c>
      <c r="F176" s="6">
        <f t="shared" si="6"/>
        <v>13630.32</v>
      </c>
      <c r="G176" s="7" t="s">
        <v>17</v>
      </c>
      <c r="H176" s="8">
        <f t="shared" si="7"/>
        <v>12873.08</v>
      </c>
      <c r="I176" s="1" t="str">
        <f t="shared" si="8"/>
        <v>2022-12</v>
      </c>
    </row>
    <row r="177" spans="1:9" x14ac:dyDescent="0.3">
      <c r="A177" s="9">
        <v>44931</v>
      </c>
      <c r="B177" s="1" t="s">
        <v>7</v>
      </c>
      <c r="C177" s="1" t="s">
        <v>14</v>
      </c>
      <c r="D177" s="1">
        <v>11</v>
      </c>
      <c r="E177" s="1">
        <v>359.16</v>
      </c>
      <c r="F177" s="6">
        <f t="shared" si="6"/>
        <v>3950.76</v>
      </c>
      <c r="G177" s="2" t="s">
        <v>19</v>
      </c>
      <c r="H177" s="8">
        <f t="shared" si="7"/>
        <v>3591.6000000000004</v>
      </c>
      <c r="I177" s="1" t="str">
        <f t="shared" si="8"/>
        <v>2023-01</v>
      </c>
    </row>
    <row r="178" spans="1:9" x14ac:dyDescent="0.3">
      <c r="A178" s="5">
        <v>45101</v>
      </c>
      <c r="B178" s="6" t="s">
        <v>11</v>
      </c>
      <c r="C178" s="6" t="s">
        <v>13</v>
      </c>
      <c r="D178" s="6">
        <v>7</v>
      </c>
      <c r="E178" s="6">
        <v>391.9</v>
      </c>
      <c r="F178" s="6">
        <f t="shared" si="6"/>
        <v>2743.2999999999997</v>
      </c>
      <c r="G178" s="7" t="s">
        <v>19</v>
      </c>
      <c r="H178" s="8">
        <f t="shared" si="7"/>
        <v>2351.3999999999996</v>
      </c>
      <c r="I178" s="1" t="str">
        <f t="shared" si="8"/>
        <v>2023-06</v>
      </c>
    </row>
    <row r="179" spans="1:9" x14ac:dyDescent="0.3">
      <c r="A179" s="9">
        <v>44961</v>
      </c>
      <c r="B179" s="1" t="s">
        <v>7</v>
      </c>
      <c r="C179" s="1" t="s">
        <v>15</v>
      </c>
      <c r="D179" s="1">
        <v>5</v>
      </c>
      <c r="E179" s="1">
        <v>799.3</v>
      </c>
      <c r="F179" s="6">
        <f t="shared" si="6"/>
        <v>3996.5</v>
      </c>
      <c r="G179" s="2" t="s">
        <v>19</v>
      </c>
      <c r="H179" s="8">
        <f t="shared" si="7"/>
        <v>3197.2</v>
      </c>
      <c r="I179" s="1" t="str">
        <f t="shared" si="8"/>
        <v>2023-02</v>
      </c>
    </row>
    <row r="180" spans="1:9" x14ac:dyDescent="0.3">
      <c r="A180" s="5">
        <v>44832</v>
      </c>
      <c r="B180" s="6" t="s">
        <v>9</v>
      </c>
      <c r="C180" s="6" t="s">
        <v>15</v>
      </c>
      <c r="D180" s="6">
        <v>9</v>
      </c>
      <c r="E180" s="6">
        <v>18.91</v>
      </c>
      <c r="F180" s="6">
        <f t="shared" si="6"/>
        <v>170.19</v>
      </c>
      <c r="G180" s="7" t="s">
        <v>18</v>
      </c>
      <c r="H180" s="8">
        <f t="shared" si="7"/>
        <v>151.28</v>
      </c>
      <c r="I180" s="1" t="str">
        <f t="shared" si="8"/>
        <v>2022-09</v>
      </c>
    </row>
    <row r="181" spans="1:9" x14ac:dyDescent="0.3">
      <c r="A181" s="9">
        <v>44590</v>
      </c>
      <c r="B181" s="1" t="s">
        <v>10</v>
      </c>
      <c r="C181" s="1" t="s">
        <v>14</v>
      </c>
      <c r="D181" s="1">
        <v>7</v>
      </c>
      <c r="E181" s="1">
        <v>117.67</v>
      </c>
      <c r="F181" s="6">
        <f t="shared" si="6"/>
        <v>823.69</v>
      </c>
      <c r="G181" s="2" t="s">
        <v>20</v>
      </c>
      <c r="H181" s="8">
        <f t="shared" si="7"/>
        <v>706.0200000000001</v>
      </c>
      <c r="I181" s="1" t="str">
        <f t="shared" si="8"/>
        <v>2022-01</v>
      </c>
    </row>
    <row r="182" spans="1:9" x14ac:dyDescent="0.3">
      <c r="A182" s="5">
        <v>45160</v>
      </c>
      <c r="B182" s="6" t="s">
        <v>11</v>
      </c>
      <c r="C182" s="6" t="s">
        <v>15</v>
      </c>
      <c r="D182" s="6">
        <v>12</v>
      </c>
      <c r="E182" s="6">
        <v>160.81</v>
      </c>
      <c r="F182" s="6">
        <f t="shared" si="6"/>
        <v>1929.72</v>
      </c>
      <c r="G182" s="7" t="s">
        <v>20</v>
      </c>
      <c r="H182" s="8">
        <f t="shared" si="7"/>
        <v>1768.91</v>
      </c>
      <c r="I182" s="1" t="str">
        <f t="shared" si="8"/>
        <v>2023-08</v>
      </c>
    </row>
    <row r="183" spans="1:9" x14ac:dyDescent="0.3">
      <c r="A183" s="9">
        <v>44818</v>
      </c>
      <c r="B183" s="1" t="s">
        <v>9</v>
      </c>
      <c r="C183" s="1" t="s">
        <v>16</v>
      </c>
      <c r="D183" s="1">
        <v>4</v>
      </c>
      <c r="E183" s="1">
        <v>666.76</v>
      </c>
      <c r="F183" s="6">
        <f t="shared" si="6"/>
        <v>2667.04</v>
      </c>
      <c r="G183" s="2" t="s">
        <v>17</v>
      </c>
      <c r="H183" s="8">
        <f t="shared" si="7"/>
        <v>2000.28</v>
      </c>
      <c r="I183" s="1" t="str">
        <f t="shared" si="8"/>
        <v>2022-09</v>
      </c>
    </row>
    <row r="184" spans="1:9" x14ac:dyDescent="0.3">
      <c r="A184" s="5">
        <v>45046</v>
      </c>
      <c r="B184" s="6" t="s">
        <v>11</v>
      </c>
      <c r="C184" s="6" t="s">
        <v>16</v>
      </c>
      <c r="D184" s="6">
        <v>17</v>
      </c>
      <c r="E184" s="6">
        <v>271.88</v>
      </c>
      <c r="F184" s="6">
        <f t="shared" si="6"/>
        <v>4621.96</v>
      </c>
      <c r="G184" s="7" t="s">
        <v>19</v>
      </c>
      <c r="H184" s="8">
        <f t="shared" si="7"/>
        <v>4350.08</v>
      </c>
      <c r="I184" s="1" t="str">
        <f t="shared" si="8"/>
        <v>2023-04</v>
      </c>
    </row>
    <row r="185" spans="1:9" x14ac:dyDescent="0.3">
      <c r="A185" s="9">
        <v>45219</v>
      </c>
      <c r="B185" s="1" t="s">
        <v>8</v>
      </c>
      <c r="C185" s="1" t="s">
        <v>14</v>
      </c>
      <c r="D185" s="1">
        <v>8</v>
      </c>
      <c r="E185" s="1">
        <v>151.35</v>
      </c>
      <c r="F185" s="6">
        <f t="shared" si="6"/>
        <v>1210.8</v>
      </c>
      <c r="G185" s="2" t="s">
        <v>17</v>
      </c>
      <c r="H185" s="8">
        <f t="shared" si="7"/>
        <v>1059.45</v>
      </c>
      <c r="I185" s="1" t="str">
        <f t="shared" si="8"/>
        <v>2023-10</v>
      </c>
    </row>
    <row r="186" spans="1:9" x14ac:dyDescent="0.3">
      <c r="A186" s="5">
        <v>45118</v>
      </c>
      <c r="B186" s="6" t="s">
        <v>11</v>
      </c>
      <c r="C186" s="6" t="s">
        <v>13</v>
      </c>
      <c r="D186" s="6">
        <v>4</v>
      </c>
      <c r="E186" s="6">
        <v>474.71</v>
      </c>
      <c r="F186" s="6">
        <f t="shared" si="6"/>
        <v>1898.84</v>
      </c>
      <c r="G186" s="7" t="s">
        <v>17</v>
      </c>
      <c r="H186" s="8">
        <f t="shared" si="7"/>
        <v>1424.1299999999999</v>
      </c>
      <c r="I186" s="1" t="str">
        <f t="shared" si="8"/>
        <v>2023-07</v>
      </c>
    </row>
    <row r="187" spans="1:9" x14ac:dyDescent="0.3">
      <c r="A187" s="9">
        <v>44692</v>
      </c>
      <c r="B187" s="1" t="s">
        <v>8</v>
      </c>
      <c r="C187" s="1" t="s">
        <v>16</v>
      </c>
      <c r="D187" s="1">
        <v>5</v>
      </c>
      <c r="E187" s="1">
        <v>839.32</v>
      </c>
      <c r="F187" s="6">
        <f t="shared" si="6"/>
        <v>4196.6000000000004</v>
      </c>
      <c r="G187" s="2" t="s">
        <v>18</v>
      </c>
      <c r="H187" s="8">
        <f t="shared" si="7"/>
        <v>3357.28</v>
      </c>
      <c r="I187" s="1" t="str">
        <f t="shared" si="8"/>
        <v>2022-05</v>
      </c>
    </row>
    <row r="188" spans="1:9" x14ac:dyDescent="0.3">
      <c r="A188" s="5">
        <v>45166</v>
      </c>
      <c r="B188" s="6" t="s">
        <v>7</v>
      </c>
      <c r="C188" s="6" t="s">
        <v>15</v>
      </c>
      <c r="D188" s="6">
        <v>5</v>
      </c>
      <c r="E188" s="6">
        <v>714.48</v>
      </c>
      <c r="F188" s="6">
        <f t="shared" si="6"/>
        <v>3572.4</v>
      </c>
      <c r="G188" s="7" t="s">
        <v>17</v>
      </c>
      <c r="H188" s="8">
        <f t="shared" si="7"/>
        <v>2857.92</v>
      </c>
      <c r="I188" s="1" t="str">
        <f t="shared" si="8"/>
        <v>2023-08</v>
      </c>
    </row>
    <row r="189" spans="1:9" x14ac:dyDescent="0.3">
      <c r="A189" s="9">
        <v>45114</v>
      </c>
      <c r="B189" s="1" t="s">
        <v>7</v>
      </c>
      <c r="C189" s="1" t="s">
        <v>16</v>
      </c>
      <c r="D189" s="1">
        <v>11</v>
      </c>
      <c r="E189" s="1">
        <v>814.54</v>
      </c>
      <c r="F189" s="6">
        <f t="shared" si="6"/>
        <v>8959.9399999999987</v>
      </c>
      <c r="G189" s="2" t="s">
        <v>20</v>
      </c>
      <c r="H189" s="8">
        <f t="shared" si="7"/>
        <v>8145.3999999999987</v>
      </c>
      <c r="I189" s="1" t="str">
        <f t="shared" si="8"/>
        <v>2023-07</v>
      </c>
    </row>
    <row r="190" spans="1:9" x14ac:dyDescent="0.3">
      <c r="A190" s="5">
        <v>44649</v>
      </c>
      <c r="B190" s="6" t="s">
        <v>7</v>
      </c>
      <c r="C190" s="6" t="s">
        <v>14</v>
      </c>
      <c r="D190" s="6">
        <v>14</v>
      </c>
      <c r="E190" s="6">
        <v>909.67</v>
      </c>
      <c r="F190" s="6">
        <f t="shared" si="6"/>
        <v>12735.38</v>
      </c>
      <c r="G190" s="7" t="s">
        <v>19</v>
      </c>
      <c r="H190" s="8">
        <f t="shared" si="7"/>
        <v>11825.71</v>
      </c>
      <c r="I190" s="1" t="str">
        <f t="shared" si="8"/>
        <v>2022-03</v>
      </c>
    </row>
    <row r="191" spans="1:9" x14ac:dyDescent="0.3">
      <c r="A191" s="9">
        <v>45230</v>
      </c>
      <c r="B191" s="1" t="s">
        <v>11</v>
      </c>
      <c r="C191" s="1" t="s">
        <v>14</v>
      </c>
      <c r="D191" s="1">
        <v>10</v>
      </c>
      <c r="E191" s="1">
        <v>31.57</v>
      </c>
      <c r="F191" s="6">
        <f t="shared" si="6"/>
        <v>315.7</v>
      </c>
      <c r="G191" s="2" t="s">
        <v>17</v>
      </c>
      <c r="H191" s="8">
        <f t="shared" si="7"/>
        <v>284.13</v>
      </c>
      <c r="I191" s="1" t="str">
        <f t="shared" si="8"/>
        <v>2023-10</v>
      </c>
    </row>
    <row r="192" spans="1:9" x14ac:dyDescent="0.3">
      <c r="A192" s="5">
        <v>44641</v>
      </c>
      <c r="B192" s="6" t="s">
        <v>7</v>
      </c>
      <c r="C192" s="6" t="s">
        <v>13</v>
      </c>
      <c r="D192" s="6">
        <v>1</v>
      </c>
      <c r="E192" s="6">
        <v>840.25</v>
      </c>
      <c r="F192" s="6">
        <f t="shared" si="6"/>
        <v>840.25</v>
      </c>
      <c r="G192" s="7" t="s">
        <v>20</v>
      </c>
      <c r="H192" s="8">
        <f t="shared" si="7"/>
        <v>0</v>
      </c>
      <c r="I192" s="1" t="str">
        <f t="shared" si="8"/>
        <v>2022-03</v>
      </c>
    </row>
    <row r="193" spans="1:9" x14ac:dyDescent="0.3">
      <c r="A193" s="9">
        <v>44606</v>
      </c>
      <c r="B193" s="1" t="s">
        <v>8</v>
      </c>
      <c r="C193" s="1" t="s">
        <v>15</v>
      </c>
      <c r="D193" s="1">
        <v>9</v>
      </c>
      <c r="E193" s="1">
        <v>362.03</v>
      </c>
      <c r="F193" s="6">
        <f t="shared" si="6"/>
        <v>3258.2699999999995</v>
      </c>
      <c r="G193" s="2" t="s">
        <v>19</v>
      </c>
      <c r="H193" s="8">
        <f t="shared" si="7"/>
        <v>2896.24</v>
      </c>
      <c r="I193" s="1" t="str">
        <f t="shared" si="8"/>
        <v>2022-02</v>
      </c>
    </row>
    <row r="194" spans="1:9" x14ac:dyDescent="0.3">
      <c r="A194" s="5">
        <v>45072</v>
      </c>
      <c r="B194" s="6" t="s">
        <v>7</v>
      </c>
      <c r="C194" s="6" t="s">
        <v>14</v>
      </c>
      <c r="D194" s="6">
        <v>12</v>
      </c>
      <c r="E194" s="6">
        <v>199.62</v>
      </c>
      <c r="F194" s="6">
        <f t="shared" si="6"/>
        <v>2395.44</v>
      </c>
      <c r="G194" s="7" t="s">
        <v>20</v>
      </c>
      <c r="H194" s="8">
        <f t="shared" si="7"/>
        <v>2195.8200000000002</v>
      </c>
      <c r="I194" s="1" t="str">
        <f t="shared" si="8"/>
        <v>2023-05</v>
      </c>
    </row>
    <row r="195" spans="1:9" x14ac:dyDescent="0.3">
      <c r="A195" s="9">
        <v>44773</v>
      </c>
      <c r="B195" s="1" t="s">
        <v>8</v>
      </c>
      <c r="C195" s="1" t="s">
        <v>14</v>
      </c>
      <c r="D195" s="1">
        <v>7</v>
      </c>
      <c r="E195" s="1">
        <v>101.08</v>
      </c>
      <c r="F195" s="6">
        <f t="shared" ref="F195:F258" si="9">D195*E195</f>
        <v>707.56</v>
      </c>
      <c r="G195" s="2" t="s">
        <v>19</v>
      </c>
      <c r="H195" s="8">
        <f t="shared" ref="H195:H258" si="10">F195-E195</f>
        <v>606.4799999999999</v>
      </c>
      <c r="I195" s="1" t="str">
        <f t="shared" ref="I195:I258" si="11">TEXT(A195, "YYYY-MM")</f>
        <v>2022-07</v>
      </c>
    </row>
    <row r="196" spans="1:9" x14ac:dyDescent="0.3">
      <c r="A196" s="5">
        <v>45097</v>
      </c>
      <c r="B196" s="6" t="s">
        <v>11</v>
      </c>
      <c r="C196" s="6" t="s">
        <v>15</v>
      </c>
      <c r="D196" s="6">
        <v>1</v>
      </c>
      <c r="E196" s="6">
        <v>244.14</v>
      </c>
      <c r="F196" s="6">
        <f t="shared" si="9"/>
        <v>244.14</v>
      </c>
      <c r="G196" s="7" t="s">
        <v>17</v>
      </c>
      <c r="H196" s="8">
        <f t="shared" si="10"/>
        <v>0</v>
      </c>
      <c r="I196" s="1" t="str">
        <f t="shared" si="11"/>
        <v>2023-06</v>
      </c>
    </row>
    <row r="197" spans="1:9" x14ac:dyDescent="0.3">
      <c r="A197" s="9">
        <v>44960</v>
      </c>
      <c r="B197" s="1" t="s">
        <v>8</v>
      </c>
      <c r="C197" s="1" t="s">
        <v>16</v>
      </c>
      <c r="D197" s="1">
        <v>15</v>
      </c>
      <c r="E197" s="1">
        <v>805.87</v>
      </c>
      <c r="F197" s="6">
        <f t="shared" si="9"/>
        <v>12088.05</v>
      </c>
      <c r="G197" s="2" t="s">
        <v>19</v>
      </c>
      <c r="H197" s="8">
        <f t="shared" si="10"/>
        <v>11282.179999999998</v>
      </c>
      <c r="I197" s="1" t="str">
        <f t="shared" si="11"/>
        <v>2023-02</v>
      </c>
    </row>
    <row r="198" spans="1:9" x14ac:dyDescent="0.3">
      <c r="A198" s="5">
        <v>45156</v>
      </c>
      <c r="B198" s="6" t="s">
        <v>7</v>
      </c>
      <c r="C198" s="6" t="s">
        <v>13</v>
      </c>
      <c r="D198" s="6">
        <v>10</v>
      </c>
      <c r="E198" s="6">
        <v>853.16</v>
      </c>
      <c r="F198" s="6">
        <f t="shared" si="9"/>
        <v>8531.6</v>
      </c>
      <c r="G198" s="7" t="s">
        <v>18</v>
      </c>
      <c r="H198" s="8">
        <f t="shared" si="10"/>
        <v>7678.4400000000005</v>
      </c>
      <c r="I198" s="1" t="str">
        <f t="shared" si="11"/>
        <v>2023-08</v>
      </c>
    </row>
    <row r="199" spans="1:9" x14ac:dyDescent="0.3">
      <c r="A199" s="9">
        <v>45279</v>
      </c>
      <c r="B199" s="1" t="s">
        <v>7</v>
      </c>
      <c r="C199" s="1" t="s">
        <v>15</v>
      </c>
      <c r="D199" s="1">
        <v>6</v>
      </c>
      <c r="E199" s="1">
        <v>646.58000000000004</v>
      </c>
      <c r="F199" s="6">
        <f t="shared" si="9"/>
        <v>3879.4800000000005</v>
      </c>
      <c r="G199" s="2" t="s">
        <v>20</v>
      </c>
      <c r="H199" s="8">
        <f t="shared" si="10"/>
        <v>3232.9000000000005</v>
      </c>
      <c r="I199" s="1" t="str">
        <f t="shared" si="11"/>
        <v>2023-12</v>
      </c>
    </row>
    <row r="200" spans="1:9" x14ac:dyDescent="0.3">
      <c r="A200" s="5">
        <v>45108</v>
      </c>
      <c r="B200" s="6" t="s">
        <v>10</v>
      </c>
      <c r="C200" s="6" t="s">
        <v>12</v>
      </c>
      <c r="D200" s="6">
        <v>12</v>
      </c>
      <c r="E200" s="6">
        <v>203.01</v>
      </c>
      <c r="F200" s="6">
        <f t="shared" si="9"/>
        <v>2436.12</v>
      </c>
      <c r="G200" s="7" t="s">
        <v>20</v>
      </c>
      <c r="H200" s="8">
        <f t="shared" si="10"/>
        <v>2233.1099999999997</v>
      </c>
      <c r="I200" s="1" t="str">
        <f t="shared" si="11"/>
        <v>2023-07</v>
      </c>
    </row>
    <row r="201" spans="1:9" x14ac:dyDescent="0.3">
      <c r="A201" s="9">
        <v>44572</v>
      </c>
      <c r="B201" s="1" t="s">
        <v>10</v>
      </c>
      <c r="C201" s="1" t="s">
        <v>13</v>
      </c>
      <c r="D201" s="1">
        <v>1</v>
      </c>
      <c r="E201" s="1">
        <v>437.14</v>
      </c>
      <c r="F201" s="6">
        <f t="shared" si="9"/>
        <v>437.14</v>
      </c>
      <c r="G201" s="2" t="s">
        <v>18</v>
      </c>
      <c r="H201" s="8">
        <f t="shared" si="10"/>
        <v>0</v>
      </c>
      <c r="I201" s="1" t="str">
        <f t="shared" si="11"/>
        <v>2022-01</v>
      </c>
    </row>
    <row r="202" spans="1:9" x14ac:dyDescent="0.3">
      <c r="A202" s="5">
        <v>45203</v>
      </c>
      <c r="B202" s="6" t="s">
        <v>8</v>
      </c>
      <c r="C202" s="6" t="s">
        <v>12</v>
      </c>
      <c r="D202" s="6">
        <v>10</v>
      </c>
      <c r="E202" s="6">
        <v>563.78</v>
      </c>
      <c r="F202" s="6">
        <f t="shared" si="9"/>
        <v>5637.7999999999993</v>
      </c>
      <c r="G202" s="7" t="s">
        <v>17</v>
      </c>
      <c r="H202" s="8">
        <f t="shared" si="10"/>
        <v>5074.0199999999995</v>
      </c>
      <c r="I202" s="1" t="str">
        <f t="shared" si="11"/>
        <v>2023-10</v>
      </c>
    </row>
    <row r="203" spans="1:9" x14ac:dyDescent="0.3">
      <c r="A203" s="9">
        <v>45065</v>
      </c>
      <c r="B203" s="1" t="s">
        <v>10</v>
      </c>
      <c r="C203" s="1" t="s">
        <v>13</v>
      </c>
      <c r="D203" s="1">
        <v>4</v>
      </c>
      <c r="E203" s="1">
        <v>915.35</v>
      </c>
      <c r="F203" s="6">
        <f t="shared" si="9"/>
        <v>3661.4</v>
      </c>
      <c r="G203" s="2" t="s">
        <v>19</v>
      </c>
      <c r="H203" s="8">
        <f t="shared" si="10"/>
        <v>2746.05</v>
      </c>
      <c r="I203" s="1" t="str">
        <f t="shared" si="11"/>
        <v>2023-05</v>
      </c>
    </row>
    <row r="204" spans="1:9" x14ac:dyDescent="0.3">
      <c r="A204" s="5">
        <v>45127</v>
      </c>
      <c r="B204" s="6" t="s">
        <v>7</v>
      </c>
      <c r="C204" s="6" t="s">
        <v>13</v>
      </c>
      <c r="D204" s="6">
        <v>5</v>
      </c>
      <c r="E204" s="6">
        <v>25.61</v>
      </c>
      <c r="F204" s="6">
        <f t="shared" si="9"/>
        <v>128.05000000000001</v>
      </c>
      <c r="G204" s="7" t="s">
        <v>20</v>
      </c>
      <c r="H204" s="8">
        <f t="shared" si="10"/>
        <v>102.44000000000001</v>
      </c>
      <c r="I204" s="1" t="str">
        <f t="shared" si="11"/>
        <v>2023-07</v>
      </c>
    </row>
    <row r="205" spans="1:9" x14ac:dyDescent="0.3">
      <c r="A205" s="9">
        <v>44614</v>
      </c>
      <c r="B205" s="1" t="s">
        <v>10</v>
      </c>
      <c r="C205" s="1" t="s">
        <v>13</v>
      </c>
      <c r="D205" s="1">
        <v>3</v>
      </c>
      <c r="E205" s="1">
        <v>170.6</v>
      </c>
      <c r="F205" s="6">
        <f t="shared" si="9"/>
        <v>511.79999999999995</v>
      </c>
      <c r="G205" s="2" t="s">
        <v>17</v>
      </c>
      <c r="H205" s="8">
        <f t="shared" si="10"/>
        <v>341.19999999999993</v>
      </c>
      <c r="I205" s="1" t="str">
        <f t="shared" si="11"/>
        <v>2022-02</v>
      </c>
    </row>
    <row r="206" spans="1:9" x14ac:dyDescent="0.3">
      <c r="A206" s="5">
        <v>44948</v>
      </c>
      <c r="B206" s="6" t="s">
        <v>7</v>
      </c>
      <c r="C206" s="6" t="s">
        <v>15</v>
      </c>
      <c r="D206" s="6">
        <v>1</v>
      </c>
      <c r="E206" s="6">
        <v>107.79</v>
      </c>
      <c r="F206" s="6">
        <f t="shared" si="9"/>
        <v>107.79</v>
      </c>
      <c r="G206" s="7" t="s">
        <v>17</v>
      </c>
      <c r="H206" s="8">
        <f t="shared" si="10"/>
        <v>0</v>
      </c>
      <c r="I206" s="1" t="str">
        <f t="shared" si="11"/>
        <v>2023-01</v>
      </c>
    </row>
    <row r="207" spans="1:9" x14ac:dyDescent="0.3">
      <c r="A207" s="9">
        <v>45052</v>
      </c>
      <c r="B207" s="1" t="s">
        <v>9</v>
      </c>
      <c r="C207" s="1" t="s">
        <v>15</v>
      </c>
      <c r="D207" s="1">
        <v>13</v>
      </c>
      <c r="E207" s="1">
        <v>991.45</v>
      </c>
      <c r="F207" s="6">
        <f t="shared" si="9"/>
        <v>12888.85</v>
      </c>
      <c r="G207" s="2" t="s">
        <v>18</v>
      </c>
      <c r="H207" s="8">
        <f t="shared" si="10"/>
        <v>11897.4</v>
      </c>
      <c r="I207" s="1" t="str">
        <f t="shared" si="11"/>
        <v>2023-05</v>
      </c>
    </row>
    <row r="208" spans="1:9" x14ac:dyDescent="0.3">
      <c r="A208" s="5">
        <v>44628</v>
      </c>
      <c r="B208" s="6" t="s">
        <v>9</v>
      </c>
      <c r="C208" s="6" t="s">
        <v>16</v>
      </c>
      <c r="D208" s="6">
        <v>8</v>
      </c>
      <c r="E208" s="6">
        <v>746.32</v>
      </c>
      <c r="F208" s="6">
        <f t="shared" si="9"/>
        <v>5970.56</v>
      </c>
      <c r="G208" s="7" t="s">
        <v>18</v>
      </c>
      <c r="H208" s="8">
        <f t="shared" si="10"/>
        <v>5224.2400000000007</v>
      </c>
      <c r="I208" s="1" t="str">
        <f t="shared" si="11"/>
        <v>2022-03</v>
      </c>
    </row>
    <row r="209" spans="1:9" x14ac:dyDescent="0.3">
      <c r="A209" s="9">
        <v>44743</v>
      </c>
      <c r="B209" s="1" t="s">
        <v>9</v>
      </c>
      <c r="C209" s="1" t="s">
        <v>16</v>
      </c>
      <c r="D209" s="1">
        <v>12</v>
      </c>
      <c r="E209" s="1">
        <v>868.07</v>
      </c>
      <c r="F209" s="6">
        <f t="shared" si="9"/>
        <v>10416.84</v>
      </c>
      <c r="G209" s="2" t="s">
        <v>19</v>
      </c>
      <c r="H209" s="8">
        <f t="shared" si="10"/>
        <v>9548.77</v>
      </c>
      <c r="I209" s="1" t="str">
        <f t="shared" si="11"/>
        <v>2022-07</v>
      </c>
    </row>
    <row r="210" spans="1:9" x14ac:dyDescent="0.3">
      <c r="A210" s="5">
        <v>44917</v>
      </c>
      <c r="B210" s="6" t="s">
        <v>10</v>
      </c>
      <c r="C210" s="6" t="s">
        <v>14</v>
      </c>
      <c r="D210" s="6">
        <v>8</v>
      </c>
      <c r="E210" s="6">
        <v>702.64</v>
      </c>
      <c r="F210" s="6">
        <f t="shared" si="9"/>
        <v>5621.12</v>
      </c>
      <c r="G210" s="7" t="s">
        <v>18</v>
      </c>
      <c r="H210" s="8">
        <f t="shared" si="10"/>
        <v>4918.4799999999996</v>
      </c>
      <c r="I210" s="1" t="str">
        <f t="shared" si="11"/>
        <v>2022-12</v>
      </c>
    </row>
    <row r="211" spans="1:9" x14ac:dyDescent="0.3">
      <c r="A211" s="9">
        <v>44569</v>
      </c>
      <c r="B211" s="1" t="s">
        <v>11</v>
      </c>
      <c r="C211" s="1" t="s">
        <v>13</v>
      </c>
      <c r="D211" s="1">
        <v>6</v>
      </c>
      <c r="E211" s="1">
        <v>415.53</v>
      </c>
      <c r="F211" s="6">
        <f t="shared" si="9"/>
        <v>2493.1799999999998</v>
      </c>
      <c r="G211" s="2" t="s">
        <v>17</v>
      </c>
      <c r="H211" s="8">
        <f t="shared" si="10"/>
        <v>2077.6499999999996</v>
      </c>
      <c r="I211" s="1" t="str">
        <f t="shared" si="11"/>
        <v>2022-01</v>
      </c>
    </row>
    <row r="212" spans="1:9" x14ac:dyDescent="0.3">
      <c r="A212" s="5">
        <v>44649</v>
      </c>
      <c r="B212" s="6" t="s">
        <v>11</v>
      </c>
      <c r="C212" s="6" t="s">
        <v>15</v>
      </c>
      <c r="D212" s="6">
        <v>18</v>
      </c>
      <c r="E212" s="6">
        <v>886.52</v>
      </c>
      <c r="F212" s="6">
        <f t="shared" si="9"/>
        <v>15957.36</v>
      </c>
      <c r="G212" s="7" t="s">
        <v>20</v>
      </c>
      <c r="H212" s="8">
        <f t="shared" si="10"/>
        <v>15070.84</v>
      </c>
      <c r="I212" s="1" t="str">
        <f t="shared" si="11"/>
        <v>2022-03</v>
      </c>
    </row>
    <row r="213" spans="1:9" x14ac:dyDescent="0.3">
      <c r="A213" s="9">
        <v>44964</v>
      </c>
      <c r="B213" s="1" t="s">
        <v>10</v>
      </c>
      <c r="C213" s="1" t="s">
        <v>15</v>
      </c>
      <c r="D213" s="1">
        <v>17</v>
      </c>
      <c r="E213" s="1">
        <v>420.16</v>
      </c>
      <c r="F213" s="6">
        <f t="shared" si="9"/>
        <v>7142.72</v>
      </c>
      <c r="G213" s="2" t="s">
        <v>18</v>
      </c>
      <c r="H213" s="8">
        <f t="shared" si="10"/>
        <v>6722.56</v>
      </c>
      <c r="I213" s="1" t="str">
        <f t="shared" si="11"/>
        <v>2023-02</v>
      </c>
    </row>
    <row r="214" spans="1:9" x14ac:dyDescent="0.3">
      <c r="A214" s="5">
        <v>44731</v>
      </c>
      <c r="B214" s="6" t="s">
        <v>7</v>
      </c>
      <c r="C214" s="6" t="s">
        <v>12</v>
      </c>
      <c r="D214" s="6">
        <v>18</v>
      </c>
      <c r="E214" s="6">
        <v>23.89</v>
      </c>
      <c r="F214" s="6">
        <f t="shared" si="9"/>
        <v>430.02</v>
      </c>
      <c r="G214" s="7" t="s">
        <v>19</v>
      </c>
      <c r="H214" s="8">
        <f t="shared" si="10"/>
        <v>406.13</v>
      </c>
      <c r="I214" s="1" t="str">
        <f t="shared" si="11"/>
        <v>2022-06</v>
      </c>
    </row>
    <row r="215" spans="1:9" x14ac:dyDescent="0.3">
      <c r="A215" s="9">
        <v>44745</v>
      </c>
      <c r="B215" s="1" t="s">
        <v>10</v>
      </c>
      <c r="C215" s="1" t="s">
        <v>13</v>
      </c>
      <c r="D215" s="1">
        <v>3</v>
      </c>
      <c r="E215" s="1">
        <v>105.79</v>
      </c>
      <c r="F215" s="6">
        <f t="shared" si="9"/>
        <v>317.37</v>
      </c>
      <c r="G215" s="2" t="s">
        <v>19</v>
      </c>
      <c r="H215" s="8">
        <f t="shared" si="10"/>
        <v>211.57999999999998</v>
      </c>
      <c r="I215" s="1" t="str">
        <f t="shared" si="11"/>
        <v>2022-07</v>
      </c>
    </row>
    <row r="216" spans="1:9" x14ac:dyDescent="0.3">
      <c r="A216" s="5">
        <v>44964</v>
      </c>
      <c r="B216" s="6" t="s">
        <v>9</v>
      </c>
      <c r="C216" s="6" t="s">
        <v>14</v>
      </c>
      <c r="D216" s="6">
        <v>1</v>
      </c>
      <c r="E216" s="6">
        <v>662.4</v>
      </c>
      <c r="F216" s="6">
        <f t="shared" si="9"/>
        <v>662.4</v>
      </c>
      <c r="G216" s="7" t="s">
        <v>19</v>
      </c>
      <c r="H216" s="8">
        <f t="shared" si="10"/>
        <v>0</v>
      </c>
      <c r="I216" s="1" t="str">
        <f t="shared" si="11"/>
        <v>2023-02</v>
      </c>
    </row>
    <row r="217" spans="1:9" x14ac:dyDescent="0.3">
      <c r="A217" s="9">
        <v>45069</v>
      </c>
      <c r="B217" s="1" t="s">
        <v>8</v>
      </c>
      <c r="C217" s="1" t="s">
        <v>15</v>
      </c>
      <c r="D217" s="1">
        <v>5</v>
      </c>
      <c r="E217" s="1">
        <v>766.69</v>
      </c>
      <c r="F217" s="6">
        <f t="shared" si="9"/>
        <v>3833.4500000000003</v>
      </c>
      <c r="G217" s="2" t="s">
        <v>19</v>
      </c>
      <c r="H217" s="8">
        <f t="shared" si="10"/>
        <v>3066.76</v>
      </c>
      <c r="I217" s="1" t="str">
        <f t="shared" si="11"/>
        <v>2023-05</v>
      </c>
    </row>
    <row r="218" spans="1:9" x14ac:dyDescent="0.3">
      <c r="A218" s="5">
        <v>44832</v>
      </c>
      <c r="B218" s="6" t="s">
        <v>10</v>
      </c>
      <c r="C218" s="6" t="s">
        <v>13</v>
      </c>
      <c r="D218" s="6">
        <v>8</v>
      </c>
      <c r="E218" s="6">
        <v>17.37</v>
      </c>
      <c r="F218" s="6">
        <f t="shared" si="9"/>
        <v>138.96</v>
      </c>
      <c r="G218" s="7" t="s">
        <v>17</v>
      </c>
      <c r="H218" s="8">
        <f t="shared" si="10"/>
        <v>121.59</v>
      </c>
      <c r="I218" s="1" t="str">
        <f t="shared" si="11"/>
        <v>2022-09</v>
      </c>
    </row>
    <row r="219" spans="1:9" x14ac:dyDescent="0.3">
      <c r="A219" s="9">
        <v>44633</v>
      </c>
      <c r="B219" s="1" t="s">
        <v>8</v>
      </c>
      <c r="C219" s="1" t="s">
        <v>13</v>
      </c>
      <c r="D219" s="1">
        <v>9</v>
      </c>
      <c r="E219" s="1">
        <v>550.76</v>
      </c>
      <c r="F219" s="6">
        <f t="shared" si="9"/>
        <v>4956.84</v>
      </c>
      <c r="G219" s="2" t="s">
        <v>18</v>
      </c>
      <c r="H219" s="8">
        <f t="shared" si="10"/>
        <v>4406.08</v>
      </c>
      <c r="I219" s="1" t="str">
        <f t="shared" si="11"/>
        <v>2022-03</v>
      </c>
    </row>
    <row r="220" spans="1:9" x14ac:dyDescent="0.3">
      <c r="A220" s="5">
        <v>44720</v>
      </c>
      <c r="B220" s="6" t="s">
        <v>7</v>
      </c>
      <c r="C220" s="6" t="s">
        <v>12</v>
      </c>
      <c r="D220" s="6">
        <v>11</v>
      </c>
      <c r="E220" s="6">
        <v>203.29</v>
      </c>
      <c r="F220" s="6">
        <f t="shared" si="9"/>
        <v>2236.19</v>
      </c>
      <c r="G220" s="7" t="s">
        <v>17</v>
      </c>
      <c r="H220" s="8">
        <f t="shared" si="10"/>
        <v>2032.9</v>
      </c>
      <c r="I220" s="1" t="str">
        <f t="shared" si="11"/>
        <v>2022-06</v>
      </c>
    </row>
    <row r="221" spans="1:9" x14ac:dyDescent="0.3">
      <c r="A221" s="9">
        <v>45240</v>
      </c>
      <c r="B221" s="1" t="s">
        <v>9</v>
      </c>
      <c r="C221" s="1" t="s">
        <v>12</v>
      </c>
      <c r="D221" s="1">
        <v>7</v>
      </c>
      <c r="E221" s="1">
        <v>254.45</v>
      </c>
      <c r="F221" s="6">
        <f t="shared" si="9"/>
        <v>1781.1499999999999</v>
      </c>
      <c r="G221" s="2" t="s">
        <v>20</v>
      </c>
      <c r="H221" s="8">
        <f t="shared" si="10"/>
        <v>1526.6999999999998</v>
      </c>
      <c r="I221" s="1" t="str">
        <f t="shared" si="11"/>
        <v>2023-11</v>
      </c>
    </row>
    <row r="222" spans="1:9" x14ac:dyDescent="0.3">
      <c r="A222" s="5">
        <v>44988</v>
      </c>
      <c r="B222" s="6" t="s">
        <v>11</v>
      </c>
      <c r="C222" s="6" t="s">
        <v>14</v>
      </c>
      <c r="D222" s="6">
        <v>10</v>
      </c>
      <c r="E222" s="6">
        <v>137.1</v>
      </c>
      <c r="F222" s="6">
        <f t="shared" si="9"/>
        <v>1371</v>
      </c>
      <c r="G222" s="7" t="s">
        <v>18</v>
      </c>
      <c r="H222" s="8">
        <f t="shared" si="10"/>
        <v>1233.9000000000001</v>
      </c>
      <c r="I222" s="1" t="str">
        <f t="shared" si="11"/>
        <v>2023-03</v>
      </c>
    </row>
    <row r="223" spans="1:9" x14ac:dyDescent="0.3">
      <c r="A223" s="9">
        <v>44831</v>
      </c>
      <c r="B223" s="1" t="s">
        <v>7</v>
      </c>
      <c r="C223" s="1" t="s">
        <v>12</v>
      </c>
      <c r="D223" s="1">
        <v>9</v>
      </c>
      <c r="E223" s="1">
        <v>422.4</v>
      </c>
      <c r="F223" s="6">
        <f t="shared" si="9"/>
        <v>3801.6</v>
      </c>
      <c r="G223" s="2" t="s">
        <v>19</v>
      </c>
      <c r="H223" s="8">
        <f t="shared" si="10"/>
        <v>3379.2</v>
      </c>
      <c r="I223" s="1" t="str">
        <f t="shared" si="11"/>
        <v>2022-09</v>
      </c>
    </row>
    <row r="224" spans="1:9" x14ac:dyDescent="0.3">
      <c r="A224" s="5">
        <v>44839</v>
      </c>
      <c r="B224" s="6" t="s">
        <v>8</v>
      </c>
      <c r="C224" s="6" t="s">
        <v>12</v>
      </c>
      <c r="D224" s="6">
        <v>3</v>
      </c>
      <c r="E224" s="6">
        <v>835.18</v>
      </c>
      <c r="F224" s="6">
        <f t="shared" si="9"/>
        <v>2505.54</v>
      </c>
      <c r="G224" s="7" t="s">
        <v>19</v>
      </c>
      <c r="H224" s="8">
        <f t="shared" si="10"/>
        <v>1670.3600000000001</v>
      </c>
      <c r="I224" s="1" t="str">
        <f t="shared" si="11"/>
        <v>2022-10</v>
      </c>
    </row>
    <row r="225" spans="1:9" x14ac:dyDescent="0.3">
      <c r="A225" s="9">
        <v>45052</v>
      </c>
      <c r="B225" s="1" t="s">
        <v>11</v>
      </c>
      <c r="C225" s="1" t="s">
        <v>14</v>
      </c>
      <c r="D225" s="1">
        <v>3</v>
      </c>
      <c r="E225" s="1">
        <v>966.84</v>
      </c>
      <c r="F225" s="6">
        <f t="shared" si="9"/>
        <v>2900.52</v>
      </c>
      <c r="G225" s="2" t="s">
        <v>19</v>
      </c>
      <c r="H225" s="8">
        <f t="shared" si="10"/>
        <v>1933.6799999999998</v>
      </c>
      <c r="I225" s="1" t="str">
        <f t="shared" si="11"/>
        <v>2023-05</v>
      </c>
    </row>
    <row r="226" spans="1:9" x14ac:dyDescent="0.3">
      <c r="A226" s="5">
        <v>44581</v>
      </c>
      <c r="B226" s="6" t="s">
        <v>9</v>
      </c>
      <c r="C226" s="6" t="s">
        <v>14</v>
      </c>
      <c r="D226" s="6">
        <v>19</v>
      </c>
      <c r="E226" s="6">
        <v>929.03</v>
      </c>
      <c r="F226" s="6">
        <f t="shared" si="9"/>
        <v>17651.57</v>
      </c>
      <c r="G226" s="7" t="s">
        <v>19</v>
      </c>
      <c r="H226" s="8">
        <f t="shared" si="10"/>
        <v>16722.54</v>
      </c>
      <c r="I226" s="1" t="str">
        <f t="shared" si="11"/>
        <v>2022-01</v>
      </c>
    </row>
    <row r="227" spans="1:9" x14ac:dyDescent="0.3">
      <c r="A227" s="9">
        <v>44878</v>
      </c>
      <c r="B227" s="1" t="s">
        <v>10</v>
      </c>
      <c r="C227" s="1" t="s">
        <v>15</v>
      </c>
      <c r="D227" s="1">
        <v>4</v>
      </c>
      <c r="E227" s="1">
        <v>633.65</v>
      </c>
      <c r="F227" s="6">
        <f t="shared" si="9"/>
        <v>2534.6</v>
      </c>
      <c r="G227" s="2" t="s">
        <v>19</v>
      </c>
      <c r="H227" s="8">
        <f t="shared" si="10"/>
        <v>1900.9499999999998</v>
      </c>
      <c r="I227" s="1" t="str">
        <f t="shared" si="11"/>
        <v>2022-11</v>
      </c>
    </row>
    <row r="228" spans="1:9" x14ac:dyDescent="0.3">
      <c r="A228" s="5">
        <v>44570</v>
      </c>
      <c r="B228" s="6" t="s">
        <v>11</v>
      </c>
      <c r="C228" s="6" t="s">
        <v>14</v>
      </c>
      <c r="D228" s="6">
        <v>16</v>
      </c>
      <c r="E228" s="6">
        <v>123.19</v>
      </c>
      <c r="F228" s="6">
        <f t="shared" si="9"/>
        <v>1971.04</v>
      </c>
      <c r="G228" s="7" t="s">
        <v>18</v>
      </c>
      <c r="H228" s="8">
        <f t="shared" si="10"/>
        <v>1847.85</v>
      </c>
      <c r="I228" s="1" t="str">
        <f t="shared" si="11"/>
        <v>2022-01</v>
      </c>
    </row>
    <row r="229" spans="1:9" x14ac:dyDescent="0.3">
      <c r="A229" s="9">
        <v>45188</v>
      </c>
      <c r="B229" s="1" t="s">
        <v>8</v>
      </c>
      <c r="C229" s="1" t="s">
        <v>16</v>
      </c>
      <c r="D229" s="1">
        <v>13</v>
      </c>
      <c r="E229" s="1">
        <v>310.27</v>
      </c>
      <c r="F229" s="6">
        <f t="shared" si="9"/>
        <v>4033.5099999999998</v>
      </c>
      <c r="G229" s="2" t="s">
        <v>17</v>
      </c>
      <c r="H229" s="8">
        <f t="shared" si="10"/>
        <v>3723.24</v>
      </c>
      <c r="I229" s="1" t="str">
        <f t="shared" si="11"/>
        <v>2023-09</v>
      </c>
    </row>
    <row r="230" spans="1:9" x14ac:dyDescent="0.3">
      <c r="A230" s="5">
        <v>45153</v>
      </c>
      <c r="B230" s="6" t="s">
        <v>11</v>
      </c>
      <c r="C230" s="6" t="s">
        <v>12</v>
      </c>
      <c r="D230" s="6">
        <v>4</v>
      </c>
      <c r="E230" s="6">
        <v>372.59</v>
      </c>
      <c r="F230" s="6">
        <f t="shared" si="9"/>
        <v>1490.36</v>
      </c>
      <c r="G230" s="7" t="s">
        <v>19</v>
      </c>
      <c r="H230" s="8">
        <f t="shared" si="10"/>
        <v>1117.77</v>
      </c>
      <c r="I230" s="1" t="str">
        <f t="shared" si="11"/>
        <v>2023-08</v>
      </c>
    </row>
    <row r="231" spans="1:9" x14ac:dyDescent="0.3">
      <c r="A231" s="9">
        <v>44687</v>
      </c>
      <c r="B231" s="1" t="s">
        <v>7</v>
      </c>
      <c r="C231" s="1" t="s">
        <v>16</v>
      </c>
      <c r="D231" s="1">
        <v>8</v>
      </c>
      <c r="E231" s="1">
        <v>545.4</v>
      </c>
      <c r="F231" s="6">
        <f t="shared" si="9"/>
        <v>4363.2</v>
      </c>
      <c r="G231" s="2" t="s">
        <v>18</v>
      </c>
      <c r="H231" s="8">
        <f t="shared" si="10"/>
        <v>3817.7999999999997</v>
      </c>
      <c r="I231" s="1" t="str">
        <f t="shared" si="11"/>
        <v>2022-05</v>
      </c>
    </row>
    <row r="232" spans="1:9" x14ac:dyDescent="0.3">
      <c r="A232" s="5">
        <v>45138</v>
      </c>
      <c r="B232" s="6" t="s">
        <v>10</v>
      </c>
      <c r="C232" s="6" t="s">
        <v>13</v>
      </c>
      <c r="D232" s="6">
        <v>7</v>
      </c>
      <c r="E232" s="6">
        <v>660.84</v>
      </c>
      <c r="F232" s="6">
        <f t="shared" si="9"/>
        <v>4625.88</v>
      </c>
      <c r="G232" s="7" t="s">
        <v>17</v>
      </c>
      <c r="H232" s="8">
        <f t="shared" si="10"/>
        <v>3965.04</v>
      </c>
      <c r="I232" s="1" t="str">
        <f t="shared" si="11"/>
        <v>2023-07</v>
      </c>
    </row>
    <row r="233" spans="1:9" x14ac:dyDescent="0.3">
      <c r="A233" s="9">
        <v>44842</v>
      </c>
      <c r="B233" s="1" t="s">
        <v>7</v>
      </c>
      <c r="C233" s="1" t="s">
        <v>16</v>
      </c>
      <c r="D233" s="1">
        <v>17</v>
      </c>
      <c r="E233" s="1">
        <v>433.47</v>
      </c>
      <c r="F233" s="6">
        <f t="shared" si="9"/>
        <v>7368.9900000000007</v>
      </c>
      <c r="G233" s="2" t="s">
        <v>18</v>
      </c>
      <c r="H233" s="8">
        <f t="shared" si="10"/>
        <v>6935.52</v>
      </c>
      <c r="I233" s="1" t="str">
        <f t="shared" si="11"/>
        <v>2022-10</v>
      </c>
    </row>
    <row r="234" spans="1:9" x14ac:dyDescent="0.3">
      <c r="A234" s="5">
        <v>44760</v>
      </c>
      <c r="B234" s="6" t="s">
        <v>11</v>
      </c>
      <c r="C234" s="6" t="s">
        <v>14</v>
      </c>
      <c r="D234" s="6">
        <v>9</v>
      </c>
      <c r="E234" s="6">
        <v>101.54</v>
      </c>
      <c r="F234" s="6">
        <f t="shared" si="9"/>
        <v>913.86</v>
      </c>
      <c r="G234" s="7" t="s">
        <v>19</v>
      </c>
      <c r="H234" s="8">
        <f t="shared" si="10"/>
        <v>812.32</v>
      </c>
      <c r="I234" s="1" t="str">
        <f t="shared" si="11"/>
        <v>2022-07</v>
      </c>
    </row>
    <row r="235" spans="1:9" x14ac:dyDescent="0.3">
      <c r="A235" s="9">
        <v>44796</v>
      </c>
      <c r="B235" s="1" t="s">
        <v>11</v>
      </c>
      <c r="C235" s="1" t="s">
        <v>13</v>
      </c>
      <c r="D235" s="1">
        <v>14</v>
      </c>
      <c r="E235" s="1">
        <v>884.33</v>
      </c>
      <c r="F235" s="6">
        <f t="shared" si="9"/>
        <v>12380.62</v>
      </c>
      <c r="G235" s="2" t="s">
        <v>20</v>
      </c>
      <c r="H235" s="8">
        <f t="shared" si="10"/>
        <v>11496.29</v>
      </c>
      <c r="I235" s="1" t="str">
        <f t="shared" si="11"/>
        <v>2022-08</v>
      </c>
    </row>
    <row r="236" spans="1:9" x14ac:dyDescent="0.3">
      <c r="A236" s="5">
        <v>44881</v>
      </c>
      <c r="B236" s="6" t="s">
        <v>11</v>
      </c>
      <c r="C236" s="6" t="s">
        <v>15</v>
      </c>
      <c r="D236" s="6">
        <v>18</v>
      </c>
      <c r="E236" s="6">
        <v>667.72</v>
      </c>
      <c r="F236" s="6">
        <f t="shared" si="9"/>
        <v>12018.960000000001</v>
      </c>
      <c r="G236" s="7" t="s">
        <v>17</v>
      </c>
      <c r="H236" s="8">
        <f t="shared" si="10"/>
        <v>11351.240000000002</v>
      </c>
      <c r="I236" s="1" t="str">
        <f t="shared" si="11"/>
        <v>2022-11</v>
      </c>
    </row>
    <row r="237" spans="1:9" x14ac:dyDescent="0.3">
      <c r="A237" s="9">
        <v>45178</v>
      </c>
      <c r="B237" s="1" t="s">
        <v>8</v>
      </c>
      <c r="C237" s="1" t="s">
        <v>13</v>
      </c>
      <c r="D237" s="1">
        <v>3</v>
      </c>
      <c r="E237" s="1">
        <v>237.48</v>
      </c>
      <c r="F237" s="6">
        <f t="shared" si="9"/>
        <v>712.43999999999994</v>
      </c>
      <c r="G237" s="2" t="s">
        <v>17</v>
      </c>
      <c r="H237" s="8">
        <f t="shared" si="10"/>
        <v>474.95999999999992</v>
      </c>
      <c r="I237" s="1" t="str">
        <f t="shared" si="11"/>
        <v>2023-09</v>
      </c>
    </row>
    <row r="238" spans="1:9" x14ac:dyDescent="0.3">
      <c r="A238" s="5">
        <v>44783</v>
      </c>
      <c r="B238" s="6" t="s">
        <v>9</v>
      </c>
      <c r="C238" s="6" t="s">
        <v>13</v>
      </c>
      <c r="D238" s="6">
        <v>8</v>
      </c>
      <c r="E238" s="6">
        <v>345.57</v>
      </c>
      <c r="F238" s="6">
        <f t="shared" si="9"/>
        <v>2764.56</v>
      </c>
      <c r="G238" s="7" t="s">
        <v>19</v>
      </c>
      <c r="H238" s="8">
        <f t="shared" si="10"/>
        <v>2418.9899999999998</v>
      </c>
      <c r="I238" s="1" t="str">
        <f t="shared" si="11"/>
        <v>2022-08</v>
      </c>
    </row>
    <row r="239" spans="1:9" x14ac:dyDescent="0.3">
      <c r="A239" s="9">
        <v>44803</v>
      </c>
      <c r="B239" s="1" t="s">
        <v>8</v>
      </c>
      <c r="C239" s="1" t="s">
        <v>12</v>
      </c>
      <c r="D239" s="1">
        <v>7</v>
      </c>
      <c r="E239" s="1">
        <v>737.2</v>
      </c>
      <c r="F239" s="6">
        <f t="shared" si="9"/>
        <v>5160.4000000000005</v>
      </c>
      <c r="G239" s="2" t="s">
        <v>17</v>
      </c>
      <c r="H239" s="8">
        <f t="shared" si="10"/>
        <v>4423.2000000000007</v>
      </c>
      <c r="I239" s="1" t="str">
        <f t="shared" si="11"/>
        <v>2022-08</v>
      </c>
    </row>
    <row r="240" spans="1:9" x14ac:dyDescent="0.3">
      <c r="A240" s="5">
        <v>44612</v>
      </c>
      <c r="B240" s="6" t="s">
        <v>8</v>
      </c>
      <c r="C240" s="6" t="s">
        <v>15</v>
      </c>
      <c r="D240" s="6">
        <v>18</v>
      </c>
      <c r="E240" s="6">
        <v>839.46</v>
      </c>
      <c r="F240" s="6">
        <f t="shared" si="9"/>
        <v>15110.28</v>
      </c>
      <c r="G240" s="7" t="s">
        <v>19</v>
      </c>
      <c r="H240" s="8">
        <f t="shared" si="10"/>
        <v>14270.82</v>
      </c>
      <c r="I240" s="1" t="str">
        <f t="shared" si="11"/>
        <v>2022-02</v>
      </c>
    </row>
    <row r="241" spans="1:9" x14ac:dyDescent="0.3">
      <c r="A241" s="9">
        <v>44931</v>
      </c>
      <c r="B241" s="1" t="s">
        <v>10</v>
      </c>
      <c r="C241" s="1" t="s">
        <v>14</v>
      </c>
      <c r="D241" s="1">
        <v>17</v>
      </c>
      <c r="E241" s="1">
        <v>780.77</v>
      </c>
      <c r="F241" s="6">
        <f t="shared" si="9"/>
        <v>13273.09</v>
      </c>
      <c r="G241" s="2" t="s">
        <v>20</v>
      </c>
      <c r="H241" s="8">
        <f t="shared" si="10"/>
        <v>12492.32</v>
      </c>
      <c r="I241" s="1" t="str">
        <f t="shared" si="11"/>
        <v>2023-01</v>
      </c>
    </row>
    <row r="242" spans="1:9" x14ac:dyDescent="0.3">
      <c r="A242" s="5">
        <v>44990</v>
      </c>
      <c r="B242" s="6" t="s">
        <v>9</v>
      </c>
      <c r="C242" s="6" t="s">
        <v>16</v>
      </c>
      <c r="D242" s="6">
        <v>15</v>
      </c>
      <c r="E242" s="6">
        <v>954.83</v>
      </c>
      <c r="F242" s="6">
        <f t="shared" si="9"/>
        <v>14322.45</v>
      </c>
      <c r="G242" s="7" t="s">
        <v>19</v>
      </c>
      <c r="H242" s="8">
        <f t="shared" si="10"/>
        <v>13367.62</v>
      </c>
      <c r="I242" s="1" t="str">
        <f t="shared" si="11"/>
        <v>2023-03</v>
      </c>
    </row>
    <row r="243" spans="1:9" x14ac:dyDescent="0.3">
      <c r="A243" s="9">
        <v>44581</v>
      </c>
      <c r="B243" s="1" t="s">
        <v>11</v>
      </c>
      <c r="C243" s="1" t="s">
        <v>16</v>
      </c>
      <c r="D243" s="1">
        <v>8</v>
      </c>
      <c r="E243" s="1">
        <v>40.76</v>
      </c>
      <c r="F243" s="6">
        <f t="shared" si="9"/>
        <v>326.08</v>
      </c>
      <c r="G243" s="2" t="s">
        <v>20</v>
      </c>
      <c r="H243" s="8">
        <f t="shared" si="10"/>
        <v>285.32</v>
      </c>
      <c r="I243" s="1" t="str">
        <f t="shared" si="11"/>
        <v>2022-01</v>
      </c>
    </row>
    <row r="244" spans="1:9" x14ac:dyDescent="0.3">
      <c r="A244" s="5">
        <v>45115</v>
      </c>
      <c r="B244" s="6" t="s">
        <v>10</v>
      </c>
      <c r="C244" s="6" t="s">
        <v>16</v>
      </c>
      <c r="D244" s="6">
        <v>3</v>
      </c>
      <c r="E244" s="6">
        <v>195.04</v>
      </c>
      <c r="F244" s="6">
        <f t="shared" si="9"/>
        <v>585.12</v>
      </c>
      <c r="G244" s="7" t="s">
        <v>19</v>
      </c>
      <c r="H244" s="8">
        <f t="shared" si="10"/>
        <v>390.08000000000004</v>
      </c>
      <c r="I244" s="1" t="str">
        <f t="shared" si="11"/>
        <v>2023-07</v>
      </c>
    </row>
    <row r="245" spans="1:9" x14ac:dyDescent="0.3">
      <c r="A245" s="9">
        <v>45085</v>
      </c>
      <c r="B245" s="1" t="s">
        <v>11</v>
      </c>
      <c r="C245" s="1" t="s">
        <v>14</v>
      </c>
      <c r="D245" s="1">
        <v>1</v>
      </c>
      <c r="E245" s="1">
        <v>989.38</v>
      </c>
      <c r="F245" s="6">
        <f t="shared" si="9"/>
        <v>989.38</v>
      </c>
      <c r="G245" s="2" t="s">
        <v>18</v>
      </c>
      <c r="H245" s="8">
        <f t="shared" si="10"/>
        <v>0</v>
      </c>
      <c r="I245" s="1" t="str">
        <f t="shared" si="11"/>
        <v>2023-06</v>
      </c>
    </row>
    <row r="246" spans="1:9" x14ac:dyDescent="0.3">
      <c r="A246" s="5">
        <v>45093</v>
      </c>
      <c r="B246" s="6" t="s">
        <v>8</v>
      </c>
      <c r="C246" s="6" t="s">
        <v>12</v>
      </c>
      <c r="D246" s="6">
        <v>5</v>
      </c>
      <c r="E246" s="6">
        <v>109.13</v>
      </c>
      <c r="F246" s="6">
        <f t="shared" si="9"/>
        <v>545.65</v>
      </c>
      <c r="G246" s="7" t="s">
        <v>19</v>
      </c>
      <c r="H246" s="8">
        <f t="shared" si="10"/>
        <v>436.52</v>
      </c>
      <c r="I246" s="1" t="str">
        <f t="shared" si="11"/>
        <v>2023-06</v>
      </c>
    </row>
    <row r="247" spans="1:9" x14ac:dyDescent="0.3">
      <c r="A247" s="9">
        <v>45086</v>
      </c>
      <c r="B247" s="1" t="s">
        <v>11</v>
      </c>
      <c r="C247" s="1" t="s">
        <v>13</v>
      </c>
      <c r="D247" s="1">
        <v>13</v>
      </c>
      <c r="E247" s="1">
        <v>621.88</v>
      </c>
      <c r="F247" s="6">
        <f t="shared" si="9"/>
        <v>8084.44</v>
      </c>
      <c r="G247" s="2" t="s">
        <v>17</v>
      </c>
      <c r="H247" s="8">
        <f t="shared" si="10"/>
        <v>7462.5599999999995</v>
      </c>
      <c r="I247" s="1" t="str">
        <f t="shared" si="11"/>
        <v>2023-06</v>
      </c>
    </row>
    <row r="248" spans="1:9" x14ac:dyDescent="0.3">
      <c r="A248" s="5">
        <v>44989</v>
      </c>
      <c r="B248" s="6" t="s">
        <v>8</v>
      </c>
      <c r="C248" s="6" t="s">
        <v>16</v>
      </c>
      <c r="D248" s="6">
        <v>7</v>
      </c>
      <c r="E248" s="6">
        <v>960.47</v>
      </c>
      <c r="F248" s="6">
        <f t="shared" si="9"/>
        <v>6723.29</v>
      </c>
      <c r="G248" s="7" t="s">
        <v>17</v>
      </c>
      <c r="H248" s="8">
        <f t="shared" si="10"/>
        <v>5762.82</v>
      </c>
      <c r="I248" s="1" t="str">
        <f t="shared" si="11"/>
        <v>2023-03</v>
      </c>
    </row>
    <row r="249" spans="1:9" x14ac:dyDescent="0.3">
      <c r="A249" s="9">
        <v>45246</v>
      </c>
      <c r="B249" s="1" t="s">
        <v>8</v>
      </c>
      <c r="C249" s="1" t="s">
        <v>16</v>
      </c>
      <c r="D249" s="1">
        <v>11</v>
      </c>
      <c r="E249" s="1">
        <v>475.62</v>
      </c>
      <c r="F249" s="6">
        <f t="shared" si="9"/>
        <v>5231.82</v>
      </c>
      <c r="G249" s="2" t="s">
        <v>18</v>
      </c>
      <c r="H249" s="8">
        <f t="shared" si="10"/>
        <v>4756.2</v>
      </c>
      <c r="I249" s="1" t="str">
        <f t="shared" si="11"/>
        <v>2023-11</v>
      </c>
    </row>
    <row r="250" spans="1:9" x14ac:dyDescent="0.3">
      <c r="A250" s="5">
        <v>45003</v>
      </c>
      <c r="B250" s="6" t="s">
        <v>9</v>
      </c>
      <c r="C250" s="6" t="s">
        <v>14</v>
      </c>
      <c r="D250" s="6">
        <v>12</v>
      </c>
      <c r="E250" s="6">
        <v>644.41</v>
      </c>
      <c r="F250" s="6">
        <f t="shared" si="9"/>
        <v>7732.92</v>
      </c>
      <c r="G250" s="7" t="s">
        <v>17</v>
      </c>
      <c r="H250" s="8">
        <f t="shared" si="10"/>
        <v>7088.51</v>
      </c>
      <c r="I250" s="1" t="str">
        <f t="shared" si="11"/>
        <v>2023-03</v>
      </c>
    </row>
    <row r="251" spans="1:9" x14ac:dyDescent="0.3">
      <c r="A251" s="9">
        <v>44863</v>
      </c>
      <c r="B251" s="1" t="s">
        <v>9</v>
      </c>
      <c r="C251" s="1" t="s">
        <v>15</v>
      </c>
      <c r="D251" s="1">
        <v>9</v>
      </c>
      <c r="E251" s="1">
        <v>571.57000000000005</v>
      </c>
      <c r="F251" s="6">
        <f t="shared" si="9"/>
        <v>5144.13</v>
      </c>
      <c r="G251" s="2" t="s">
        <v>20</v>
      </c>
      <c r="H251" s="8">
        <f t="shared" si="10"/>
        <v>4572.5600000000004</v>
      </c>
      <c r="I251" s="1" t="str">
        <f t="shared" si="11"/>
        <v>2022-10</v>
      </c>
    </row>
    <row r="252" spans="1:9" x14ac:dyDescent="0.3">
      <c r="A252" s="5">
        <v>44724</v>
      </c>
      <c r="B252" s="6" t="s">
        <v>9</v>
      </c>
      <c r="C252" s="6" t="s">
        <v>16</v>
      </c>
      <c r="D252" s="6">
        <v>10</v>
      </c>
      <c r="E252" s="6">
        <v>852.4</v>
      </c>
      <c r="F252" s="6">
        <f t="shared" si="9"/>
        <v>8524</v>
      </c>
      <c r="G252" s="7" t="s">
        <v>19</v>
      </c>
      <c r="H252" s="8">
        <f t="shared" si="10"/>
        <v>7671.6</v>
      </c>
      <c r="I252" s="1" t="str">
        <f t="shared" si="11"/>
        <v>2022-06</v>
      </c>
    </row>
    <row r="253" spans="1:9" x14ac:dyDescent="0.3">
      <c r="A253" s="9">
        <v>45175</v>
      </c>
      <c r="B253" s="1" t="s">
        <v>10</v>
      </c>
      <c r="C253" s="1" t="s">
        <v>14</v>
      </c>
      <c r="D253" s="1">
        <v>19</v>
      </c>
      <c r="E253" s="1">
        <v>515.45000000000005</v>
      </c>
      <c r="F253" s="6">
        <f t="shared" si="9"/>
        <v>9793.5500000000011</v>
      </c>
      <c r="G253" s="2" t="s">
        <v>19</v>
      </c>
      <c r="H253" s="8">
        <f t="shared" si="10"/>
        <v>9278.1</v>
      </c>
      <c r="I253" s="1" t="str">
        <f t="shared" si="11"/>
        <v>2023-09</v>
      </c>
    </row>
    <row r="254" spans="1:9" x14ac:dyDescent="0.3">
      <c r="A254" s="5">
        <v>44905</v>
      </c>
      <c r="B254" s="6" t="s">
        <v>11</v>
      </c>
      <c r="C254" s="6" t="s">
        <v>16</v>
      </c>
      <c r="D254" s="6">
        <v>9</v>
      </c>
      <c r="E254" s="6">
        <v>327.99</v>
      </c>
      <c r="F254" s="6">
        <f t="shared" si="9"/>
        <v>2951.91</v>
      </c>
      <c r="G254" s="7" t="s">
        <v>17</v>
      </c>
      <c r="H254" s="8">
        <f t="shared" si="10"/>
        <v>2623.92</v>
      </c>
      <c r="I254" s="1" t="str">
        <f t="shared" si="11"/>
        <v>2022-12</v>
      </c>
    </row>
    <row r="255" spans="1:9" x14ac:dyDescent="0.3">
      <c r="A255" s="9">
        <v>45146</v>
      </c>
      <c r="B255" s="1" t="s">
        <v>11</v>
      </c>
      <c r="C255" s="1" t="s">
        <v>16</v>
      </c>
      <c r="D255" s="1">
        <v>10</v>
      </c>
      <c r="E255" s="1">
        <v>376.8</v>
      </c>
      <c r="F255" s="6">
        <f t="shared" si="9"/>
        <v>3768</v>
      </c>
      <c r="G255" s="2" t="s">
        <v>17</v>
      </c>
      <c r="H255" s="8">
        <f t="shared" si="10"/>
        <v>3391.2</v>
      </c>
      <c r="I255" s="1" t="str">
        <f t="shared" si="11"/>
        <v>2023-08</v>
      </c>
    </row>
    <row r="256" spans="1:9" x14ac:dyDescent="0.3">
      <c r="A256" s="5">
        <v>44709</v>
      </c>
      <c r="B256" s="6" t="s">
        <v>7</v>
      </c>
      <c r="C256" s="6" t="s">
        <v>13</v>
      </c>
      <c r="D256" s="6">
        <v>16</v>
      </c>
      <c r="E256" s="6">
        <v>828.76</v>
      </c>
      <c r="F256" s="6">
        <f t="shared" si="9"/>
        <v>13260.16</v>
      </c>
      <c r="G256" s="7" t="s">
        <v>18</v>
      </c>
      <c r="H256" s="8">
        <f t="shared" si="10"/>
        <v>12431.4</v>
      </c>
      <c r="I256" s="1" t="str">
        <f t="shared" si="11"/>
        <v>2022-05</v>
      </c>
    </row>
    <row r="257" spans="1:9" x14ac:dyDescent="0.3">
      <c r="A257" s="9">
        <v>44947</v>
      </c>
      <c r="B257" s="1" t="s">
        <v>8</v>
      </c>
      <c r="C257" s="1" t="s">
        <v>13</v>
      </c>
      <c r="D257" s="1">
        <v>17</v>
      </c>
      <c r="E257" s="1">
        <v>277.93</v>
      </c>
      <c r="F257" s="6">
        <f t="shared" si="9"/>
        <v>4724.8100000000004</v>
      </c>
      <c r="G257" s="2" t="s">
        <v>17</v>
      </c>
      <c r="H257" s="8">
        <f t="shared" si="10"/>
        <v>4446.88</v>
      </c>
      <c r="I257" s="1" t="str">
        <f t="shared" si="11"/>
        <v>2023-01</v>
      </c>
    </row>
    <row r="258" spans="1:9" x14ac:dyDescent="0.3">
      <c r="A258" s="5">
        <v>45176</v>
      </c>
      <c r="B258" s="6" t="s">
        <v>8</v>
      </c>
      <c r="C258" s="6" t="s">
        <v>13</v>
      </c>
      <c r="D258" s="6">
        <v>5</v>
      </c>
      <c r="E258" s="6">
        <v>774.7</v>
      </c>
      <c r="F258" s="6">
        <f t="shared" si="9"/>
        <v>3873.5</v>
      </c>
      <c r="G258" s="7" t="s">
        <v>18</v>
      </c>
      <c r="H258" s="8">
        <f t="shared" si="10"/>
        <v>3098.8</v>
      </c>
      <c r="I258" s="1" t="str">
        <f t="shared" si="11"/>
        <v>2023-09</v>
      </c>
    </row>
    <row r="259" spans="1:9" x14ac:dyDescent="0.3">
      <c r="A259" s="9">
        <v>45263</v>
      </c>
      <c r="B259" s="1" t="s">
        <v>8</v>
      </c>
      <c r="C259" s="1" t="s">
        <v>12</v>
      </c>
      <c r="D259" s="1">
        <v>17</v>
      </c>
      <c r="E259" s="1">
        <v>79.5</v>
      </c>
      <c r="F259" s="6">
        <f t="shared" ref="F259:F322" si="12">D259*E259</f>
        <v>1351.5</v>
      </c>
      <c r="G259" s="2" t="s">
        <v>19</v>
      </c>
      <c r="H259" s="8">
        <f t="shared" ref="H259:H322" si="13">F259-E259</f>
        <v>1272</v>
      </c>
      <c r="I259" s="1" t="str">
        <f t="shared" ref="I259:I322" si="14">TEXT(A259, "YYYY-MM")</f>
        <v>2023-12</v>
      </c>
    </row>
    <row r="260" spans="1:9" x14ac:dyDescent="0.3">
      <c r="A260" s="5">
        <v>45075</v>
      </c>
      <c r="B260" s="6" t="s">
        <v>10</v>
      </c>
      <c r="C260" s="6" t="s">
        <v>15</v>
      </c>
      <c r="D260" s="6">
        <v>5</v>
      </c>
      <c r="E260" s="6">
        <v>879.66</v>
      </c>
      <c r="F260" s="6">
        <f t="shared" si="12"/>
        <v>4398.3</v>
      </c>
      <c r="G260" s="7" t="s">
        <v>19</v>
      </c>
      <c r="H260" s="8">
        <f t="shared" si="13"/>
        <v>3518.6400000000003</v>
      </c>
      <c r="I260" s="1" t="str">
        <f t="shared" si="14"/>
        <v>2023-05</v>
      </c>
    </row>
    <row r="261" spans="1:9" x14ac:dyDescent="0.3">
      <c r="A261" s="9">
        <v>45277</v>
      </c>
      <c r="B261" s="1" t="s">
        <v>10</v>
      </c>
      <c r="C261" s="1" t="s">
        <v>12</v>
      </c>
      <c r="D261" s="1">
        <v>18</v>
      </c>
      <c r="E261" s="1">
        <v>498.82</v>
      </c>
      <c r="F261" s="6">
        <f t="shared" si="12"/>
        <v>8978.76</v>
      </c>
      <c r="G261" s="2" t="s">
        <v>19</v>
      </c>
      <c r="H261" s="8">
        <f t="shared" si="13"/>
        <v>8479.94</v>
      </c>
      <c r="I261" s="1" t="str">
        <f t="shared" si="14"/>
        <v>2023-12</v>
      </c>
    </row>
    <row r="262" spans="1:9" x14ac:dyDescent="0.3">
      <c r="A262" s="5">
        <v>44934</v>
      </c>
      <c r="B262" s="6" t="s">
        <v>11</v>
      </c>
      <c r="C262" s="6" t="s">
        <v>12</v>
      </c>
      <c r="D262" s="6">
        <v>13</v>
      </c>
      <c r="E262" s="6">
        <v>332.67</v>
      </c>
      <c r="F262" s="6">
        <f t="shared" si="12"/>
        <v>4324.71</v>
      </c>
      <c r="G262" s="7" t="s">
        <v>19</v>
      </c>
      <c r="H262" s="8">
        <f t="shared" si="13"/>
        <v>3992.04</v>
      </c>
      <c r="I262" s="1" t="str">
        <f t="shared" si="14"/>
        <v>2023-01</v>
      </c>
    </row>
    <row r="263" spans="1:9" x14ac:dyDescent="0.3">
      <c r="A263" s="9">
        <v>44663</v>
      </c>
      <c r="B263" s="1" t="s">
        <v>10</v>
      </c>
      <c r="C263" s="1" t="s">
        <v>14</v>
      </c>
      <c r="D263" s="1">
        <v>17</v>
      </c>
      <c r="E263" s="1">
        <v>148.02000000000001</v>
      </c>
      <c r="F263" s="6">
        <f t="shared" si="12"/>
        <v>2516.34</v>
      </c>
      <c r="G263" s="2" t="s">
        <v>20</v>
      </c>
      <c r="H263" s="8">
        <f t="shared" si="13"/>
        <v>2368.3200000000002</v>
      </c>
      <c r="I263" s="1" t="str">
        <f t="shared" si="14"/>
        <v>2022-04</v>
      </c>
    </row>
    <row r="264" spans="1:9" x14ac:dyDescent="0.3">
      <c r="A264" s="5">
        <v>44853</v>
      </c>
      <c r="B264" s="6" t="s">
        <v>10</v>
      </c>
      <c r="C264" s="6" t="s">
        <v>13</v>
      </c>
      <c r="D264" s="6">
        <v>8</v>
      </c>
      <c r="E264" s="6">
        <v>682.45</v>
      </c>
      <c r="F264" s="6">
        <f t="shared" si="12"/>
        <v>5459.6</v>
      </c>
      <c r="G264" s="7" t="s">
        <v>18</v>
      </c>
      <c r="H264" s="8">
        <f t="shared" si="13"/>
        <v>4777.1500000000005</v>
      </c>
      <c r="I264" s="1" t="str">
        <f t="shared" si="14"/>
        <v>2022-10</v>
      </c>
    </row>
    <row r="265" spans="1:9" x14ac:dyDescent="0.3">
      <c r="A265" s="9">
        <v>44729</v>
      </c>
      <c r="B265" s="1" t="s">
        <v>11</v>
      </c>
      <c r="C265" s="1" t="s">
        <v>12</v>
      </c>
      <c r="D265" s="1">
        <v>11</v>
      </c>
      <c r="E265" s="1">
        <v>140.93</v>
      </c>
      <c r="F265" s="6">
        <f t="shared" si="12"/>
        <v>1550.23</v>
      </c>
      <c r="G265" s="2" t="s">
        <v>18</v>
      </c>
      <c r="H265" s="8">
        <f t="shared" si="13"/>
        <v>1409.3</v>
      </c>
      <c r="I265" s="1" t="str">
        <f t="shared" si="14"/>
        <v>2022-06</v>
      </c>
    </row>
    <row r="266" spans="1:9" x14ac:dyDescent="0.3">
      <c r="A266" s="5">
        <v>45018</v>
      </c>
      <c r="B266" s="6" t="s">
        <v>8</v>
      </c>
      <c r="C266" s="6" t="s">
        <v>15</v>
      </c>
      <c r="D266" s="6">
        <v>1</v>
      </c>
      <c r="E266" s="6">
        <v>336.83</v>
      </c>
      <c r="F266" s="6">
        <f t="shared" si="12"/>
        <v>336.83</v>
      </c>
      <c r="G266" s="7" t="s">
        <v>18</v>
      </c>
      <c r="H266" s="8">
        <f t="shared" si="13"/>
        <v>0</v>
      </c>
      <c r="I266" s="1" t="str">
        <f t="shared" si="14"/>
        <v>2023-04</v>
      </c>
    </row>
    <row r="267" spans="1:9" x14ac:dyDescent="0.3">
      <c r="A267" s="9">
        <v>45063</v>
      </c>
      <c r="B267" s="1" t="s">
        <v>11</v>
      </c>
      <c r="C267" s="1" t="s">
        <v>15</v>
      </c>
      <c r="D267" s="1">
        <v>12</v>
      </c>
      <c r="E267" s="1">
        <v>435.66</v>
      </c>
      <c r="F267" s="6">
        <f t="shared" si="12"/>
        <v>5227.92</v>
      </c>
      <c r="G267" s="2" t="s">
        <v>18</v>
      </c>
      <c r="H267" s="8">
        <f t="shared" si="13"/>
        <v>4792.26</v>
      </c>
      <c r="I267" s="1" t="str">
        <f t="shared" si="14"/>
        <v>2023-05</v>
      </c>
    </row>
    <row r="268" spans="1:9" x14ac:dyDescent="0.3">
      <c r="A268" s="5">
        <v>45152</v>
      </c>
      <c r="B268" s="6" t="s">
        <v>10</v>
      </c>
      <c r="C268" s="6" t="s">
        <v>15</v>
      </c>
      <c r="D268" s="6">
        <v>13</v>
      </c>
      <c r="E268" s="6">
        <v>887.48</v>
      </c>
      <c r="F268" s="6">
        <f t="shared" si="12"/>
        <v>11537.24</v>
      </c>
      <c r="G268" s="7" t="s">
        <v>18</v>
      </c>
      <c r="H268" s="8">
        <f t="shared" si="13"/>
        <v>10649.76</v>
      </c>
      <c r="I268" s="1" t="str">
        <f t="shared" si="14"/>
        <v>2023-08</v>
      </c>
    </row>
    <row r="269" spans="1:9" x14ac:dyDescent="0.3">
      <c r="A269" s="9">
        <v>45060</v>
      </c>
      <c r="B269" s="1" t="s">
        <v>8</v>
      </c>
      <c r="C269" s="1" t="s">
        <v>16</v>
      </c>
      <c r="D269" s="1">
        <v>2</v>
      </c>
      <c r="E269" s="1">
        <v>275.95999999999998</v>
      </c>
      <c r="F269" s="6">
        <f t="shared" si="12"/>
        <v>551.91999999999996</v>
      </c>
      <c r="G269" s="2" t="s">
        <v>18</v>
      </c>
      <c r="H269" s="8">
        <f t="shared" si="13"/>
        <v>275.95999999999998</v>
      </c>
      <c r="I269" s="1" t="str">
        <f t="shared" si="14"/>
        <v>2023-05</v>
      </c>
    </row>
    <row r="270" spans="1:9" x14ac:dyDescent="0.3">
      <c r="A270" s="5">
        <v>45026</v>
      </c>
      <c r="B270" s="6" t="s">
        <v>11</v>
      </c>
      <c r="C270" s="6" t="s">
        <v>16</v>
      </c>
      <c r="D270" s="6">
        <v>13</v>
      </c>
      <c r="E270" s="6">
        <v>114.54</v>
      </c>
      <c r="F270" s="6">
        <f t="shared" si="12"/>
        <v>1489.02</v>
      </c>
      <c r="G270" s="7" t="s">
        <v>17</v>
      </c>
      <c r="H270" s="8">
        <f t="shared" si="13"/>
        <v>1374.48</v>
      </c>
      <c r="I270" s="1" t="str">
        <f t="shared" si="14"/>
        <v>2023-04</v>
      </c>
    </row>
    <row r="271" spans="1:9" x14ac:dyDescent="0.3">
      <c r="A271" s="9">
        <v>45125</v>
      </c>
      <c r="B271" s="1" t="s">
        <v>9</v>
      </c>
      <c r="C271" s="1" t="s">
        <v>15</v>
      </c>
      <c r="D271" s="1">
        <v>4</v>
      </c>
      <c r="E271" s="1">
        <v>435.59</v>
      </c>
      <c r="F271" s="6">
        <f t="shared" si="12"/>
        <v>1742.36</v>
      </c>
      <c r="G271" s="2" t="s">
        <v>20</v>
      </c>
      <c r="H271" s="8">
        <f t="shared" si="13"/>
        <v>1306.77</v>
      </c>
      <c r="I271" s="1" t="str">
        <f t="shared" si="14"/>
        <v>2023-07</v>
      </c>
    </row>
    <row r="272" spans="1:9" x14ac:dyDescent="0.3">
      <c r="A272" s="5">
        <v>44629</v>
      </c>
      <c r="B272" s="6" t="s">
        <v>11</v>
      </c>
      <c r="C272" s="6" t="s">
        <v>13</v>
      </c>
      <c r="D272" s="6">
        <v>5</v>
      </c>
      <c r="E272" s="6">
        <v>139.52000000000001</v>
      </c>
      <c r="F272" s="6">
        <f t="shared" si="12"/>
        <v>697.6</v>
      </c>
      <c r="G272" s="7" t="s">
        <v>17</v>
      </c>
      <c r="H272" s="8">
        <f t="shared" si="13"/>
        <v>558.08000000000004</v>
      </c>
      <c r="I272" s="1" t="str">
        <f t="shared" si="14"/>
        <v>2022-03</v>
      </c>
    </row>
    <row r="273" spans="1:9" x14ac:dyDescent="0.3">
      <c r="A273" s="9">
        <v>44875</v>
      </c>
      <c r="B273" s="1" t="s">
        <v>7</v>
      </c>
      <c r="C273" s="1" t="s">
        <v>12</v>
      </c>
      <c r="D273" s="1">
        <v>12</v>
      </c>
      <c r="E273" s="1">
        <v>19.059999999999999</v>
      </c>
      <c r="F273" s="6">
        <f t="shared" si="12"/>
        <v>228.71999999999997</v>
      </c>
      <c r="G273" s="2" t="s">
        <v>17</v>
      </c>
      <c r="H273" s="8">
        <f t="shared" si="13"/>
        <v>209.65999999999997</v>
      </c>
      <c r="I273" s="1" t="str">
        <f t="shared" si="14"/>
        <v>2022-11</v>
      </c>
    </row>
    <row r="274" spans="1:9" x14ac:dyDescent="0.3">
      <c r="A274" s="5">
        <v>45137</v>
      </c>
      <c r="B274" s="6" t="s">
        <v>11</v>
      </c>
      <c r="C274" s="6" t="s">
        <v>13</v>
      </c>
      <c r="D274" s="6">
        <v>12</v>
      </c>
      <c r="E274" s="6">
        <v>163.71</v>
      </c>
      <c r="F274" s="6">
        <f t="shared" si="12"/>
        <v>1964.52</v>
      </c>
      <c r="G274" s="7" t="s">
        <v>20</v>
      </c>
      <c r="H274" s="8">
        <f t="shared" si="13"/>
        <v>1800.81</v>
      </c>
      <c r="I274" s="1" t="str">
        <f t="shared" si="14"/>
        <v>2023-07</v>
      </c>
    </row>
    <row r="275" spans="1:9" x14ac:dyDescent="0.3">
      <c r="A275" s="9">
        <v>44803</v>
      </c>
      <c r="B275" s="1" t="s">
        <v>8</v>
      </c>
      <c r="C275" s="1" t="s">
        <v>14</v>
      </c>
      <c r="D275" s="1">
        <v>10</v>
      </c>
      <c r="E275" s="1">
        <v>381.69</v>
      </c>
      <c r="F275" s="6">
        <f t="shared" si="12"/>
        <v>3816.9</v>
      </c>
      <c r="G275" s="2" t="s">
        <v>18</v>
      </c>
      <c r="H275" s="8">
        <f t="shared" si="13"/>
        <v>3435.21</v>
      </c>
      <c r="I275" s="1" t="str">
        <f t="shared" si="14"/>
        <v>2022-08</v>
      </c>
    </row>
    <row r="276" spans="1:9" x14ac:dyDescent="0.3">
      <c r="A276" s="5">
        <v>45018</v>
      </c>
      <c r="B276" s="6" t="s">
        <v>10</v>
      </c>
      <c r="C276" s="6" t="s">
        <v>13</v>
      </c>
      <c r="D276" s="6">
        <v>3</v>
      </c>
      <c r="E276" s="6">
        <v>715.98</v>
      </c>
      <c r="F276" s="6">
        <f t="shared" si="12"/>
        <v>2147.94</v>
      </c>
      <c r="G276" s="7" t="s">
        <v>19</v>
      </c>
      <c r="H276" s="8">
        <f t="shared" si="13"/>
        <v>1431.96</v>
      </c>
      <c r="I276" s="1" t="str">
        <f t="shared" si="14"/>
        <v>2023-04</v>
      </c>
    </row>
    <row r="277" spans="1:9" x14ac:dyDescent="0.3">
      <c r="A277" s="9">
        <v>44826</v>
      </c>
      <c r="B277" s="1" t="s">
        <v>7</v>
      </c>
      <c r="C277" s="1" t="s">
        <v>16</v>
      </c>
      <c r="D277" s="1">
        <v>8</v>
      </c>
      <c r="E277" s="1">
        <v>386.18</v>
      </c>
      <c r="F277" s="6">
        <f t="shared" si="12"/>
        <v>3089.44</v>
      </c>
      <c r="G277" s="2" t="s">
        <v>17</v>
      </c>
      <c r="H277" s="8">
        <f t="shared" si="13"/>
        <v>2703.26</v>
      </c>
      <c r="I277" s="1" t="str">
        <f t="shared" si="14"/>
        <v>2022-09</v>
      </c>
    </row>
    <row r="278" spans="1:9" x14ac:dyDescent="0.3">
      <c r="A278" s="5">
        <v>45085</v>
      </c>
      <c r="B278" s="6" t="s">
        <v>11</v>
      </c>
      <c r="C278" s="6" t="s">
        <v>16</v>
      </c>
      <c r="D278" s="6">
        <v>6</v>
      </c>
      <c r="E278" s="6">
        <v>946.93</v>
      </c>
      <c r="F278" s="6">
        <f t="shared" si="12"/>
        <v>5681.58</v>
      </c>
      <c r="G278" s="7" t="s">
        <v>20</v>
      </c>
      <c r="H278" s="8">
        <f t="shared" si="13"/>
        <v>4734.6499999999996</v>
      </c>
      <c r="I278" s="1" t="str">
        <f t="shared" si="14"/>
        <v>2023-06</v>
      </c>
    </row>
    <row r="279" spans="1:9" x14ac:dyDescent="0.3">
      <c r="A279" s="9">
        <v>45075</v>
      </c>
      <c r="B279" s="1" t="s">
        <v>7</v>
      </c>
      <c r="C279" s="1" t="s">
        <v>12</v>
      </c>
      <c r="D279" s="1">
        <v>16</v>
      </c>
      <c r="E279" s="1">
        <v>589.79</v>
      </c>
      <c r="F279" s="6">
        <f t="shared" si="12"/>
        <v>9436.64</v>
      </c>
      <c r="G279" s="2" t="s">
        <v>19</v>
      </c>
      <c r="H279" s="8">
        <f t="shared" si="13"/>
        <v>8846.8499999999985</v>
      </c>
      <c r="I279" s="1" t="str">
        <f t="shared" si="14"/>
        <v>2023-05</v>
      </c>
    </row>
    <row r="280" spans="1:9" x14ac:dyDescent="0.3">
      <c r="A280" s="5">
        <v>44607</v>
      </c>
      <c r="B280" s="6" t="s">
        <v>11</v>
      </c>
      <c r="C280" s="6" t="s">
        <v>15</v>
      </c>
      <c r="D280" s="6">
        <v>2</v>
      </c>
      <c r="E280" s="6">
        <v>687.74</v>
      </c>
      <c r="F280" s="6">
        <f t="shared" si="12"/>
        <v>1375.48</v>
      </c>
      <c r="G280" s="7" t="s">
        <v>18</v>
      </c>
      <c r="H280" s="8">
        <f t="shared" si="13"/>
        <v>687.74</v>
      </c>
      <c r="I280" s="1" t="str">
        <f t="shared" si="14"/>
        <v>2022-02</v>
      </c>
    </row>
    <row r="281" spans="1:9" x14ac:dyDescent="0.3">
      <c r="A281" s="9">
        <v>44622</v>
      </c>
      <c r="B281" s="1" t="s">
        <v>7</v>
      </c>
      <c r="C281" s="1" t="s">
        <v>14</v>
      </c>
      <c r="D281" s="1">
        <v>7</v>
      </c>
      <c r="E281" s="1">
        <v>966.59</v>
      </c>
      <c r="F281" s="6">
        <f t="shared" si="12"/>
        <v>6766.13</v>
      </c>
      <c r="G281" s="2" t="s">
        <v>18</v>
      </c>
      <c r="H281" s="8">
        <f t="shared" si="13"/>
        <v>5799.54</v>
      </c>
      <c r="I281" s="1" t="str">
        <f t="shared" si="14"/>
        <v>2022-03</v>
      </c>
    </row>
    <row r="282" spans="1:9" x14ac:dyDescent="0.3">
      <c r="A282" s="5">
        <v>44738</v>
      </c>
      <c r="B282" s="6" t="s">
        <v>9</v>
      </c>
      <c r="C282" s="6" t="s">
        <v>15</v>
      </c>
      <c r="D282" s="6">
        <v>16</v>
      </c>
      <c r="E282" s="6">
        <v>136.25</v>
      </c>
      <c r="F282" s="6">
        <f t="shared" si="12"/>
        <v>2180</v>
      </c>
      <c r="G282" s="7" t="s">
        <v>18</v>
      </c>
      <c r="H282" s="8">
        <f t="shared" si="13"/>
        <v>2043.75</v>
      </c>
      <c r="I282" s="1" t="str">
        <f t="shared" si="14"/>
        <v>2022-06</v>
      </c>
    </row>
    <row r="283" spans="1:9" x14ac:dyDescent="0.3">
      <c r="A283" s="9">
        <v>45061</v>
      </c>
      <c r="B283" s="1" t="s">
        <v>7</v>
      </c>
      <c r="C283" s="1" t="s">
        <v>12</v>
      </c>
      <c r="D283" s="1">
        <v>14</v>
      </c>
      <c r="E283" s="1">
        <v>668.18</v>
      </c>
      <c r="F283" s="6">
        <f t="shared" si="12"/>
        <v>9354.5199999999986</v>
      </c>
      <c r="G283" s="2" t="s">
        <v>20</v>
      </c>
      <c r="H283" s="8">
        <f t="shared" si="13"/>
        <v>8686.3399999999983</v>
      </c>
      <c r="I283" s="1" t="str">
        <f t="shared" si="14"/>
        <v>2023-05</v>
      </c>
    </row>
    <row r="284" spans="1:9" x14ac:dyDescent="0.3">
      <c r="A284" s="5">
        <v>44777</v>
      </c>
      <c r="B284" s="6" t="s">
        <v>11</v>
      </c>
      <c r="C284" s="6" t="s">
        <v>15</v>
      </c>
      <c r="D284" s="6">
        <v>1</v>
      </c>
      <c r="E284" s="6">
        <v>458.64</v>
      </c>
      <c r="F284" s="6">
        <f t="shared" si="12"/>
        <v>458.64</v>
      </c>
      <c r="G284" s="7" t="s">
        <v>19</v>
      </c>
      <c r="H284" s="8">
        <f t="shared" si="13"/>
        <v>0</v>
      </c>
      <c r="I284" s="1" t="str">
        <f t="shared" si="14"/>
        <v>2022-08</v>
      </c>
    </row>
    <row r="285" spans="1:9" x14ac:dyDescent="0.3">
      <c r="A285" s="9">
        <v>45254</v>
      </c>
      <c r="B285" s="1" t="s">
        <v>9</v>
      </c>
      <c r="C285" s="1" t="s">
        <v>16</v>
      </c>
      <c r="D285" s="1">
        <v>17</v>
      </c>
      <c r="E285" s="1">
        <v>251.33</v>
      </c>
      <c r="F285" s="6">
        <f t="shared" si="12"/>
        <v>4272.6100000000006</v>
      </c>
      <c r="G285" s="2" t="s">
        <v>18</v>
      </c>
      <c r="H285" s="8">
        <f t="shared" si="13"/>
        <v>4021.2800000000007</v>
      </c>
      <c r="I285" s="1" t="str">
        <f t="shared" si="14"/>
        <v>2023-11</v>
      </c>
    </row>
    <row r="286" spans="1:9" x14ac:dyDescent="0.3">
      <c r="A286" s="5">
        <v>44884</v>
      </c>
      <c r="B286" s="6" t="s">
        <v>11</v>
      </c>
      <c r="C286" s="6" t="s">
        <v>16</v>
      </c>
      <c r="D286" s="6">
        <v>4</v>
      </c>
      <c r="E286" s="6">
        <v>988.12</v>
      </c>
      <c r="F286" s="6">
        <f t="shared" si="12"/>
        <v>3952.48</v>
      </c>
      <c r="G286" s="7" t="s">
        <v>18</v>
      </c>
      <c r="H286" s="8">
        <f t="shared" si="13"/>
        <v>2964.36</v>
      </c>
      <c r="I286" s="1" t="str">
        <f t="shared" si="14"/>
        <v>2022-11</v>
      </c>
    </row>
    <row r="287" spans="1:9" x14ac:dyDescent="0.3">
      <c r="A287" s="9">
        <v>44837</v>
      </c>
      <c r="B287" s="1" t="s">
        <v>9</v>
      </c>
      <c r="C287" s="1" t="s">
        <v>16</v>
      </c>
      <c r="D287" s="1">
        <v>2</v>
      </c>
      <c r="E287" s="1">
        <v>776.64</v>
      </c>
      <c r="F287" s="6">
        <f t="shared" si="12"/>
        <v>1553.28</v>
      </c>
      <c r="G287" s="2" t="s">
        <v>19</v>
      </c>
      <c r="H287" s="8">
        <f t="shared" si="13"/>
        <v>776.64</v>
      </c>
      <c r="I287" s="1" t="str">
        <f t="shared" si="14"/>
        <v>2022-10</v>
      </c>
    </row>
    <row r="288" spans="1:9" x14ac:dyDescent="0.3">
      <c r="A288" s="5">
        <v>45061</v>
      </c>
      <c r="B288" s="6" t="s">
        <v>10</v>
      </c>
      <c r="C288" s="6" t="s">
        <v>12</v>
      </c>
      <c r="D288" s="6">
        <v>18</v>
      </c>
      <c r="E288" s="6">
        <v>620.9</v>
      </c>
      <c r="F288" s="6">
        <f t="shared" si="12"/>
        <v>11176.199999999999</v>
      </c>
      <c r="G288" s="7" t="s">
        <v>20</v>
      </c>
      <c r="H288" s="8">
        <f t="shared" si="13"/>
        <v>10555.3</v>
      </c>
      <c r="I288" s="1" t="str">
        <f t="shared" si="14"/>
        <v>2023-05</v>
      </c>
    </row>
    <row r="289" spans="1:9" x14ac:dyDescent="0.3">
      <c r="A289" s="9">
        <v>44581</v>
      </c>
      <c r="B289" s="1" t="s">
        <v>10</v>
      </c>
      <c r="C289" s="1" t="s">
        <v>13</v>
      </c>
      <c r="D289" s="1">
        <v>9</v>
      </c>
      <c r="E289" s="1">
        <v>191.97</v>
      </c>
      <c r="F289" s="6">
        <f t="shared" si="12"/>
        <v>1727.73</v>
      </c>
      <c r="G289" s="2" t="s">
        <v>17</v>
      </c>
      <c r="H289" s="8">
        <f t="shared" si="13"/>
        <v>1535.76</v>
      </c>
      <c r="I289" s="1" t="str">
        <f t="shared" si="14"/>
        <v>2022-01</v>
      </c>
    </row>
    <row r="290" spans="1:9" x14ac:dyDescent="0.3">
      <c r="A290" s="5">
        <v>44807</v>
      </c>
      <c r="B290" s="6" t="s">
        <v>7</v>
      </c>
      <c r="C290" s="6" t="s">
        <v>13</v>
      </c>
      <c r="D290" s="6">
        <v>11</v>
      </c>
      <c r="E290" s="6">
        <v>561.70000000000005</v>
      </c>
      <c r="F290" s="6">
        <f t="shared" si="12"/>
        <v>6178.7000000000007</v>
      </c>
      <c r="G290" s="7" t="s">
        <v>20</v>
      </c>
      <c r="H290" s="8">
        <f t="shared" si="13"/>
        <v>5617.0000000000009</v>
      </c>
      <c r="I290" s="1" t="str">
        <f t="shared" si="14"/>
        <v>2022-09</v>
      </c>
    </row>
    <row r="291" spans="1:9" x14ac:dyDescent="0.3">
      <c r="A291" s="9">
        <v>45088</v>
      </c>
      <c r="B291" s="1" t="s">
        <v>7</v>
      </c>
      <c r="C291" s="1" t="s">
        <v>16</v>
      </c>
      <c r="D291" s="1">
        <v>10</v>
      </c>
      <c r="E291" s="1">
        <v>878.88</v>
      </c>
      <c r="F291" s="6">
        <f t="shared" si="12"/>
        <v>8788.7999999999993</v>
      </c>
      <c r="G291" s="2" t="s">
        <v>17</v>
      </c>
      <c r="H291" s="8">
        <f t="shared" si="13"/>
        <v>7909.9199999999992</v>
      </c>
      <c r="I291" s="1" t="str">
        <f t="shared" si="14"/>
        <v>2023-06</v>
      </c>
    </row>
    <row r="292" spans="1:9" x14ac:dyDescent="0.3">
      <c r="A292" s="5">
        <v>44633</v>
      </c>
      <c r="B292" s="6" t="s">
        <v>10</v>
      </c>
      <c r="C292" s="6" t="s">
        <v>15</v>
      </c>
      <c r="D292" s="6">
        <v>17</v>
      </c>
      <c r="E292" s="6">
        <v>684.94</v>
      </c>
      <c r="F292" s="6">
        <f t="shared" si="12"/>
        <v>11643.980000000001</v>
      </c>
      <c r="G292" s="7" t="s">
        <v>17</v>
      </c>
      <c r="H292" s="8">
        <f t="shared" si="13"/>
        <v>10959.04</v>
      </c>
      <c r="I292" s="1" t="str">
        <f t="shared" si="14"/>
        <v>2022-03</v>
      </c>
    </row>
    <row r="293" spans="1:9" x14ac:dyDescent="0.3">
      <c r="A293" s="9">
        <v>45065</v>
      </c>
      <c r="B293" s="1" t="s">
        <v>7</v>
      </c>
      <c r="C293" s="1" t="s">
        <v>16</v>
      </c>
      <c r="D293" s="1">
        <v>14</v>
      </c>
      <c r="E293" s="1">
        <v>598.95000000000005</v>
      </c>
      <c r="F293" s="6">
        <f t="shared" si="12"/>
        <v>8385.3000000000011</v>
      </c>
      <c r="G293" s="2" t="s">
        <v>17</v>
      </c>
      <c r="H293" s="8">
        <f t="shared" si="13"/>
        <v>7786.3500000000013</v>
      </c>
      <c r="I293" s="1" t="str">
        <f t="shared" si="14"/>
        <v>2023-05</v>
      </c>
    </row>
    <row r="294" spans="1:9" x14ac:dyDescent="0.3">
      <c r="A294" s="5">
        <v>44687</v>
      </c>
      <c r="B294" s="6" t="s">
        <v>8</v>
      </c>
      <c r="C294" s="6" t="s">
        <v>16</v>
      </c>
      <c r="D294" s="6">
        <v>2</v>
      </c>
      <c r="E294" s="6">
        <v>621.30999999999995</v>
      </c>
      <c r="F294" s="6">
        <f t="shared" si="12"/>
        <v>1242.6199999999999</v>
      </c>
      <c r="G294" s="7" t="s">
        <v>18</v>
      </c>
      <c r="H294" s="8">
        <f t="shared" si="13"/>
        <v>621.30999999999995</v>
      </c>
      <c r="I294" s="1" t="str">
        <f t="shared" si="14"/>
        <v>2022-05</v>
      </c>
    </row>
    <row r="295" spans="1:9" x14ac:dyDescent="0.3">
      <c r="A295" s="9">
        <v>44660</v>
      </c>
      <c r="B295" s="1" t="s">
        <v>11</v>
      </c>
      <c r="C295" s="1" t="s">
        <v>15</v>
      </c>
      <c r="D295" s="1">
        <v>5</v>
      </c>
      <c r="E295" s="1">
        <v>397.31</v>
      </c>
      <c r="F295" s="6">
        <f t="shared" si="12"/>
        <v>1986.55</v>
      </c>
      <c r="G295" s="2" t="s">
        <v>18</v>
      </c>
      <c r="H295" s="8">
        <f t="shared" si="13"/>
        <v>1589.24</v>
      </c>
      <c r="I295" s="1" t="str">
        <f t="shared" si="14"/>
        <v>2022-04</v>
      </c>
    </row>
    <row r="296" spans="1:9" x14ac:dyDescent="0.3">
      <c r="A296" s="5">
        <v>45007</v>
      </c>
      <c r="B296" s="6" t="s">
        <v>10</v>
      </c>
      <c r="C296" s="6" t="s">
        <v>14</v>
      </c>
      <c r="D296" s="6">
        <v>12</v>
      </c>
      <c r="E296" s="6">
        <v>106.47</v>
      </c>
      <c r="F296" s="6">
        <f t="shared" si="12"/>
        <v>1277.6399999999999</v>
      </c>
      <c r="G296" s="7" t="s">
        <v>19</v>
      </c>
      <c r="H296" s="8">
        <f t="shared" si="13"/>
        <v>1171.1699999999998</v>
      </c>
      <c r="I296" s="1" t="str">
        <f t="shared" si="14"/>
        <v>2023-03</v>
      </c>
    </row>
    <row r="297" spans="1:9" x14ac:dyDescent="0.3">
      <c r="A297" s="9">
        <v>45184</v>
      </c>
      <c r="B297" s="1" t="s">
        <v>9</v>
      </c>
      <c r="C297" s="1" t="s">
        <v>14</v>
      </c>
      <c r="D297" s="1">
        <v>11</v>
      </c>
      <c r="E297" s="1">
        <v>263.02</v>
      </c>
      <c r="F297" s="6">
        <f t="shared" si="12"/>
        <v>2893.22</v>
      </c>
      <c r="G297" s="2" t="s">
        <v>17</v>
      </c>
      <c r="H297" s="8">
        <f t="shared" si="13"/>
        <v>2630.2</v>
      </c>
      <c r="I297" s="1" t="str">
        <f t="shared" si="14"/>
        <v>2023-09</v>
      </c>
    </row>
    <row r="298" spans="1:9" x14ac:dyDescent="0.3">
      <c r="A298" s="5">
        <v>45006</v>
      </c>
      <c r="B298" s="6" t="s">
        <v>11</v>
      </c>
      <c r="C298" s="6" t="s">
        <v>16</v>
      </c>
      <c r="D298" s="6">
        <v>16</v>
      </c>
      <c r="E298" s="6">
        <v>730.1</v>
      </c>
      <c r="F298" s="6">
        <f t="shared" si="12"/>
        <v>11681.6</v>
      </c>
      <c r="G298" s="7" t="s">
        <v>17</v>
      </c>
      <c r="H298" s="8">
        <f t="shared" si="13"/>
        <v>10951.5</v>
      </c>
      <c r="I298" s="1" t="str">
        <f t="shared" si="14"/>
        <v>2023-03</v>
      </c>
    </row>
    <row r="299" spans="1:9" x14ac:dyDescent="0.3">
      <c r="A299" s="9">
        <v>44706</v>
      </c>
      <c r="B299" s="1" t="s">
        <v>9</v>
      </c>
      <c r="C299" s="1" t="s">
        <v>13</v>
      </c>
      <c r="D299" s="1">
        <v>18</v>
      </c>
      <c r="E299" s="1">
        <v>85.55</v>
      </c>
      <c r="F299" s="6">
        <f t="shared" si="12"/>
        <v>1539.8999999999999</v>
      </c>
      <c r="G299" s="2" t="s">
        <v>17</v>
      </c>
      <c r="H299" s="8">
        <f t="shared" si="13"/>
        <v>1454.35</v>
      </c>
      <c r="I299" s="1" t="str">
        <f t="shared" si="14"/>
        <v>2022-05</v>
      </c>
    </row>
    <row r="300" spans="1:9" x14ac:dyDescent="0.3">
      <c r="A300" s="5">
        <v>44870</v>
      </c>
      <c r="B300" s="6" t="s">
        <v>9</v>
      </c>
      <c r="C300" s="6" t="s">
        <v>12</v>
      </c>
      <c r="D300" s="6">
        <v>18</v>
      </c>
      <c r="E300" s="6">
        <v>307.67</v>
      </c>
      <c r="F300" s="6">
        <f t="shared" si="12"/>
        <v>5538.06</v>
      </c>
      <c r="G300" s="7" t="s">
        <v>18</v>
      </c>
      <c r="H300" s="8">
        <f t="shared" si="13"/>
        <v>5230.3900000000003</v>
      </c>
      <c r="I300" s="1" t="str">
        <f t="shared" si="14"/>
        <v>2022-11</v>
      </c>
    </row>
    <row r="301" spans="1:9" x14ac:dyDescent="0.3">
      <c r="A301" s="9">
        <v>44562</v>
      </c>
      <c r="B301" s="1" t="s">
        <v>8</v>
      </c>
      <c r="C301" s="1" t="s">
        <v>15</v>
      </c>
      <c r="D301" s="1">
        <v>10</v>
      </c>
      <c r="E301" s="1">
        <v>520.82000000000005</v>
      </c>
      <c r="F301" s="6">
        <f t="shared" si="12"/>
        <v>5208.2000000000007</v>
      </c>
      <c r="G301" s="2" t="s">
        <v>18</v>
      </c>
      <c r="H301" s="8">
        <f t="shared" si="13"/>
        <v>4687.380000000001</v>
      </c>
      <c r="I301" s="1" t="str">
        <f t="shared" si="14"/>
        <v>2022-01</v>
      </c>
    </row>
    <row r="302" spans="1:9" x14ac:dyDescent="0.3">
      <c r="A302" s="5">
        <v>44876</v>
      </c>
      <c r="B302" s="6" t="s">
        <v>10</v>
      </c>
      <c r="C302" s="6" t="s">
        <v>16</v>
      </c>
      <c r="D302" s="6">
        <v>3</v>
      </c>
      <c r="E302" s="6">
        <v>91.5</v>
      </c>
      <c r="F302" s="6">
        <f t="shared" si="12"/>
        <v>274.5</v>
      </c>
      <c r="G302" s="7" t="s">
        <v>17</v>
      </c>
      <c r="H302" s="8">
        <f t="shared" si="13"/>
        <v>183</v>
      </c>
      <c r="I302" s="1" t="str">
        <f t="shared" si="14"/>
        <v>2022-11</v>
      </c>
    </row>
    <row r="303" spans="1:9" x14ac:dyDescent="0.3">
      <c r="A303" s="9">
        <v>44721</v>
      </c>
      <c r="B303" s="1" t="s">
        <v>9</v>
      </c>
      <c r="C303" s="1" t="s">
        <v>13</v>
      </c>
      <c r="D303" s="1">
        <v>16</v>
      </c>
      <c r="E303" s="1">
        <v>972.87</v>
      </c>
      <c r="F303" s="6">
        <f t="shared" si="12"/>
        <v>15565.92</v>
      </c>
      <c r="G303" s="2" t="s">
        <v>19</v>
      </c>
      <c r="H303" s="8">
        <f t="shared" si="13"/>
        <v>14593.05</v>
      </c>
      <c r="I303" s="1" t="str">
        <f t="shared" si="14"/>
        <v>2022-06</v>
      </c>
    </row>
    <row r="304" spans="1:9" x14ac:dyDescent="0.3">
      <c r="A304" s="5">
        <v>44708</v>
      </c>
      <c r="B304" s="6" t="s">
        <v>7</v>
      </c>
      <c r="C304" s="6" t="s">
        <v>13</v>
      </c>
      <c r="D304" s="6">
        <v>9</v>
      </c>
      <c r="E304" s="6">
        <v>84.39</v>
      </c>
      <c r="F304" s="6">
        <f t="shared" si="12"/>
        <v>759.51</v>
      </c>
      <c r="G304" s="7" t="s">
        <v>17</v>
      </c>
      <c r="H304" s="8">
        <f t="shared" si="13"/>
        <v>675.12</v>
      </c>
      <c r="I304" s="1" t="str">
        <f t="shared" si="14"/>
        <v>2022-05</v>
      </c>
    </row>
    <row r="305" spans="1:9" x14ac:dyDescent="0.3">
      <c r="A305" s="9">
        <v>45278</v>
      </c>
      <c r="B305" s="1" t="s">
        <v>8</v>
      </c>
      <c r="C305" s="1" t="s">
        <v>13</v>
      </c>
      <c r="D305" s="1">
        <v>12</v>
      </c>
      <c r="E305" s="1">
        <v>356.98</v>
      </c>
      <c r="F305" s="6">
        <f t="shared" si="12"/>
        <v>4283.76</v>
      </c>
      <c r="G305" s="2" t="s">
        <v>19</v>
      </c>
      <c r="H305" s="8">
        <f t="shared" si="13"/>
        <v>3926.78</v>
      </c>
      <c r="I305" s="1" t="str">
        <f t="shared" si="14"/>
        <v>2023-12</v>
      </c>
    </row>
    <row r="306" spans="1:9" x14ac:dyDescent="0.3">
      <c r="A306" s="5">
        <v>44734</v>
      </c>
      <c r="B306" s="6" t="s">
        <v>10</v>
      </c>
      <c r="C306" s="6" t="s">
        <v>16</v>
      </c>
      <c r="D306" s="6">
        <v>12</v>
      </c>
      <c r="E306" s="6">
        <v>241.59</v>
      </c>
      <c r="F306" s="6">
        <f t="shared" si="12"/>
        <v>2899.08</v>
      </c>
      <c r="G306" s="7" t="s">
        <v>20</v>
      </c>
      <c r="H306" s="8">
        <f t="shared" si="13"/>
        <v>2657.49</v>
      </c>
      <c r="I306" s="1" t="str">
        <f t="shared" si="14"/>
        <v>2022-06</v>
      </c>
    </row>
    <row r="307" spans="1:9" x14ac:dyDescent="0.3">
      <c r="A307" s="9">
        <v>45149</v>
      </c>
      <c r="B307" s="1" t="s">
        <v>11</v>
      </c>
      <c r="C307" s="1" t="s">
        <v>13</v>
      </c>
      <c r="D307" s="1">
        <v>9</v>
      </c>
      <c r="E307" s="1">
        <v>68.47</v>
      </c>
      <c r="F307" s="6">
        <f t="shared" si="12"/>
        <v>616.23</v>
      </c>
      <c r="G307" s="2" t="s">
        <v>17</v>
      </c>
      <c r="H307" s="8">
        <f t="shared" si="13"/>
        <v>547.76</v>
      </c>
      <c r="I307" s="1" t="str">
        <f t="shared" si="14"/>
        <v>2023-08</v>
      </c>
    </row>
    <row r="308" spans="1:9" x14ac:dyDescent="0.3">
      <c r="A308" s="5">
        <v>44645</v>
      </c>
      <c r="B308" s="6" t="s">
        <v>9</v>
      </c>
      <c r="C308" s="6" t="s">
        <v>16</v>
      </c>
      <c r="D308" s="6">
        <v>19</v>
      </c>
      <c r="E308" s="6">
        <v>455.06</v>
      </c>
      <c r="F308" s="6">
        <f t="shared" si="12"/>
        <v>8646.14</v>
      </c>
      <c r="G308" s="7" t="s">
        <v>20</v>
      </c>
      <c r="H308" s="8">
        <f t="shared" si="13"/>
        <v>8191.079999999999</v>
      </c>
      <c r="I308" s="1" t="str">
        <f t="shared" si="14"/>
        <v>2022-03</v>
      </c>
    </row>
    <row r="309" spans="1:9" x14ac:dyDescent="0.3">
      <c r="A309" s="9">
        <v>44597</v>
      </c>
      <c r="B309" s="1" t="s">
        <v>8</v>
      </c>
      <c r="C309" s="1" t="s">
        <v>15</v>
      </c>
      <c r="D309" s="1">
        <v>16</v>
      </c>
      <c r="E309" s="1">
        <v>903.35</v>
      </c>
      <c r="F309" s="6">
        <f t="shared" si="12"/>
        <v>14453.6</v>
      </c>
      <c r="G309" s="2" t="s">
        <v>17</v>
      </c>
      <c r="H309" s="8">
        <f t="shared" si="13"/>
        <v>13550.25</v>
      </c>
      <c r="I309" s="1" t="str">
        <f t="shared" si="14"/>
        <v>2022-02</v>
      </c>
    </row>
    <row r="310" spans="1:9" x14ac:dyDescent="0.3">
      <c r="A310" s="5">
        <v>44866</v>
      </c>
      <c r="B310" s="6" t="s">
        <v>9</v>
      </c>
      <c r="C310" s="6" t="s">
        <v>14</v>
      </c>
      <c r="D310" s="6">
        <v>8</v>
      </c>
      <c r="E310" s="6">
        <v>755.66</v>
      </c>
      <c r="F310" s="6">
        <f t="shared" si="12"/>
        <v>6045.28</v>
      </c>
      <c r="G310" s="7" t="s">
        <v>20</v>
      </c>
      <c r="H310" s="8">
        <f t="shared" si="13"/>
        <v>5289.62</v>
      </c>
      <c r="I310" s="1" t="str">
        <f t="shared" si="14"/>
        <v>2022-11</v>
      </c>
    </row>
    <row r="311" spans="1:9" x14ac:dyDescent="0.3">
      <c r="A311" s="9">
        <v>44789</v>
      </c>
      <c r="B311" s="1" t="s">
        <v>9</v>
      </c>
      <c r="C311" s="1" t="s">
        <v>15</v>
      </c>
      <c r="D311" s="1">
        <v>10</v>
      </c>
      <c r="E311" s="1">
        <v>568.85</v>
      </c>
      <c r="F311" s="6">
        <f t="shared" si="12"/>
        <v>5688.5</v>
      </c>
      <c r="G311" s="2" t="s">
        <v>17</v>
      </c>
      <c r="H311" s="8">
        <f t="shared" si="13"/>
        <v>5119.6499999999996</v>
      </c>
      <c r="I311" s="1" t="str">
        <f t="shared" si="14"/>
        <v>2022-08</v>
      </c>
    </row>
    <row r="312" spans="1:9" x14ac:dyDescent="0.3">
      <c r="A312" s="5">
        <v>44870</v>
      </c>
      <c r="B312" s="6" t="s">
        <v>11</v>
      </c>
      <c r="C312" s="6" t="s">
        <v>16</v>
      </c>
      <c r="D312" s="6">
        <v>12</v>
      </c>
      <c r="E312" s="6">
        <v>553.08000000000004</v>
      </c>
      <c r="F312" s="6">
        <f t="shared" si="12"/>
        <v>6636.9600000000009</v>
      </c>
      <c r="G312" s="7" t="s">
        <v>18</v>
      </c>
      <c r="H312" s="8">
        <f t="shared" si="13"/>
        <v>6083.880000000001</v>
      </c>
      <c r="I312" s="1" t="str">
        <f t="shared" si="14"/>
        <v>2022-11</v>
      </c>
    </row>
    <row r="313" spans="1:9" x14ac:dyDescent="0.3">
      <c r="A313" s="9">
        <v>44614</v>
      </c>
      <c r="B313" s="1" t="s">
        <v>10</v>
      </c>
      <c r="C313" s="1" t="s">
        <v>12</v>
      </c>
      <c r="D313" s="1">
        <v>8</v>
      </c>
      <c r="E313" s="1">
        <v>800.74</v>
      </c>
      <c r="F313" s="6">
        <f t="shared" si="12"/>
        <v>6405.92</v>
      </c>
      <c r="G313" s="2" t="s">
        <v>19</v>
      </c>
      <c r="H313" s="8">
        <f t="shared" si="13"/>
        <v>5605.18</v>
      </c>
      <c r="I313" s="1" t="str">
        <f t="shared" si="14"/>
        <v>2022-02</v>
      </c>
    </row>
    <row r="314" spans="1:9" x14ac:dyDescent="0.3">
      <c r="A314" s="5">
        <v>45022</v>
      </c>
      <c r="B314" s="6" t="s">
        <v>8</v>
      </c>
      <c r="C314" s="6" t="s">
        <v>14</v>
      </c>
      <c r="D314" s="6">
        <v>5</v>
      </c>
      <c r="E314" s="6">
        <v>115.39</v>
      </c>
      <c r="F314" s="6">
        <f t="shared" si="12"/>
        <v>576.95000000000005</v>
      </c>
      <c r="G314" s="7" t="s">
        <v>18</v>
      </c>
      <c r="H314" s="8">
        <f t="shared" si="13"/>
        <v>461.56000000000006</v>
      </c>
      <c r="I314" s="1" t="str">
        <f t="shared" si="14"/>
        <v>2023-04</v>
      </c>
    </row>
    <row r="315" spans="1:9" x14ac:dyDescent="0.3">
      <c r="A315" s="9">
        <v>44679</v>
      </c>
      <c r="B315" s="1" t="s">
        <v>11</v>
      </c>
      <c r="C315" s="1" t="s">
        <v>12</v>
      </c>
      <c r="D315" s="1">
        <v>11</v>
      </c>
      <c r="E315" s="1">
        <v>549.41</v>
      </c>
      <c r="F315" s="6">
        <f t="shared" si="12"/>
        <v>6043.5099999999993</v>
      </c>
      <c r="G315" s="2" t="s">
        <v>20</v>
      </c>
      <c r="H315" s="8">
        <f t="shared" si="13"/>
        <v>5494.0999999999995</v>
      </c>
      <c r="I315" s="1" t="str">
        <f t="shared" si="14"/>
        <v>2022-04</v>
      </c>
    </row>
    <row r="316" spans="1:9" x14ac:dyDescent="0.3">
      <c r="A316" s="5">
        <v>45274</v>
      </c>
      <c r="B316" s="6" t="s">
        <v>8</v>
      </c>
      <c r="C316" s="6" t="s">
        <v>13</v>
      </c>
      <c r="D316" s="6">
        <v>14</v>
      </c>
      <c r="E316" s="6">
        <v>94.76</v>
      </c>
      <c r="F316" s="6">
        <f t="shared" si="12"/>
        <v>1326.64</v>
      </c>
      <c r="G316" s="7" t="s">
        <v>20</v>
      </c>
      <c r="H316" s="8">
        <f t="shared" si="13"/>
        <v>1231.8800000000001</v>
      </c>
      <c r="I316" s="1" t="str">
        <f t="shared" si="14"/>
        <v>2023-12</v>
      </c>
    </row>
    <row r="317" spans="1:9" x14ac:dyDescent="0.3">
      <c r="A317" s="9">
        <v>44713</v>
      </c>
      <c r="B317" s="1" t="s">
        <v>11</v>
      </c>
      <c r="C317" s="1" t="s">
        <v>14</v>
      </c>
      <c r="D317" s="1">
        <v>8</v>
      </c>
      <c r="E317" s="1">
        <v>646.59</v>
      </c>
      <c r="F317" s="6">
        <f t="shared" si="12"/>
        <v>5172.72</v>
      </c>
      <c r="G317" s="2" t="s">
        <v>19</v>
      </c>
      <c r="H317" s="8">
        <f t="shared" si="13"/>
        <v>4526.13</v>
      </c>
      <c r="I317" s="1" t="str">
        <f t="shared" si="14"/>
        <v>2022-06</v>
      </c>
    </row>
    <row r="318" spans="1:9" x14ac:dyDescent="0.3">
      <c r="A318" s="5">
        <v>44844</v>
      </c>
      <c r="B318" s="6" t="s">
        <v>9</v>
      </c>
      <c r="C318" s="6" t="s">
        <v>15</v>
      </c>
      <c r="D318" s="6">
        <v>13</v>
      </c>
      <c r="E318" s="6">
        <v>603.4</v>
      </c>
      <c r="F318" s="6">
        <f t="shared" si="12"/>
        <v>7844.2</v>
      </c>
      <c r="G318" s="7" t="s">
        <v>18</v>
      </c>
      <c r="H318" s="8">
        <f t="shared" si="13"/>
        <v>7240.8</v>
      </c>
      <c r="I318" s="1" t="str">
        <f t="shared" si="14"/>
        <v>2022-10</v>
      </c>
    </row>
    <row r="319" spans="1:9" x14ac:dyDescent="0.3">
      <c r="A319" s="9">
        <v>44709</v>
      </c>
      <c r="B319" s="1" t="s">
        <v>10</v>
      </c>
      <c r="C319" s="1" t="s">
        <v>12</v>
      </c>
      <c r="D319" s="1">
        <v>14</v>
      </c>
      <c r="E319" s="1">
        <v>281.58999999999997</v>
      </c>
      <c r="F319" s="6">
        <f t="shared" si="12"/>
        <v>3942.2599999999998</v>
      </c>
      <c r="G319" s="2" t="s">
        <v>20</v>
      </c>
      <c r="H319" s="8">
        <f t="shared" si="13"/>
        <v>3660.6699999999996</v>
      </c>
      <c r="I319" s="1" t="str">
        <f t="shared" si="14"/>
        <v>2022-05</v>
      </c>
    </row>
    <row r="320" spans="1:9" x14ac:dyDescent="0.3">
      <c r="A320" s="5">
        <v>45228</v>
      </c>
      <c r="B320" s="6" t="s">
        <v>7</v>
      </c>
      <c r="C320" s="6" t="s">
        <v>14</v>
      </c>
      <c r="D320" s="6">
        <v>14</v>
      </c>
      <c r="E320" s="6">
        <v>664.32</v>
      </c>
      <c r="F320" s="6">
        <f t="shared" si="12"/>
        <v>9300.4800000000014</v>
      </c>
      <c r="G320" s="7" t="s">
        <v>17</v>
      </c>
      <c r="H320" s="8">
        <f t="shared" si="13"/>
        <v>8636.1600000000017</v>
      </c>
      <c r="I320" s="1" t="str">
        <f t="shared" si="14"/>
        <v>2023-10</v>
      </c>
    </row>
    <row r="321" spans="1:9" x14ac:dyDescent="0.3">
      <c r="A321" s="9">
        <v>44571</v>
      </c>
      <c r="B321" s="1" t="s">
        <v>11</v>
      </c>
      <c r="C321" s="1" t="s">
        <v>13</v>
      </c>
      <c r="D321" s="1">
        <v>13</v>
      </c>
      <c r="E321" s="1">
        <v>831.2</v>
      </c>
      <c r="F321" s="6">
        <f t="shared" si="12"/>
        <v>10805.6</v>
      </c>
      <c r="G321" s="2" t="s">
        <v>20</v>
      </c>
      <c r="H321" s="8">
        <f t="shared" si="13"/>
        <v>9974.4</v>
      </c>
      <c r="I321" s="1" t="str">
        <f t="shared" si="14"/>
        <v>2022-01</v>
      </c>
    </row>
    <row r="322" spans="1:9" x14ac:dyDescent="0.3">
      <c r="A322" s="5">
        <v>44779</v>
      </c>
      <c r="B322" s="6" t="s">
        <v>8</v>
      </c>
      <c r="C322" s="6" t="s">
        <v>14</v>
      </c>
      <c r="D322" s="6">
        <v>2</v>
      </c>
      <c r="E322" s="6">
        <v>968</v>
      </c>
      <c r="F322" s="6">
        <f t="shared" si="12"/>
        <v>1936</v>
      </c>
      <c r="G322" s="7" t="s">
        <v>18</v>
      </c>
      <c r="H322" s="8">
        <f t="shared" si="13"/>
        <v>968</v>
      </c>
      <c r="I322" s="1" t="str">
        <f t="shared" si="14"/>
        <v>2022-08</v>
      </c>
    </row>
    <row r="323" spans="1:9" x14ac:dyDescent="0.3">
      <c r="A323" s="9">
        <v>44822</v>
      </c>
      <c r="B323" s="1" t="s">
        <v>8</v>
      </c>
      <c r="C323" s="1" t="s">
        <v>16</v>
      </c>
      <c r="D323" s="1">
        <v>11</v>
      </c>
      <c r="E323" s="1">
        <v>248.44</v>
      </c>
      <c r="F323" s="6">
        <f t="shared" ref="F323:F386" si="15">D323*E323</f>
        <v>2732.84</v>
      </c>
      <c r="G323" s="2" t="s">
        <v>17</v>
      </c>
      <c r="H323" s="8">
        <f t="shared" ref="H323:H386" si="16">F323-E323</f>
        <v>2484.4</v>
      </c>
      <c r="I323" s="1" t="str">
        <f t="shared" ref="I323:I386" si="17">TEXT(A323, "YYYY-MM")</f>
        <v>2022-09</v>
      </c>
    </row>
    <row r="324" spans="1:9" x14ac:dyDescent="0.3">
      <c r="A324" s="5">
        <v>44843</v>
      </c>
      <c r="B324" s="6" t="s">
        <v>7</v>
      </c>
      <c r="C324" s="6" t="s">
        <v>13</v>
      </c>
      <c r="D324" s="6">
        <v>16</v>
      </c>
      <c r="E324" s="6">
        <v>488.58</v>
      </c>
      <c r="F324" s="6">
        <f t="shared" si="15"/>
        <v>7817.28</v>
      </c>
      <c r="G324" s="7" t="s">
        <v>20</v>
      </c>
      <c r="H324" s="8">
        <f t="shared" si="16"/>
        <v>7328.7</v>
      </c>
      <c r="I324" s="1" t="str">
        <f t="shared" si="17"/>
        <v>2022-10</v>
      </c>
    </row>
    <row r="325" spans="1:9" x14ac:dyDescent="0.3">
      <c r="A325" s="9">
        <v>45085</v>
      </c>
      <c r="B325" s="1" t="s">
        <v>11</v>
      </c>
      <c r="C325" s="1" t="s">
        <v>16</v>
      </c>
      <c r="D325" s="1">
        <v>19</v>
      </c>
      <c r="E325" s="1">
        <v>387.68</v>
      </c>
      <c r="F325" s="6">
        <f t="shared" si="15"/>
        <v>7365.92</v>
      </c>
      <c r="G325" s="2" t="s">
        <v>18</v>
      </c>
      <c r="H325" s="8">
        <f t="shared" si="16"/>
        <v>6978.24</v>
      </c>
      <c r="I325" s="1" t="str">
        <f t="shared" si="17"/>
        <v>2023-06</v>
      </c>
    </row>
    <row r="326" spans="1:9" x14ac:dyDescent="0.3">
      <c r="A326" s="5">
        <v>44800</v>
      </c>
      <c r="B326" s="6" t="s">
        <v>11</v>
      </c>
      <c r="C326" s="6" t="s">
        <v>12</v>
      </c>
      <c r="D326" s="6">
        <v>13</v>
      </c>
      <c r="E326" s="6">
        <v>931.55</v>
      </c>
      <c r="F326" s="6">
        <f t="shared" si="15"/>
        <v>12110.15</v>
      </c>
      <c r="G326" s="7" t="s">
        <v>18</v>
      </c>
      <c r="H326" s="8">
        <f t="shared" si="16"/>
        <v>11178.6</v>
      </c>
      <c r="I326" s="1" t="str">
        <f t="shared" si="17"/>
        <v>2022-08</v>
      </c>
    </row>
    <row r="327" spans="1:9" x14ac:dyDescent="0.3">
      <c r="A327" s="9">
        <v>45255</v>
      </c>
      <c r="B327" s="1" t="s">
        <v>8</v>
      </c>
      <c r="C327" s="1" t="s">
        <v>14</v>
      </c>
      <c r="D327" s="1">
        <v>13</v>
      </c>
      <c r="E327" s="1">
        <v>279.55</v>
      </c>
      <c r="F327" s="6">
        <f t="shared" si="15"/>
        <v>3634.15</v>
      </c>
      <c r="G327" s="2" t="s">
        <v>17</v>
      </c>
      <c r="H327" s="8">
        <f t="shared" si="16"/>
        <v>3354.6</v>
      </c>
      <c r="I327" s="1" t="str">
        <f t="shared" si="17"/>
        <v>2023-11</v>
      </c>
    </row>
    <row r="328" spans="1:9" x14ac:dyDescent="0.3">
      <c r="A328" s="5">
        <v>44686</v>
      </c>
      <c r="B328" s="6" t="s">
        <v>8</v>
      </c>
      <c r="C328" s="6" t="s">
        <v>15</v>
      </c>
      <c r="D328" s="6">
        <v>10</v>
      </c>
      <c r="E328" s="6">
        <v>89.95</v>
      </c>
      <c r="F328" s="6">
        <f t="shared" si="15"/>
        <v>899.5</v>
      </c>
      <c r="G328" s="7" t="s">
        <v>17</v>
      </c>
      <c r="H328" s="8">
        <f t="shared" si="16"/>
        <v>809.55</v>
      </c>
      <c r="I328" s="1" t="str">
        <f t="shared" si="17"/>
        <v>2022-05</v>
      </c>
    </row>
    <row r="329" spans="1:9" x14ac:dyDescent="0.3">
      <c r="A329" s="9">
        <v>44701</v>
      </c>
      <c r="B329" s="1" t="s">
        <v>9</v>
      </c>
      <c r="C329" s="1" t="s">
        <v>14</v>
      </c>
      <c r="D329" s="1">
        <v>4</v>
      </c>
      <c r="E329" s="1">
        <v>817.11</v>
      </c>
      <c r="F329" s="6">
        <f t="shared" si="15"/>
        <v>3268.44</v>
      </c>
      <c r="G329" s="2" t="s">
        <v>19</v>
      </c>
      <c r="H329" s="8">
        <f t="shared" si="16"/>
        <v>2451.33</v>
      </c>
      <c r="I329" s="1" t="str">
        <f t="shared" si="17"/>
        <v>2022-05</v>
      </c>
    </row>
    <row r="330" spans="1:9" x14ac:dyDescent="0.3">
      <c r="A330" s="5">
        <v>45099</v>
      </c>
      <c r="B330" s="6" t="s">
        <v>9</v>
      </c>
      <c r="C330" s="6" t="s">
        <v>13</v>
      </c>
      <c r="D330" s="6">
        <v>14</v>
      </c>
      <c r="E330" s="6">
        <v>504.84</v>
      </c>
      <c r="F330" s="6">
        <f t="shared" si="15"/>
        <v>7067.7599999999993</v>
      </c>
      <c r="G330" s="7" t="s">
        <v>19</v>
      </c>
      <c r="H330" s="8">
        <f t="shared" si="16"/>
        <v>6562.9199999999992</v>
      </c>
      <c r="I330" s="1" t="str">
        <f t="shared" si="17"/>
        <v>2023-06</v>
      </c>
    </row>
    <row r="331" spans="1:9" x14ac:dyDescent="0.3">
      <c r="A331" s="9">
        <v>44671</v>
      </c>
      <c r="B331" s="1" t="s">
        <v>9</v>
      </c>
      <c r="C331" s="1" t="s">
        <v>13</v>
      </c>
      <c r="D331" s="1">
        <v>10</v>
      </c>
      <c r="E331" s="1">
        <v>199.97</v>
      </c>
      <c r="F331" s="6">
        <f t="shared" si="15"/>
        <v>1999.7</v>
      </c>
      <c r="G331" s="2" t="s">
        <v>19</v>
      </c>
      <c r="H331" s="8">
        <f t="shared" si="16"/>
        <v>1799.73</v>
      </c>
      <c r="I331" s="1" t="str">
        <f t="shared" si="17"/>
        <v>2022-04</v>
      </c>
    </row>
    <row r="332" spans="1:9" x14ac:dyDescent="0.3">
      <c r="A332" s="5">
        <v>45112</v>
      </c>
      <c r="B332" s="6" t="s">
        <v>7</v>
      </c>
      <c r="C332" s="6" t="s">
        <v>14</v>
      </c>
      <c r="D332" s="6">
        <v>16</v>
      </c>
      <c r="E332" s="6">
        <v>269.43</v>
      </c>
      <c r="F332" s="6">
        <f t="shared" si="15"/>
        <v>4310.88</v>
      </c>
      <c r="G332" s="7" t="s">
        <v>19</v>
      </c>
      <c r="H332" s="8">
        <f t="shared" si="16"/>
        <v>4041.4500000000003</v>
      </c>
      <c r="I332" s="1" t="str">
        <f t="shared" si="17"/>
        <v>2023-07</v>
      </c>
    </row>
    <row r="333" spans="1:9" x14ac:dyDescent="0.3">
      <c r="A333" s="9">
        <v>44834</v>
      </c>
      <c r="B333" s="1" t="s">
        <v>8</v>
      </c>
      <c r="C333" s="1" t="s">
        <v>13</v>
      </c>
      <c r="D333" s="1">
        <v>1</v>
      </c>
      <c r="E333" s="1">
        <v>650.64</v>
      </c>
      <c r="F333" s="6">
        <f t="shared" si="15"/>
        <v>650.64</v>
      </c>
      <c r="G333" s="2" t="s">
        <v>19</v>
      </c>
      <c r="H333" s="8">
        <f t="shared" si="16"/>
        <v>0</v>
      </c>
      <c r="I333" s="1" t="str">
        <f t="shared" si="17"/>
        <v>2022-09</v>
      </c>
    </row>
    <row r="334" spans="1:9" x14ac:dyDescent="0.3">
      <c r="A334" s="5">
        <v>44750</v>
      </c>
      <c r="B334" s="6" t="s">
        <v>8</v>
      </c>
      <c r="C334" s="6" t="s">
        <v>16</v>
      </c>
      <c r="D334" s="6">
        <v>18</v>
      </c>
      <c r="E334" s="6">
        <v>638.82000000000005</v>
      </c>
      <c r="F334" s="6">
        <f t="shared" si="15"/>
        <v>11498.76</v>
      </c>
      <c r="G334" s="7" t="s">
        <v>20</v>
      </c>
      <c r="H334" s="8">
        <f t="shared" si="16"/>
        <v>10859.94</v>
      </c>
      <c r="I334" s="1" t="str">
        <f t="shared" si="17"/>
        <v>2022-07</v>
      </c>
    </row>
    <row r="335" spans="1:9" x14ac:dyDescent="0.3">
      <c r="A335" s="9">
        <v>44730</v>
      </c>
      <c r="B335" s="1" t="s">
        <v>10</v>
      </c>
      <c r="C335" s="1" t="s">
        <v>12</v>
      </c>
      <c r="D335" s="1">
        <v>10</v>
      </c>
      <c r="E335" s="1">
        <v>790.28</v>
      </c>
      <c r="F335" s="6">
        <f t="shared" si="15"/>
        <v>7902.7999999999993</v>
      </c>
      <c r="G335" s="2" t="s">
        <v>19</v>
      </c>
      <c r="H335" s="8">
        <f t="shared" si="16"/>
        <v>7112.5199999999995</v>
      </c>
      <c r="I335" s="1" t="str">
        <f t="shared" si="17"/>
        <v>2022-06</v>
      </c>
    </row>
    <row r="336" spans="1:9" x14ac:dyDescent="0.3">
      <c r="A336" s="5">
        <v>45217</v>
      </c>
      <c r="B336" s="6" t="s">
        <v>10</v>
      </c>
      <c r="C336" s="6" t="s">
        <v>12</v>
      </c>
      <c r="D336" s="6">
        <v>4</v>
      </c>
      <c r="E336" s="6">
        <v>393.94</v>
      </c>
      <c r="F336" s="6">
        <f t="shared" si="15"/>
        <v>1575.76</v>
      </c>
      <c r="G336" s="7" t="s">
        <v>18</v>
      </c>
      <c r="H336" s="8">
        <f t="shared" si="16"/>
        <v>1181.82</v>
      </c>
      <c r="I336" s="1" t="str">
        <f t="shared" si="17"/>
        <v>2023-10</v>
      </c>
    </row>
    <row r="337" spans="1:9" x14ac:dyDescent="0.3">
      <c r="A337" s="9">
        <v>45161</v>
      </c>
      <c r="B337" s="1" t="s">
        <v>10</v>
      </c>
      <c r="C337" s="1" t="s">
        <v>16</v>
      </c>
      <c r="D337" s="1">
        <v>11</v>
      </c>
      <c r="E337" s="1">
        <v>369.42</v>
      </c>
      <c r="F337" s="6">
        <f t="shared" si="15"/>
        <v>4063.6200000000003</v>
      </c>
      <c r="G337" s="2" t="s">
        <v>17</v>
      </c>
      <c r="H337" s="8">
        <f t="shared" si="16"/>
        <v>3694.2000000000003</v>
      </c>
      <c r="I337" s="1" t="str">
        <f t="shared" si="17"/>
        <v>2023-08</v>
      </c>
    </row>
    <row r="338" spans="1:9" x14ac:dyDescent="0.3">
      <c r="A338" s="5">
        <v>44964</v>
      </c>
      <c r="B338" s="6" t="s">
        <v>11</v>
      </c>
      <c r="C338" s="6" t="s">
        <v>12</v>
      </c>
      <c r="D338" s="6">
        <v>9</v>
      </c>
      <c r="E338" s="6">
        <v>369.51</v>
      </c>
      <c r="F338" s="6">
        <f t="shared" si="15"/>
        <v>3325.59</v>
      </c>
      <c r="G338" s="7" t="s">
        <v>19</v>
      </c>
      <c r="H338" s="8">
        <f t="shared" si="16"/>
        <v>2956.08</v>
      </c>
      <c r="I338" s="1" t="str">
        <f t="shared" si="17"/>
        <v>2023-02</v>
      </c>
    </row>
    <row r="339" spans="1:9" x14ac:dyDescent="0.3">
      <c r="A339" s="9">
        <v>45276</v>
      </c>
      <c r="B339" s="1" t="s">
        <v>7</v>
      </c>
      <c r="C339" s="1" t="s">
        <v>12</v>
      </c>
      <c r="D339" s="1">
        <v>18</v>
      </c>
      <c r="E339" s="1">
        <v>102.13</v>
      </c>
      <c r="F339" s="6">
        <f t="shared" si="15"/>
        <v>1838.34</v>
      </c>
      <c r="G339" s="2" t="s">
        <v>18</v>
      </c>
      <c r="H339" s="8">
        <f t="shared" si="16"/>
        <v>1736.21</v>
      </c>
      <c r="I339" s="1" t="str">
        <f t="shared" si="17"/>
        <v>2023-12</v>
      </c>
    </row>
    <row r="340" spans="1:9" x14ac:dyDescent="0.3">
      <c r="A340" s="5">
        <v>45232</v>
      </c>
      <c r="B340" s="6" t="s">
        <v>11</v>
      </c>
      <c r="C340" s="6" t="s">
        <v>13</v>
      </c>
      <c r="D340" s="6">
        <v>4</v>
      </c>
      <c r="E340" s="6">
        <v>338.74</v>
      </c>
      <c r="F340" s="6">
        <f t="shared" si="15"/>
        <v>1354.96</v>
      </c>
      <c r="G340" s="7" t="s">
        <v>19</v>
      </c>
      <c r="H340" s="8">
        <f t="shared" si="16"/>
        <v>1016.22</v>
      </c>
      <c r="I340" s="1" t="str">
        <f t="shared" si="17"/>
        <v>2023-11</v>
      </c>
    </row>
    <row r="341" spans="1:9" x14ac:dyDescent="0.3">
      <c r="A341" s="9">
        <v>44781</v>
      </c>
      <c r="B341" s="1" t="s">
        <v>9</v>
      </c>
      <c r="C341" s="1" t="s">
        <v>16</v>
      </c>
      <c r="D341" s="1">
        <v>14</v>
      </c>
      <c r="E341" s="1">
        <v>473.07</v>
      </c>
      <c r="F341" s="6">
        <f t="shared" si="15"/>
        <v>6622.98</v>
      </c>
      <c r="G341" s="2" t="s">
        <v>17</v>
      </c>
      <c r="H341" s="8">
        <f t="shared" si="16"/>
        <v>6149.91</v>
      </c>
      <c r="I341" s="1" t="str">
        <f t="shared" si="17"/>
        <v>2022-08</v>
      </c>
    </row>
    <row r="342" spans="1:9" x14ac:dyDescent="0.3">
      <c r="A342" s="5">
        <v>45255</v>
      </c>
      <c r="B342" s="6" t="s">
        <v>8</v>
      </c>
      <c r="C342" s="6" t="s">
        <v>16</v>
      </c>
      <c r="D342" s="6">
        <v>18</v>
      </c>
      <c r="E342" s="6">
        <v>274.04000000000002</v>
      </c>
      <c r="F342" s="6">
        <f t="shared" si="15"/>
        <v>4932.72</v>
      </c>
      <c r="G342" s="7" t="s">
        <v>17</v>
      </c>
      <c r="H342" s="8">
        <f t="shared" si="16"/>
        <v>4658.68</v>
      </c>
      <c r="I342" s="1" t="str">
        <f t="shared" si="17"/>
        <v>2023-11</v>
      </c>
    </row>
    <row r="343" spans="1:9" x14ac:dyDescent="0.3">
      <c r="A343" s="9">
        <v>45195</v>
      </c>
      <c r="B343" s="1" t="s">
        <v>11</v>
      </c>
      <c r="C343" s="1" t="s">
        <v>15</v>
      </c>
      <c r="D343" s="1">
        <v>1</v>
      </c>
      <c r="E343" s="1">
        <v>272.22000000000003</v>
      </c>
      <c r="F343" s="6">
        <f t="shared" si="15"/>
        <v>272.22000000000003</v>
      </c>
      <c r="G343" s="2" t="s">
        <v>18</v>
      </c>
      <c r="H343" s="8">
        <f t="shared" si="16"/>
        <v>0</v>
      </c>
      <c r="I343" s="1" t="str">
        <f t="shared" si="17"/>
        <v>2023-09</v>
      </c>
    </row>
    <row r="344" spans="1:9" x14ac:dyDescent="0.3">
      <c r="A344" s="5">
        <v>44905</v>
      </c>
      <c r="B344" s="6" t="s">
        <v>10</v>
      </c>
      <c r="C344" s="6" t="s">
        <v>16</v>
      </c>
      <c r="D344" s="6">
        <v>10</v>
      </c>
      <c r="E344" s="6">
        <v>170.42</v>
      </c>
      <c r="F344" s="6">
        <f t="shared" si="15"/>
        <v>1704.1999999999998</v>
      </c>
      <c r="G344" s="7" t="s">
        <v>20</v>
      </c>
      <c r="H344" s="8">
        <f t="shared" si="16"/>
        <v>1533.7799999999997</v>
      </c>
      <c r="I344" s="1" t="str">
        <f t="shared" si="17"/>
        <v>2022-12</v>
      </c>
    </row>
    <row r="345" spans="1:9" x14ac:dyDescent="0.3">
      <c r="A345" s="9">
        <v>44818</v>
      </c>
      <c r="B345" s="1" t="s">
        <v>10</v>
      </c>
      <c r="C345" s="1" t="s">
        <v>15</v>
      </c>
      <c r="D345" s="1">
        <v>6</v>
      </c>
      <c r="E345" s="1">
        <v>180.4</v>
      </c>
      <c r="F345" s="6">
        <f t="shared" si="15"/>
        <v>1082.4000000000001</v>
      </c>
      <c r="G345" s="2" t="s">
        <v>20</v>
      </c>
      <c r="H345" s="8">
        <f t="shared" si="16"/>
        <v>902.00000000000011</v>
      </c>
      <c r="I345" s="1" t="str">
        <f t="shared" si="17"/>
        <v>2022-09</v>
      </c>
    </row>
    <row r="346" spans="1:9" x14ac:dyDescent="0.3">
      <c r="A346" s="5">
        <v>45112</v>
      </c>
      <c r="B346" s="6" t="s">
        <v>7</v>
      </c>
      <c r="C346" s="6" t="s">
        <v>15</v>
      </c>
      <c r="D346" s="6">
        <v>5</v>
      </c>
      <c r="E346" s="6">
        <v>132.26</v>
      </c>
      <c r="F346" s="6">
        <f t="shared" si="15"/>
        <v>661.3</v>
      </c>
      <c r="G346" s="7" t="s">
        <v>18</v>
      </c>
      <c r="H346" s="8">
        <f t="shared" si="16"/>
        <v>529.04</v>
      </c>
      <c r="I346" s="1" t="str">
        <f t="shared" si="17"/>
        <v>2023-07</v>
      </c>
    </row>
    <row r="347" spans="1:9" x14ac:dyDescent="0.3">
      <c r="A347" s="9">
        <v>44853</v>
      </c>
      <c r="B347" s="1" t="s">
        <v>7</v>
      </c>
      <c r="C347" s="1" t="s">
        <v>12</v>
      </c>
      <c r="D347" s="1">
        <v>1</v>
      </c>
      <c r="E347" s="1">
        <v>436.7</v>
      </c>
      <c r="F347" s="6">
        <f t="shared" si="15"/>
        <v>436.7</v>
      </c>
      <c r="G347" s="2" t="s">
        <v>17</v>
      </c>
      <c r="H347" s="8">
        <f t="shared" si="16"/>
        <v>0</v>
      </c>
      <c r="I347" s="1" t="str">
        <f t="shared" si="17"/>
        <v>2022-10</v>
      </c>
    </row>
    <row r="348" spans="1:9" x14ac:dyDescent="0.3">
      <c r="A348" s="5">
        <v>44950</v>
      </c>
      <c r="B348" s="6" t="s">
        <v>8</v>
      </c>
      <c r="C348" s="6" t="s">
        <v>15</v>
      </c>
      <c r="D348" s="6">
        <v>4</v>
      </c>
      <c r="E348" s="6">
        <v>427.35</v>
      </c>
      <c r="F348" s="6">
        <f t="shared" si="15"/>
        <v>1709.4</v>
      </c>
      <c r="G348" s="7" t="s">
        <v>20</v>
      </c>
      <c r="H348" s="8">
        <f t="shared" si="16"/>
        <v>1282.0500000000002</v>
      </c>
      <c r="I348" s="1" t="str">
        <f t="shared" si="17"/>
        <v>2023-01</v>
      </c>
    </row>
    <row r="349" spans="1:9" x14ac:dyDescent="0.3">
      <c r="A349" s="9">
        <v>44578</v>
      </c>
      <c r="B349" s="1" t="s">
        <v>9</v>
      </c>
      <c r="C349" s="1" t="s">
        <v>15</v>
      </c>
      <c r="D349" s="1">
        <v>6</v>
      </c>
      <c r="E349" s="1">
        <v>512.67999999999995</v>
      </c>
      <c r="F349" s="6">
        <f t="shared" si="15"/>
        <v>3076.08</v>
      </c>
      <c r="G349" s="2" t="s">
        <v>17</v>
      </c>
      <c r="H349" s="8">
        <f t="shared" si="16"/>
        <v>2563.4</v>
      </c>
      <c r="I349" s="1" t="str">
        <f t="shared" si="17"/>
        <v>2022-01</v>
      </c>
    </row>
    <row r="350" spans="1:9" x14ac:dyDescent="0.3">
      <c r="A350" s="5">
        <v>45287</v>
      </c>
      <c r="B350" s="6" t="s">
        <v>7</v>
      </c>
      <c r="C350" s="6" t="s">
        <v>12</v>
      </c>
      <c r="D350" s="6">
        <v>4</v>
      </c>
      <c r="E350" s="6">
        <v>981.89</v>
      </c>
      <c r="F350" s="6">
        <f t="shared" si="15"/>
        <v>3927.56</v>
      </c>
      <c r="G350" s="7" t="s">
        <v>17</v>
      </c>
      <c r="H350" s="8">
        <f t="shared" si="16"/>
        <v>2945.67</v>
      </c>
      <c r="I350" s="1" t="str">
        <f t="shared" si="17"/>
        <v>2023-12</v>
      </c>
    </row>
    <row r="351" spans="1:9" x14ac:dyDescent="0.3">
      <c r="A351" s="9">
        <v>45067</v>
      </c>
      <c r="B351" s="1" t="s">
        <v>11</v>
      </c>
      <c r="C351" s="1" t="s">
        <v>12</v>
      </c>
      <c r="D351" s="1">
        <v>8</v>
      </c>
      <c r="E351" s="1">
        <v>726.94</v>
      </c>
      <c r="F351" s="6">
        <f t="shared" si="15"/>
        <v>5815.52</v>
      </c>
      <c r="G351" s="2" t="s">
        <v>19</v>
      </c>
      <c r="H351" s="8">
        <f t="shared" si="16"/>
        <v>5088.58</v>
      </c>
      <c r="I351" s="1" t="str">
        <f t="shared" si="17"/>
        <v>2023-05</v>
      </c>
    </row>
    <row r="352" spans="1:9" x14ac:dyDescent="0.3">
      <c r="A352" s="5">
        <v>44834</v>
      </c>
      <c r="B352" s="6" t="s">
        <v>8</v>
      </c>
      <c r="C352" s="6" t="s">
        <v>15</v>
      </c>
      <c r="D352" s="6">
        <v>8</v>
      </c>
      <c r="E352" s="6">
        <v>977.63</v>
      </c>
      <c r="F352" s="6">
        <f t="shared" si="15"/>
        <v>7821.04</v>
      </c>
      <c r="G352" s="7" t="s">
        <v>17</v>
      </c>
      <c r="H352" s="8">
        <f t="shared" si="16"/>
        <v>6843.41</v>
      </c>
      <c r="I352" s="1" t="str">
        <f t="shared" si="17"/>
        <v>2022-09</v>
      </c>
    </row>
    <row r="353" spans="1:9" x14ac:dyDescent="0.3">
      <c r="A353" s="9">
        <v>44809</v>
      </c>
      <c r="B353" s="1" t="s">
        <v>10</v>
      </c>
      <c r="C353" s="1" t="s">
        <v>15</v>
      </c>
      <c r="D353" s="1">
        <v>19</v>
      </c>
      <c r="E353" s="1">
        <v>968.66</v>
      </c>
      <c r="F353" s="6">
        <f t="shared" si="15"/>
        <v>18404.54</v>
      </c>
      <c r="G353" s="2" t="s">
        <v>19</v>
      </c>
      <c r="H353" s="8">
        <f t="shared" si="16"/>
        <v>17435.88</v>
      </c>
      <c r="I353" s="1" t="str">
        <f t="shared" si="17"/>
        <v>2022-09</v>
      </c>
    </row>
    <row r="354" spans="1:9" x14ac:dyDescent="0.3">
      <c r="A354" s="5">
        <v>45101</v>
      </c>
      <c r="B354" s="6" t="s">
        <v>9</v>
      </c>
      <c r="C354" s="6" t="s">
        <v>14</v>
      </c>
      <c r="D354" s="6">
        <v>11</v>
      </c>
      <c r="E354" s="6">
        <v>685.75</v>
      </c>
      <c r="F354" s="6">
        <f t="shared" si="15"/>
        <v>7543.25</v>
      </c>
      <c r="G354" s="7" t="s">
        <v>17</v>
      </c>
      <c r="H354" s="8">
        <f t="shared" si="16"/>
        <v>6857.5</v>
      </c>
      <c r="I354" s="1" t="str">
        <f t="shared" si="17"/>
        <v>2023-06</v>
      </c>
    </row>
    <row r="355" spans="1:9" x14ac:dyDescent="0.3">
      <c r="A355" s="9">
        <v>44604</v>
      </c>
      <c r="B355" s="1" t="s">
        <v>10</v>
      </c>
      <c r="C355" s="1" t="s">
        <v>13</v>
      </c>
      <c r="D355" s="1">
        <v>4</v>
      </c>
      <c r="E355" s="1">
        <v>503.74</v>
      </c>
      <c r="F355" s="6">
        <f t="shared" si="15"/>
        <v>2014.96</v>
      </c>
      <c r="G355" s="2" t="s">
        <v>17</v>
      </c>
      <c r="H355" s="8">
        <f t="shared" si="16"/>
        <v>1511.22</v>
      </c>
      <c r="I355" s="1" t="str">
        <f t="shared" si="17"/>
        <v>2022-02</v>
      </c>
    </row>
    <row r="356" spans="1:9" x14ac:dyDescent="0.3">
      <c r="A356" s="5">
        <v>44721</v>
      </c>
      <c r="B356" s="6" t="s">
        <v>10</v>
      </c>
      <c r="C356" s="6" t="s">
        <v>13</v>
      </c>
      <c r="D356" s="6">
        <v>18</v>
      </c>
      <c r="E356" s="6">
        <v>894.6</v>
      </c>
      <c r="F356" s="6">
        <f t="shared" si="15"/>
        <v>16102.800000000001</v>
      </c>
      <c r="G356" s="7" t="s">
        <v>20</v>
      </c>
      <c r="H356" s="8">
        <f t="shared" si="16"/>
        <v>15208.2</v>
      </c>
      <c r="I356" s="1" t="str">
        <f t="shared" si="17"/>
        <v>2022-06</v>
      </c>
    </row>
    <row r="357" spans="1:9" x14ac:dyDescent="0.3">
      <c r="A357" s="9">
        <v>44960</v>
      </c>
      <c r="B357" s="1" t="s">
        <v>7</v>
      </c>
      <c r="C357" s="1" t="s">
        <v>16</v>
      </c>
      <c r="D357" s="1">
        <v>17</v>
      </c>
      <c r="E357" s="1">
        <v>941.56</v>
      </c>
      <c r="F357" s="6">
        <f t="shared" si="15"/>
        <v>16006.519999999999</v>
      </c>
      <c r="G357" s="2" t="s">
        <v>17</v>
      </c>
      <c r="H357" s="8">
        <f t="shared" si="16"/>
        <v>15064.96</v>
      </c>
      <c r="I357" s="1" t="str">
        <f t="shared" si="17"/>
        <v>2023-02</v>
      </c>
    </row>
    <row r="358" spans="1:9" x14ac:dyDescent="0.3">
      <c r="A358" s="5">
        <v>45095</v>
      </c>
      <c r="B358" s="6" t="s">
        <v>11</v>
      </c>
      <c r="C358" s="6" t="s">
        <v>16</v>
      </c>
      <c r="D358" s="6">
        <v>17</v>
      </c>
      <c r="E358" s="6">
        <v>266.99</v>
      </c>
      <c r="F358" s="6">
        <f t="shared" si="15"/>
        <v>4538.83</v>
      </c>
      <c r="G358" s="7" t="s">
        <v>17</v>
      </c>
      <c r="H358" s="8">
        <f t="shared" si="16"/>
        <v>4271.84</v>
      </c>
      <c r="I358" s="1" t="str">
        <f t="shared" si="17"/>
        <v>2023-06</v>
      </c>
    </row>
    <row r="359" spans="1:9" x14ac:dyDescent="0.3">
      <c r="A359" s="9">
        <v>44775</v>
      </c>
      <c r="B359" s="1" t="s">
        <v>9</v>
      </c>
      <c r="C359" s="1" t="s">
        <v>16</v>
      </c>
      <c r="D359" s="1">
        <v>11</v>
      </c>
      <c r="E359" s="1">
        <v>416.76</v>
      </c>
      <c r="F359" s="6">
        <f t="shared" si="15"/>
        <v>4584.3599999999997</v>
      </c>
      <c r="G359" s="2" t="s">
        <v>20</v>
      </c>
      <c r="H359" s="8">
        <f t="shared" si="16"/>
        <v>4167.5999999999995</v>
      </c>
      <c r="I359" s="1" t="str">
        <f t="shared" si="17"/>
        <v>2022-08</v>
      </c>
    </row>
    <row r="360" spans="1:9" x14ac:dyDescent="0.3">
      <c r="A360" s="5">
        <v>44702</v>
      </c>
      <c r="B360" s="6" t="s">
        <v>10</v>
      </c>
      <c r="C360" s="6" t="s">
        <v>14</v>
      </c>
      <c r="D360" s="6">
        <v>6</v>
      </c>
      <c r="E360" s="6">
        <v>90.33</v>
      </c>
      <c r="F360" s="6">
        <f t="shared" si="15"/>
        <v>541.98</v>
      </c>
      <c r="G360" s="7" t="s">
        <v>20</v>
      </c>
      <c r="H360" s="8">
        <f t="shared" si="16"/>
        <v>451.65000000000003</v>
      </c>
      <c r="I360" s="1" t="str">
        <f t="shared" si="17"/>
        <v>2022-05</v>
      </c>
    </row>
    <row r="361" spans="1:9" x14ac:dyDescent="0.3">
      <c r="A361" s="9">
        <v>44587</v>
      </c>
      <c r="B361" s="1" t="s">
        <v>10</v>
      </c>
      <c r="C361" s="1" t="s">
        <v>14</v>
      </c>
      <c r="D361" s="1">
        <v>16</v>
      </c>
      <c r="E361" s="1">
        <v>191.13</v>
      </c>
      <c r="F361" s="6">
        <f t="shared" si="15"/>
        <v>3058.08</v>
      </c>
      <c r="G361" s="2" t="s">
        <v>17</v>
      </c>
      <c r="H361" s="8">
        <f t="shared" si="16"/>
        <v>2866.95</v>
      </c>
      <c r="I361" s="1" t="str">
        <f t="shared" si="17"/>
        <v>2022-01</v>
      </c>
    </row>
    <row r="362" spans="1:9" x14ac:dyDescent="0.3">
      <c r="A362" s="5">
        <v>44655</v>
      </c>
      <c r="B362" s="6" t="s">
        <v>10</v>
      </c>
      <c r="C362" s="6" t="s">
        <v>13</v>
      </c>
      <c r="D362" s="6">
        <v>3</v>
      </c>
      <c r="E362" s="6">
        <v>860.25</v>
      </c>
      <c r="F362" s="6">
        <f t="shared" si="15"/>
        <v>2580.75</v>
      </c>
      <c r="G362" s="7" t="s">
        <v>18</v>
      </c>
      <c r="H362" s="8">
        <f t="shared" si="16"/>
        <v>1720.5</v>
      </c>
      <c r="I362" s="1" t="str">
        <f t="shared" si="17"/>
        <v>2022-04</v>
      </c>
    </row>
    <row r="363" spans="1:9" x14ac:dyDescent="0.3">
      <c r="A363" s="9">
        <v>44928</v>
      </c>
      <c r="B363" s="1" t="s">
        <v>8</v>
      </c>
      <c r="C363" s="1" t="s">
        <v>16</v>
      </c>
      <c r="D363" s="1">
        <v>10</v>
      </c>
      <c r="E363" s="1">
        <v>548.09</v>
      </c>
      <c r="F363" s="6">
        <f t="shared" si="15"/>
        <v>5480.9000000000005</v>
      </c>
      <c r="G363" s="2" t="s">
        <v>17</v>
      </c>
      <c r="H363" s="8">
        <f t="shared" si="16"/>
        <v>4932.8100000000004</v>
      </c>
      <c r="I363" s="1" t="str">
        <f t="shared" si="17"/>
        <v>2023-01</v>
      </c>
    </row>
    <row r="364" spans="1:9" x14ac:dyDescent="0.3">
      <c r="A364" s="5">
        <v>45265</v>
      </c>
      <c r="B364" s="6" t="s">
        <v>10</v>
      </c>
      <c r="C364" s="6" t="s">
        <v>13</v>
      </c>
      <c r="D364" s="6">
        <v>4</v>
      </c>
      <c r="E364" s="6">
        <v>48.34</v>
      </c>
      <c r="F364" s="6">
        <f t="shared" si="15"/>
        <v>193.36</v>
      </c>
      <c r="G364" s="7" t="s">
        <v>19</v>
      </c>
      <c r="H364" s="8">
        <f t="shared" si="16"/>
        <v>145.02000000000001</v>
      </c>
      <c r="I364" s="1" t="str">
        <f t="shared" si="17"/>
        <v>2023-12</v>
      </c>
    </row>
    <row r="365" spans="1:9" x14ac:dyDescent="0.3">
      <c r="A365" s="9">
        <v>45200</v>
      </c>
      <c r="B365" s="1" t="s">
        <v>8</v>
      </c>
      <c r="C365" s="1" t="s">
        <v>14</v>
      </c>
      <c r="D365" s="1">
        <v>9</v>
      </c>
      <c r="E365" s="1">
        <v>524.37</v>
      </c>
      <c r="F365" s="6">
        <f t="shared" si="15"/>
        <v>4719.33</v>
      </c>
      <c r="G365" s="2" t="s">
        <v>18</v>
      </c>
      <c r="H365" s="8">
        <f t="shared" si="16"/>
        <v>4194.96</v>
      </c>
      <c r="I365" s="1" t="str">
        <f t="shared" si="17"/>
        <v>2023-10</v>
      </c>
    </row>
    <row r="366" spans="1:9" x14ac:dyDescent="0.3">
      <c r="A366" s="5">
        <v>44569</v>
      </c>
      <c r="B366" s="6" t="s">
        <v>7</v>
      </c>
      <c r="C366" s="6" t="s">
        <v>13</v>
      </c>
      <c r="D366" s="6">
        <v>1</v>
      </c>
      <c r="E366" s="6">
        <v>560.29999999999995</v>
      </c>
      <c r="F366" s="6">
        <f t="shared" si="15"/>
        <v>560.29999999999995</v>
      </c>
      <c r="G366" s="7" t="s">
        <v>18</v>
      </c>
      <c r="H366" s="8">
        <f t="shared" si="16"/>
        <v>0</v>
      </c>
      <c r="I366" s="1" t="str">
        <f t="shared" si="17"/>
        <v>2022-01</v>
      </c>
    </row>
    <row r="367" spans="1:9" x14ac:dyDescent="0.3">
      <c r="A367" s="9">
        <v>45030</v>
      </c>
      <c r="B367" s="1" t="s">
        <v>10</v>
      </c>
      <c r="C367" s="1" t="s">
        <v>12</v>
      </c>
      <c r="D367" s="1">
        <v>9</v>
      </c>
      <c r="E367" s="1">
        <v>798.7</v>
      </c>
      <c r="F367" s="6">
        <f t="shared" si="15"/>
        <v>7188.3</v>
      </c>
      <c r="G367" s="2" t="s">
        <v>20</v>
      </c>
      <c r="H367" s="8">
        <f t="shared" si="16"/>
        <v>6389.6</v>
      </c>
      <c r="I367" s="1" t="str">
        <f t="shared" si="17"/>
        <v>2023-04</v>
      </c>
    </row>
    <row r="368" spans="1:9" x14ac:dyDescent="0.3">
      <c r="A368" s="5">
        <v>45105</v>
      </c>
      <c r="B368" s="6" t="s">
        <v>10</v>
      </c>
      <c r="C368" s="6" t="s">
        <v>15</v>
      </c>
      <c r="D368" s="6">
        <v>18</v>
      </c>
      <c r="E368" s="6">
        <v>845.32</v>
      </c>
      <c r="F368" s="6">
        <f t="shared" si="15"/>
        <v>15215.76</v>
      </c>
      <c r="G368" s="7" t="s">
        <v>18</v>
      </c>
      <c r="H368" s="8">
        <f t="shared" si="16"/>
        <v>14370.44</v>
      </c>
      <c r="I368" s="1" t="str">
        <f t="shared" si="17"/>
        <v>2023-06</v>
      </c>
    </row>
    <row r="369" spans="1:9" x14ac:dyDescent="0.3">
      <c r="A369" s="9">
        <v>44894</v>
      </c>
      <c r="B369" s="1" t="s">
        <v>7</v>
      </c>
      <c r="C369" s="1" t="s">
        <v>12</v>
      </c>
      <c r="D369" s="1">
        <v>7</v>
      </c>
      <c r="E369" s="1">
        <v>158.80000000000001</v>
      </c>
      <c r="F369" s="6">
        <f t="shared" si="15"/>
        <v>1111.6000000000001</v>
      </c>
      <c r="G369" s="2" t="s">
        <v>18</v>
      </c>
      <c r="H369" s="8">
        <f t="shared" si="16"/>
        <v>952.80000000000018</v>
      </c>
      <c r="I369" s="1" t="str">
        <f t="shared" si="17"/>
        <v>2022-11</v>
      </c>
    </row>
    <row r="370" spans="1:9" x14ac:dyDescent="0.3">
      <c r="A370" s="5">
        <v>44750</v>
      </c>
      <c r="B370" s="6" t="s">
        <v>11</v>
      </c>
      <c r="C370" s="6" t="s">
        <v>16</v>
      </c>
      <c r="D370" s="6">
        <v>14</v>
      </c>
      <c r="E370" s="6">
        <v>465.7</v>
      </c>
      <c r="F370" s="6">
        <f t="shared" si="15"/>
        <v>6519.8</v>
      </c>
      <c r="G370" s="7" t="s">
        <v>19</v>
      </c>
      <c r="H370" s="8">
        <f t="shared" si="16"/>
        <v>6054.1</v>
      </c>
      <c r="I370" s="1" t="str">
        <f t="shared" si="17"/>
        <v>2022-07</v>
      </c>
    </row>
    <row r="371" spans="1:9" x14ac:dyDescent="0.3">
      <c r="A371" s="9">
        <v>44963</v>
      </c>
      <c r="B371" s="1" t="s">
        <v>8</v>
      </c>
      <c r="C371" s="1" t="s">
        <v>13</v>
      </c>
      <c r="D371" s="1">
        <v>19</v>
      </c>
      <c r="E371" s="1">
        <v>273.41000000000003</v>
      </c>
      <c r="F371" s="6">
        <f t="shared" si="15"/>
        <v>5194.7900000000009</v>
      </c>
      <c r="G371" s="2" t="s">
        <v>19</v>
      </c>
      <c r="H371" s="8">
        <f t="shared" si="16"/>
        <v>4921.380000000001</v>
      </c>
      <c r="I371" s="1" t="str">
        <f t="shared" si="17"/>
        <v>2023-02</v>
      </c>
    </row>
    <row r="372" spans="1:9" x14ac:dyDescent="0.3">
      <c r="A372" s="5">
        <v>44812</v>
      </c>
      <c r="B372" s="6" t="s">
        <v>8</v>
      </c>
      <c r="C372" s="6" t="s">
        <v>12</v>
      </c>
      <c r="D372" s="6">
        <v>3</v>
      </c>
      <c r="E372" s="6">
        <v>523.13</v>
      </c>
      <c r="F372" s="6">
        <f t="shared" si="15"/>
        <v>1569.3899999999999</v>
      </c>
      <c r="G372" s="7" t="s">
        <v>19</v>
      </c>
      <c r="H372" s="8">
        <f t="shared" si="16"/>
        <v>1046.2599999999998</v>
      </c>
      <c r="I372" s="1" t="str">
        <f t="shared" si="17"/>
        <v>2022-09</v>
      </c>
    </row>
    <row r="373" spans="1:9" x14ac:dyDescent="0.3">
      <c r="A373" s="9">
        <v>44635</v>
      </c>
      <c r="B373" s="1" t="s">
        <v>9</v>
      </c>
      <c r="C373" s="1" t="s">
        <v>14</v>
      </c>
      <c r="D373" s="1">
        <v>15</v>
      </c>
      <c r="E373" s="1">
        <v>790.29</v>
      </c>
      <c r="F373" s="6">
        <f t="shared" si="15"/>
        <v>11854.349999999999</v>
      </c>
      <c r="G373" s="2" t="s">
        <v>18</v>
      </c>
      <c r="H373" s="8">
        <f t="shared" si="16"/>
        <v>11064.059999999998</v>
      </c>
      <c r="I373" s="1" t="str">
        <f t="shared" si="17"/>
        <v>2022-03</v>
      </c>
    </row>
    <row r="374" spans="1:9" x14ac:dyDescent="0.3">
      <c r="A374" s="5">
        <v>44822</v>
      </c>
      <c r="B374" s="6" t="s">
        <v>10</v>
      </c>
      <c r="C374" s="6" t="s">
        <v>14</v>
      </c>
      <c r="D374" s="6">
        <v>9</v>
      </c>
      <c r="E374" s="6">
        <v>594.13</v>
      </c>
      <c r="F374" s="6">
        <f t="shared" si="15"/>
        <v>5347.17</v>
      </c>
      <c r="G374" s="7" t="s">
        <v>17</v>
      </c>
      <c r="H374" s="8">
        <f t="shared" si="16"/>
        <v>4753.04</v>
      </c>
      <c r="I374" s="1" t="str">
        <f t="shared" si="17"/>
        <v>2022-09</v>
      </c>
    </row>
    <row r="375" spans="1:9" x14ac:dyDescent="0.3">
      <c r="A375" s="9">
        <v>45239</v>
      </c>
      <c r="B375" s="1" t="s">
        <v>8</v>
      </c>
      <c r="C375" s="1" t="s">
        <v>12</v>
      </c>
      <c r="D375" s="1">
        <v>19</v>
      </c>
      <c r="E375" s="1">
        <v>669.93</v>
      </c>
      <c r="F375" s="6">
        <f t="shared" si="15"/>
        <v>12728.669999999998</v>
      </c>
      <c r="G375" s="2" t="s">
        <v>19</v>
      </c>
      <c r="H375" s="8">
        <f t="shared" si="16"/>
        <v>12058.739999999998</v>
      </c>
      <c r="I375" s="1" t="str">
        <f t="shared" si="17"/>
        <v>2023-11</v>
      </c>
    </row>
    <row r="376" spans="1:9" x14ac:dyDescent="0.3">
      <c r="A376" s="5">
        <v>44782</v>
      </c>
      <c r="B376" s="6" t="s">
        <v>7</v>
      </c>
      <c r="C376" s="6" t="s">
        <v>15</v>
      </c>
      <c r="D376" s="6">
        <v>12</v>
      </c>
      <c r="E376" s="6">
        <v>136.12</v>
      </c>
      <c r="F376" s="6">
        <f t="shared" si="15"/>
        <v>1633.44</v>
      </c>
      <c r="G376" s="7" t="s">
        <v>20</v>
      </c>
      <c r="H376" s="8">
        <f t="shared" si="16"/>
        <v>1497.3200000000002</v>
      </c>
      <c r="I376" s="1" t="str">
        <f t="shared" si="17"/>
        <v>2022-08</v>
      </c>
    </row>
    <row r="377" spans="1:9" x14ac:dyDescent="0.3">
      <c r="A377" s="9">
        <v>45273</v>
      </c>
      <c r="B377" s="1" t="s">
        <v>9</v>
      </c>
      <c r="C377" s="1" t="s">
        <v>15</v>
      </c>
      <c r="D377" s="1">
        <v>13</v>
      </c>
      <c r="E377" s="1">
        <v>500.99</v>
      </c>
      <c r="F377" s="6">
        <f t="shared" si="15"/>
        <v>6512.87</v>
      </c>
      <c r="G377" s="2" t="s">
        <v>18</v>
      </c>
      <c r="H377" s="8">
        <f t="shared" si="16"/>
        <v>6011.88</v>
      </c>
      <c r="I377" s="1" t="str">
        <f t="shared" si="17"/>
        <v>2023-12</v>
      </c>
    </row>
    <row r="378" spans="1:9" x14ac:dyDescent="0.3">
      <c r="A378" s="5">
        <v>45097</v>
      </c>
      <c r="B378" s="6" t="s">
        <v>10</v>
      </c>
      <c r="C378" s="6" t="s">
        <v>14</v>
      </c>
      <c r="D378" s="6">
        <v>14</v>
      </c>
      <c r="E378" s="6">
        <v>772.78</v>
      </c>
      <c r="F378" s="6">
        <f t="shared" si="15"/>
        <v>10818.92</v>
      </c>
      <c r="G378" s="7" t="s">
        <v>19</v>
      </c>
      <c r="H378" s="8">
        <f t="shared" si="16"/>
        <v>10046.14</v>
      </c>
      <c r="I378" s="1" t="str">
        <f t="shared" si="17"/>
        <v>2023-06</v>
      </c>
    </row>
    <row r="379" spans="1:9" x14ac:dyDescent="0.3">
      <c r="A379" s="9">
        <v>44591</v>
      </c>
      <c r="B379" s="1" t="s">
        <v>7</v>
      </c>
      <c r="C379" s="1" t="s">
        <v>12</v>
      </c>
      <c r="D379" s="1">
        <v>18</v>
      </c>
      <c r="E379" s="1">
        <v>261.41000000000003</v>
      </c>
      <c r="F379" s="6">
        <f t="shared" si="15"/>
        <v>4705.38</v>
      </c>
      <c r="G379" s="2" t="s">
        <v>18</v>
      </c>
      <c r="H379" s="8">
        <f t="shared" si="16"/>
        <v>4443.97</v>
      </c>
      <c r="I379" s="1" t="str">
        <f t="shared" si="17"/>
        <v>2022-01</v>
      </c>
    </row>
    <row r="380" spans="1:9" x14ac:dyDescent="0.3">
      <c r="A380" s="5">
        <v>45025</v>
      </c>
      <c r="B380" s="6" t="s">
        <v>10</v>
      </c>
      <c r="C380" s="6" t="s">
        <v>12</v>
      </c>
      <c r="D380" s="6">
        <v>15</v>
      </c>
      <c r="E380" s="6">
        <v>771.96</v>
      </c>
      <c r="F380" s="6">
        <f t="shared" si="15"/>
        <v>11579.400000000001</v>
      </c>
      <c r="G380" s="7" t="s">
        <v>20</v>
      </c>
      <c r="H380" s="8">
        <f t="shared" si="16"/>
        <v>10807.440000000002</v>
      </c>
      <c r="I380" s="1" t="str">
        <f t="shared" si="17"/>
        <v>2023-04</v>
      </c>
    </row>
    <row r="381" spans="1:9" x14ac:dyDescent="0.3">
      <c r="A381" s="9">
        <v>44987</v>
      </c>
      <c r="B381" s="1" t="s">
        <v>11</v>
      </c>
      <c r="C381" s="1" t="s">
        <v>12</v>
      </c>
      <c r="D381" s="1">
        <v>8</v>
      </c>
      <c r="E381" s="1">
        <v>164.44</v>
      </c>
      <c r="F381" s="6">
        <f t="shared" si="15"/>
        <v>1315.52</v>
      </c>
      <c r="G381" s="2" t="s">
        <v>20</v>
      </c>
      <c r="H381" s="8">
        <f t="shared" si="16"/>
        <v>1151.08</v>
      </c>
      <c r="I381" s="1" t="str">
        <f t="shared" si="17"/>
        <v>2023-03</v>
      </c>
    </row>
    <row r="382" spans="1:9" x14ac:dyDescent="0.3">
      <c r="A382" s="5">
        <v>44681</v>
      </c>
      <c r="B382" s="6" t="s">
        <v>9</v>
      </c>
      <c r="C382" s="6" t="s">
        <v>13</v>
      </c>
      <c r="D382" s="6">
        <v>4</v>
      </c>
      <c r="E382" s="6">
        <v>512.32000000000005</v>
      </c>
      <c r="F382" s="6">
        <f t="shared" si="15"/>
        <v>2049.2800000000002</v>
      </c>
      <c r="G382" s="7" t="s">
        <v>19</v>
      </c>
      <c r="H382" s="8">
        <f t="shared" si="16"/>
        <v>1536.96</v>
      </c>
      <c r="I382" s="1" t="str">
        <f t="shared" si="17"/>
        <v>2022-04</v>
      </c>
    </row>
    <row r="383" spans="1:9" x14ac:dyDescent="0.3">
      <c r="A383" s="9">
        <v>44568</v>
      </c>
      <c r="B383" s="1" t="s">
        <v>8</v>
      </c>
      <c r="C383" s="1" t="s">
        <v>12</v>
      </c>
      <c r="D383" s="1">
        <v>13</v>
      </c>
      <c r="E383" s="1">
        <v>158.88999999999999</v>
      </c>
      <c r="F383" s="6">
        <f t="shared" si="15"/>
        <v>2065.5699999999997</v>
      </c>
      <c r="G383" s="2" t="s">
        <v>18</v>
      </c>
      <c r="H383" s="8">
        <f t="shared" si="16"/>
        <v>1906.6799999999998</v>
      </c>
      <c r="I383" s="1" t="str">
        <f t="shared" si="17"/>
        <v>2022-01</v>
      </c>
    </row>
    <row r="384" spans="1:9" x14ac:dyDescent="0.3">
      <c r="A384" s="5">
        <v>45112</v>
      </c>
      <c r="B384" s="6" t="s">
        <v>11</v>
      </c>
      <c r="C384" s="6" t="s">
        <v>15</v>
      </c>
      <c r="D384" s="6">
        <v>2</v>
      </c>
      <c r="E384" s="6">
        <v>152.61000000000001</v>
      </c>
      <c r="F384" s="6">
        <f t="shared" si="15"/>
        <v>305.22000000000003</v>
      </c>
      <c r="G384" s="7" t="s">
        <v>19</v>
      </c>
      <c r="H384" s="8">
        <f t="shared" si="16"/>
        <v>152.61000000000001</v>
      </c>
      <c r="I384" s="1" t="str">
        <f t="shared" si="17"/>
        <v>2023-07</v>
      </c>
    </row>
    <row r="385" spans="1:9" x14ac:dyDescent="0.3">
      <c r="A385" s="9">
        <v>44889</v>
      </c>
      <c r="B385" s="1" t="s">
        <v>8</v>
      </c>
      <c r="C385" s="1" t="s">
        <v>16</v>
      </c>
      <c r="D385" s="1">
        <v>14</v>
      </c>
      <c r="E385" s="1">
        <v>688.14</v>
      </c>
      <c r="F385" s="6">
        <f t="shared" si="15"/>
        <v>9633.9599999999991</v>
      </c>
      <c r="G385" s="2" t="s">
        <v>19</v>
      </c>
      <c r="H385" s="8">
        <f t="shared" si="16"/>
        <v>8945.82</v>
      </c>
      <c r="I385" s="1" t="str">
        <f t="shared" si="17"/>
        <v>2022-11</v>
      </c>
    </row>
    <row r="386" spans="1:9" x14ac:dyDescent="0.3">
      <c r="A386" s="5">
        <v>44998</v>
      </c>
      <c r="B386" s="6" t="s">
        <v>10</v>
      </c>
      <c r="C386" s="6" t="s">
        <v>15</v>
      </c>
      <c r="D386" s="6">
        <v>14</v>
      </c>
      <c r="E386" s="6">
        <v>314.48</v>
      </c>
      <c r="F386" s="6">
        <f t="shared" si="15"/>
        <v>4402.72</v>
      </c>
      <c r="G386" s="7" t="s">
        <v>18</v>
      </c>
      <c r="H386" s="8">
        <f t="shared" si="16"/>
        <v>4088.2400000000002</v>
      </c>
      <c r="I386" s="1" t="str">
        <f t="shared" si="17"/>
        <v>2023-03</v>
      </c>
    </row>
    <row r="387" spans="1:9" x14ac:dyDescent="0.3">
      <c r="A387" s="9">
        <v>44695</v>
      </c>
      <c r="B387" s="1" t="s">
        <v>11</v>
      </c>
      <c r="C387" s="1" t="s">
        <v>16</v>
      </c>
      <c r="D387" s="1">
        <v>7</v>
      </c>
      <c r="E387" s="1">
        <v>639.79</v>
      </c>
      <c r="F387" s="6">
        <f t="shared" ref="F387:F400" si="18">D387*E387</f>
        <v>4478.53</v>
      </c>
      <c r="G387" s="2" t="s">
        <v>19</v>
      </c>
      <c r="H387" s="8">
        <f t="shared" ref="H387:H400" si="19">F387-E387</f>
        <v>3838.74</v>
      </c>
      <c r="I387" s="1" t="str">
        <f t="shared" ref="I387:I400" si="20">TEXT(A387, "YYYY-MM")</f>
        <v>2022-05</v>
      </c>
    </row>
    <row r="388" spans="1:9" x14ac:dyDescent="0.3">
      <c r="A388" s="5">
        <v>44567</v>
      </c>
      <c r="B388" s="6" t="s">
        <v>11</v>
      </c>
      <c r="C388" s="6" t="s">
        <v>14</v>
      </c>
      <c r="D388" s="6">
        <v>8</v>
      </c>
      <c r="E388" s="6">
        <v>602.75</v>
      </c>
      <c r="F388" s="6">
        <f t="shared" si="18"/>
        <v>4822</v>
      </c>
      <c r="G388" s="7" t="s">
        <v>19</v>
      </c>
      <c r="H388" s="8">
        <f t="shared" si="19"/>
        <v>4219.25</v>
      </c>
      <c r="I388" s="1" t="str">
        <f t="shared" si="20"/>
        <v>2022-01</v>
      </c>
    </row>
    <row r="389" spans="1:9" x14ac:dyDescent="0.3">
      <c r="A389" s="9">
        <v>44821</v>
      </c>
      <c r="B389" s="1" t="s">
        <v>10</v>
      </c>
      <c r="C389" s="1" t="s">
        <v>15</v>
      </c>
      <c r="D389" s="1">
        <v>5</v>
      </c>
      <c r="E389" s="1">
        <v>654.82000000000005</v>
      </c>
      <c r="F389" s="6">
        <f t="shared" si="18"/>
        <v>3274.1000000000004</v>
      </c>
      <c r="G389" s="2" t="s">
        <v>18</v>
      </c>
      <c r="H389" s="8">
        <f t="shared" si="19"/>
        <v>2619.2800000000002</v>
      </c>
      <c r="I389" s="1" t="str">
        <f t="shared" si="20"/>
        <v>2022-09</v>
      </c>
    </row>
    <row r="390" spans="1:9" x14ac:dyDescent="0.3">
      <c r="A390" s="5">
        <v>45130</v>
      </c>
      <c r="B390" s="6" t="s">
        <v>9</v>
      </c>
      <c r="C390" s="6" t="s">
        <v>14</v>
      </c>
      <c r="D390" s="6">
        <v>11</v>
      </c>
      <c r="E390" s="6">
        <v>88.11</v>
      </c>
      <c r="F390" s="6">
        <f t="shared" si="18"/>
        <v>969.21</v>
      </c>
      <c r="G390" s="7" t="s">
        <v>19</v>
      </c>
      <c r="H390" s="8">
        <f t="shared" si="19"/>
        <v>881.1</v>
      </c>
      <c r="I390" s="1" t="str">
        <f t="shared" si="20"/>
        <v>2023-07</v>
      </c>
    </row>
    <row r="391" spans="1:9" x14ac:dyDescent="0.3">
      <c r="A391" s="9">
        <v>44925</v>
      </c>
      <c r="B391" s="1" t="s">
        <v>7</v>
      </c>
      <c r="C391" s="1" t="s">
        <v>12</v>
      </c>
      <c r="D391" s="1">
        <v>5</v>
      </c>
      <c r="E391" s="1">
        <v>334.51</v>
      </c>
      <c r="F391" s="6">
        <f t="shared" si="18"/>
        <v>1672.55</v>
      </c>
      <c r="G391" s="2" t="s">
        <v>18</v>
      </c>
      <c r="H391" s="8">
        <f t="shared" si="19"/>
        <v>1338.04</v>
      </c>
      <c r="I391" s="1" t="str">
        <f t="shared" si="20"/>
        <v>2022-12</v>
      </c>
    </row>
    <row r="392" spans="1:9" x14ac:dyDescent="0.3">
      <c r="A392" s="5">
        <v>44713</v>
      </c>
      <c r="B392" s="6" t="s">
        <v>8</v>
      </c>
      <c r="C392" s="6" t="s">
        <v>16</v>
      </c>
      <c r="D392" s="6">
        <v>3</v>
      </c>
      <c r="E392" s="6">
        <v>920.64</v>
      </c>
      <c r="F392" s="6">
        <f t="shared" si="18"/>
        <v>2761.92</v>
      </c>
      <c r="G392" s="7" t="s">
        <v>20</v>
      </c>
      <c r="H392" s="8">
        <f t="shared" si="19"/>
        <v>1841.2800000000002</v>
      </c>
      <c r="I392" s="1" t="str">
        <f t="shared" si="20"/>
        <v>2022-06</v>
      </c>
    </row>
    <row r="393" spans="1:9" x14ac:dyDescent="0.3">
      <c r="A393" s="9">
        <v>45051</v>
      </c>
      <c r="B393" s="1" t="s">
        <v>9</v>
      </c>
      <c r="C393" s="1" t="s">
        <v>12</v>
      </c>
      <c r="D393" s="1">
        <v>9</v>
      </c>
      <c r="E393" s="1">
        <v>335.38</v>
      </c>
      <c r="F393" s="6">
        <f t="shared" si="18"/>
        <v>3018.42</v>
      </c>
      <c r="G393" s="2" t="s">
        <v>17</v>
      </c>
      <c r="H393" s="8">
        <f t="shared" si="19"/>
        <v>2683.04</v>
      </c>
      <c r="I393" s="1" t="str">
        <f t="shared" si="20"/>
        <v>2023-05</v>
      </c>
    </row>
    <row r="394" spans="1:9" x14ac:dyDescent="0.3">
      <c r="A394" s="5">
        <v>45192</v>
      </c>
      <c r="B394" s="6" t="s">
        <v>7</v>
      </c>
      <c r="C394" s="6" t="s">
        <v>13</v>
      </c>
      <c r="D394" s="6">
        <v>5</v>
      </c>
      <c r="E394" s="6">
        <v>211.61</v>
      </c>
      <c r="F394" s="6">
        <f t="shared" si="18"/>
        <v>1058.0500000000002</v>
      </c>
      <c r="G394" s="7" t="s">
        <v>17</v>
      </c>
      <c r="H394" s="8">
        <f t="shared" si="19"/>
        <v>846.44000000000017</v>
      </c>
      <c r="I394" s="1" t="str">
        <f t="shared" si="20"/>
        <v>2023-09</v>
      </c>
    </row>
    <row r="395" spans="1:9" x14ac:dyDescent="0.3">
      <c r="A395" s="9">
        <v>44733</v>
      </c>
      <c r="B395" s="1" t="s">
        <v>8</v>
      </c>
      <c r="C395" s="1" t="s">
        <v>14</v>
      </c>
      <c r="D395" s="1">
        <v>11</v>
      </c>
      <c r="E395" s="1">
        <v>243.64</v>
      </c>
      <c r="F395" s="6">
        <f t="shared" si="18"/>
        <v>2680.04</v>
      </c>
      <c r="G395" s="2" t="s">
        <v>18</v>
      </c>
      <c r="H395" s="8">
        <f t="shared" si="19"/>
        <v>2436.4</v>
      </c>
      <c r="I395" s="1" t="str">
        <f t="shared" si="20"/>
        <v>2022-06</v>
      </c>
    </row>
    <row r="396" spans="1:9" x14ac:dyDescent="0.3">
      <c r="A396" s="5">
        <v>45109</v>
      </c>
      <c r="B396" s="6" t="s">
        <v>7</v>
      </c>
      <c r="C396" s="6" t="s">
        <v>13</v>
      </c>
      <c r="D396" s="6">
        <v>13</v>
      </c>
      <c r="E396" s="6">
        <v>653.54999999999995</v>
      </c>
      <c r="F396" s="6">
        <f t="shared" si="18"/>
        <v>8496.15</v>
      </c>
      <c r="G396" s="7" t="s">
        <v>17</v>
      </c>
      <c r="H396" s="8">
        <f t="shared" si="19"/>
        <v>7842.5999999999995</v>
      </c>
      <c r="I396" s="1" t="str">
        <f t="shared" si="20"/>
        <v>2023-07</v>
      </c>
    </row>
    <row r="397" spans="1:9" x14ac:dyDescent="0.3">
      <c r="A397" s="9">
        <v>45281</v>
      </c>
      <c r="B397" s="1" t="s">
        <v>11</v>
      </c>
      <c r="C397" s="1" t="s">
        <v>13</v>
      </c>
      <c r="D397" s="1">
        <v>5</v>
      </c>
      <c r="E397" s="1">
        <v>770.66</v>
      </c>
      <c r="F397" s="6">
        <f t="shared" si="18"/>
        <v>3853.2999999999997</v>
      </c>
      <c r="G397" s="2" t="s">
        <v>19</v>
      </c>
      <c r="H397" s="8">
        <f t="shared" si="19"/>
        <v>3082.64</v>
      </c>
      <c r="I397" s="1" t="str">
        <f t="shared" si="20"/>
        <v>2023-12</v>
      </c>
    </row>
    <row r="398" spans="1:9" x14ac:dyDescent="0.3">
      <c r="A398" s="5">
        <v>44749</v>
      </c>
      <c r="B398" s="6" t="s">
        <v>11</v>
      </c>
      <c r="C398" s="6" t="s">
        <v>12</v>
      </c>
      <c r="D398" s="6">
        <v>17</v>
      </c>
      <c r="E398" s="6">
        <v>613</v>
      </c>
      <c r="F398" s="6">
        <f t="shared" si="18"/>
        <v>10421</v>
      </c>
      <c r="G398" s="7" t="s">
        <v>18</v>
      </c>
      <c r="H398" s="8">
        <f t="shared" si="19"/>
        <v>9808</v>
      </c>
      <c r="I398" s="1" t="str">
        <f t="shared" si="20"/>
        <v>2022-07</v>
      </c>
    </row>
    <row r="399" spans="1:9" x14ac:dyDescent="0.3">
      <c r="A399" s="9">
        <v>45049</v>
      </c>
      <c r="B399" s="1" t="s">
        <v>7</v>
      </c>
      <c r="C399" s="1" t="s">
        <v>13</v>
      </c>
      <c r="D399" s="1">
        <v>11</v>
      </c>
      <c r="E399" s="1">
        <v>193.48</v>
      </c>
      <c r="F399" s="6">
        <f t="shared" si="18"/>
        <v>2128.2799999999997</v>
      </c>
      <c r="G399" s="2" t="s">
        <v>18</v>
      </c>
      <c r="H399" s="8">
        <f t="shared" si="19"/>
        <v>1934.7999999999997</v>
      </c>
      <c r="I399" s="1" t="str">
        <f t="shared" si="20"/>
        <v>2023-05</v>
      </c>
    </row>
    <row r="400" spans="1:9" x14ac:dyDescent="0.3">
      <c r="A400" s="5">
        <v>44947</v>
      </c>
      <c r="B400" s="6" t="s">
        <v>10</v>
      </c>
      <c r="C400" s="6" t="s">
        <v>15</v>
      </c>
      <c r="D400" s="6">
        <v>3</v>
      </c>
      <c r="E400" s="6">
        <v>414.59</v>
      </c>
      <c r="F400" s="6">
        <f t="shared" si="18"/>
        <v>1243.77</v>
      </c>
      <c r="G400" s="7" t="s">
        <v>19</v>
      </c>
      <c r="H400" s="8">
        <f t="shared" si="19"/>
        <v>829.18000000000006</v>
      </c>
      <c r="I400" s="1" t="str">
        <f t="shared" si="20"/>
        <v>2023-01</v>
      </c>
    </row>
    <row r="402" spans="1:6" x14ac:dyDescent="0.3">
      <c r="A402" t="s">
        <v>28</v>
      </c>
      <c r="B402" s="10" t="s">
        <v>26</v>
      </c>
      <c r="C402" s="10" t="s">
        <v>22</v>
      </c>
      <c r="D402" s="10" t="s">
        <v>23</v>
      </c>
      <c r="E402" s="10" t="s">
        <v>24</v>
      </c>
      <c r="F402" s="10" t="s">
        <v>25</v>
      </c>
    </row>
    <row r="403" spans="1:6" x14ac:dyDescent="0.3">
      <c r="A403" s="10" t="s">
        <v>5</v>
      </c>
      <c r="B403">
        <f>AVERAGE(F2:F400)</f>
        <v>4637.1231578947354</v>
      </c>
      <c r="C403">
        <f>MEDIAN(F2:F400)</f>
        <v>3725.76</v>
      </c>
      <c r="D403">
        <f>_xlfn.STDEV.S(F2:F400)</f>
        <v>4018.8703562657283</v>
      </c>
      <c r="E403">
        <f>MIN(F2:F400)</f>
        <v>98.28</v>
      </c>
      <c r="F403">
        <f>MAX(F2:F400)</f>
        <v>18404.54</v>
      </c>
    </row>
    <row r="404" spans="1:6" x14ac:dyDescent="0.3">
      <c r="A404" s="10" t="s">
        <v>3</v>
      </c>
      <c r="B404">
        <f>AVERAGE(D2:D400)</f>
        <v>9.496240601503759</v>
      </c>
      <c r="C404">
        <f>MEDIAN((D2:D400))</f>
        <v>9</v>
      </c>
      <c r="D404">
        <f>_xlfn.STDEV.S((D2:D400))</f>
        <v>5.2038216438267204</v>
      </c>
      <c r="E404">
        <f>MIN((D2:D400))</f>
        <v>1</v>
      </c>
      <c r="F404">
        <f>MAX((D2:D400))</f>
        <v>19</v>
      </c>
    </row>
    <row r="405" spans="1:6" x14ac:dyDescent="0.3">
      <c r="A405" s="10" t="s">
        <v>27</v>
      </c>
      <c r="B405">
        <f>AVERAGE(H2:H400)</f>
        <v>4141.4032330827049</v>
      </c>
      <c r="C405">
        <f>MEDIAN(H2:H400)</f>
        <v>3057.1800000000003</v>
      </c>
      <c r="D405">
        <f>_xlfn.STDEV.S(H2:H400)</f>
        <v>3841.1686307080436</v>
      </c>
      <c r="E405">
        <f>MIN(H2:H400)</f>
        <v>0</v>
      </c>
      <c r="F405">
        <f>MAX(H2:H400)</f>
        <v>17435.88</v>
      </c>
    </row>
  </sheetData>
  <conditionalFormatting sqref="E2:E400">
    <cfRule type="cellIs" dxfId="13" priority="6" operator="lessThan">
      <formula>395.725</formula>
    </cfRule>
    <cfRule type="cellIs" dxfId="12" priority="7" operator="greaterThan">
      <formula>495.725</formula>
    </cfRule>
    <cfRule type="cellIs" dxfId="11" priority="8" operator="greaterThan">
      <formula>495.725</formula>
    </cfRule>
  </conditionalFormatting>
  <conditionalFormatting sqref="F2:F400">
    <cfRule type="cellIs" dxfId="10" priority="9" operator="lessThan">
      <formula>4202.27</formula>
    </cfRule>
    <cfRule type="cellIs" dxfId="9" priority="10" operator="greaterThan">
      <formula>9202.27</formula>
    </cfRule>
  </conditionalFormatting>
  <conditionalFormatting sqref="H2:H400">
    <cfRule type="cellIs" dxfId="8" priority="11" operator="lessThan">
      <formula>4717.94</formula>
    </cfRule>
    <cfRule type="cellIs" dxfId="7" priority="12" operator="greaterThan">
      <formula>8717.94</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02DEB-1C85-48EB-9085-3FADF670F301}">
  <dimension ref="A1:B67"/>
  <sheetViews>
    <sheetView zoomScale="59" workbookViewId="0">
      <selection activeCell="V33" sqref="V33"/>
    </sheetView>
  </sheetViews>
  <sheetFormatPr defaultRowHeight="14.4" x14ac:dyDescent="0.3"/>
  <cols>
    <col min="1" max="1" width="17.6640625" bestFit="1" customWidth="1"/>
    <col min="2" max="2" width="16.44140625" bestFit="1" customWidth="1"/>
  </cols>
  <sheetData>
    <row r="1" spans="1:2" x14ac:dyDescent="0.3">
      <c r="A1" s="11" t="s">
        <v>29</v>
      </c>
      <c r="B1" t="s">
        <v>31</v>
      </c>
    </row>
    <row r="2" spans="1:2" x14ac:dyDescent="0.3">
      <c r="A2" s="12" t="s">
        <v>8</v>
      </c>
      <c r="B2">
        <v>373237.8899999999</v>
      </c>
    </row>
    <row r="3" spans="1:2" x14ac:dyDescent="0.3">
      <c r="A3" s="18" t="s">
        <v>70</v>
      </c>
      <c r="B3">
        <v>28912.280000000002</v>
      </c>
    </row>
    <row r="4" spans="1:2" x14ac:dyDescent="0.3">
      <c r="A4" s="18" t="s">
        <v>71</v>
      </c>
      <c r="B4">
        <v>73666.790000000008</v>
      </c>
    </row>
    <row r="5" spans="1:2" x14ac:dyDescent="0.3">
      <c r="A5" s="18" t="s">
        <v>72</v>
      </c>
      <c r="B5">
        <v>14642.48</v>
      </c>
    </row>
    <row r="6" spans="1:2" x14ac:dyDescent="0.3">
      <c r="A6" s="18" t="s">
        <v>73</v>
      </c>
      <c r="B6">
        <v>4082.1299999999992</v>
      </c>
    </row>
    <row r="7" spans="1:2" x14ac:dyDescent="0.3">
      <c r="A7" s="18" t="s">
        <v>74</v>
      </c>
      <c r="B7">
        <v>14962.86</v>
      </c>
    </row>
    <row r="8" spans="1:2" x14ac:dyDescent="0.3">
      <c r="A8" s="18" t="s">
        <v>75</v>
      </c>
      <c r="B8">
        <v>23799.78</v>
      </c>
    </row>
    <row r="9" spans="1:2" x14ac:dyDescent="0.3">
      <c r="A9" s="18" t="s">
        <v>76</v>
      </c>
      <c r="B9">
        <v>50637.039999999994</v>
      </c>
    </row>
    <row r="10" spans="1:2" x14ac:dyDescent="0.3">
      <c r="A10" s="18" t="s">
        <v>77</v>
      </c>
      <c r="B10">
        <v>21981.86</v>
      </c>
    </row>
    <row r="11" spans="1:2" x14ac:dyDescent="0.3">
      <c r="A11" s="18" t="s">
        <v>78</v>
      </c>
      <c r="B11">
        <v>36903.089999999997</v>
      </c>
    </row>
    <row r="12" spans="1:2" x14ac:dyDescent="0.3">
      <c r="A12" s="18" t="s">
        <v>79</v>
      </c>
      <c r="B12">
        <v>28689.29</v>
      </c>
    </row>
    <row r="13" spans="1:2" x14ac:dyDescent="0.3">
      <c r="A13" s="18" t="s">
        <v>80</v>
      </c>
      <c r="B13">
        <v>54394.189999999995</v>
      </c>
    </row>
    <row r="14" spans="1:2" x14ac:dyDescent="0.3">
      <c r="A14" s="18" t="s">
        <v>81</v>
      </c>
      <c r="B14">
        <v>20566.099999999999</v>
      </c>
    </row>
    <row r="15" spans="1:2" x14ac:dyDescent="0.3">
      <c r="A15" s="12" t="s">
        <v>10</v>
      </c>
      <c r="B15">
        <v>384977.63000000006</v>
      </c>
    </row>
    <row r="16" spans="1:2" x14ac:dyDescent="0.3">
      <c r="A16" s="18" t="s">
        <v>70</v>
      </c>
      <c r="B16">
        <v>37901.72</v>
      </c>
    </row>
    <row r="17" spans="1:2" x14ac:dyDescent="0.3">
      <c r="A17" s="18" t="s">
        <v>71</v>
      </c>
      <c r="B17">
        <v>24335.29</v>
      </c>
    </row>
    <row r="18" spans="1:2" x14ac:dyDescent="0.3">
      <c r="A18" s="18" t="s">
        <v>72</v>
      </c>
      <c r="B18">
        <v>49056.75</v>
      </c>
    </row>
    <row r="19" spans="1:2" x14ac:dyDescent="0.3">
      <c r="A19" s="18" t="s">
        <v>73</v>
      </c>
      <c r="B19">
        <v>26012.730000000003</v>
      </c>
    </row>
    <row r="20" spans="1:2" x14ac:dyDescent="0.3">
      <c r="A20" s="18" t="s">
        <v>74</v>
      </c>
      <c r="B20">
        <v>28212.129999999997</v>
      </c>
    </row>
    <row r="21" spans="1:2" x14ac:dyDescent="0.3">
      <c r="A21" s="18" t="s">
        <v>75</v>
      </c>
      <c r="B21">
        <v>58310.080000000002</v>
      </c>
    </row>
    <row r="22" spans="1:2" x14ac:dyDescent="0.3">
      <c r="A22" s="18" t="s">
        <v>76</v>
      </c>
      <c r="B22">
        <v>9874.69</v>
      </c>
    </row>
    <row r="23" spans="1:2" x14ac:dyDescent="0.3">
      <c r="A23" s="18" t="s">
        <v>77</v>
      </c>
      <c r="B23">
        <v>41099.120000000003</v>
      </c>
    </row>
    <row r="24" spans="1:2" x14ac:dyDescent="0.3">
      <c r="A24" s="18" t="s">
        <v>78</v>
      </c>
      <c r="B24">
        <v>54160.66</v>
      </c>
    </row>
    <row r="25" spans="1:2" x14ac:dyDescent="0.3">
      <c r="A25" s="18" t="s">
        <v>79</v>
      </c>
      <c r="B25">
        <v>25411.710000000003</v>
      </c>
    </row>
    <row r="26" spans="1:2" x14ac:dyDescent="0.3">
      <c r="A26" s="18" t="s">
        <v>80</v>
      </c>
      <c r="B26">
        <v>10320.630000000001</v>
      </c>
    </row>
    <row r="27" spans="1:2" x14ac:dyDescent="0.3">
      <c r="A27" s="18" t="s">
        <v>81</v>
      </c>
      <c r="B27">
        <v>20282.12</v>
      </c>
    </row>
    <row r="28" spans="1:2" x14ac:dyDescent="0.3">
      <c r="A28" s="12" t="s">
        <v>11</v>
      </c>
      <c r="B28">
        <v>310756.14</v>
      </c>
    </row>
    <row r="29" spans="1:2" x14ac:dyDescent="0.3">
      <c r="A29" s="18" t="s">
        <v>70</v>
      </c>
      <c r="B29">
        <v>25452.43</v>
      </c>
    </row>
    <row r="30" spans="1:2" x14ac:dyDescent="0.3">
      <c r="A30" s="18" t="s">
        <v>71</v>
      </c>
      <c r="B30">
        <v>6396.33</v>
      </c>
    </row>
    <row r="31" spans="1:2" x14ac:dyDescent="0.3">
      <c r="A31" s="18" t="s">
        <v>72</v>
      </c>
      <c r="B31">
        <v>45253.049999999996</v>
      </c>
    </row>
    <row r="32" spans="1:2" x14ac:dyDescent="0.3">
      <c r="A32" s="18" t="s">
        <v>73</v>
      </c>
      <c r="B32">
        <v>14141.039999999999</v>
      </c>
    </row>
    <row r="33" spans="1:2" x14ac:dyDescent="0.3">
      <c r="A33" s="18" t="s">
        <v>74</v>
      </c>
      <c r="B33">
        <v>21035.91</v>
      </c>
    </row>
    <row r="34" spans="1:2" x14ac:dyDescent="0.3">
      <c r="A34" s="18" t="s">
        <v>75</v>
      </c>
      <c r="B34">
        <v>42285.259999999995</v>
      </c>
    </row>
    <row r="35" spans="1:2" x14ac:dyDescent="0.3">
      <c r="A35" s="18" t="s">
        <v>76</v>
      </c>
      <c r="B35">
        <v>39378.550000000003</v>
      </c>
    </row>
    <row r="36" spans="1:2" x14ac:dyDescent="0.3">
      <c r="A36" s="18" t="s">
        <v>77</v>
      </c>
      <c r="B36">
        <v>45956.79</v>
      </c>
    </row>
    <row r="37" spans="1:2" x14ac:dyDescent="0.3">
      <c r="A37" s="18" t="s">
        <v>78</v>
      </c>
      <c r="B37">
        <v>6045.35</v>
      </c>
    </row>
    <row r="38" spans="1:2" x14ac:dyDescent="0.3">
      <c r="A38" s="18" t="s">
        <v>79</v>
      </c>
      <c r="B38">
        <v>10427.120000000001</v>
      </c>
    </row>
    <row r="39" spans="1:2" x14ac:dyDescent="0.3">
      <c r="A39" s="18" t="s">
        <v>80</v>
      </c>
      <c r="B39">
        <v>27584.239999999998</v>
      </c>
    </row>
    <row r="40" spans="1:2" x14ac:dyDescent="0.3">
      <c r="A40" s="18" t="s">
        <v>81</v>
      </c>
      <c r="B40">
        <v>26800.07</v>
      </c>
    </row>
    <row r="41" spans="1:2" x14ac:dyDescent="0.3">
      <c r="A41" s="12" t="s">
        <v>7</v>
      </c>
      <c r="B41">
        <v>404710.92</v>
      </c>
    </row>
    <row r="42" spans="1:2" x14ac:dyDescent="0.3">
      <c r="A42" s="18" t="s">
        <v>70</v>
      </c>
      <c r="B42">
        <v>9324.23</v>
      </c>
    </row>
    <row r="43" spans="1:2" x14ac:dyDescent="0.3">
      <c r="A43" s="18" t="s">
        <v>71</v>
      </c>
      <c r="B43">
        <v>27526.18</v>
      </c>
    </row>
    <row r="44" spans="1:2" x14ac:dyDescent="0.3">
      <c r="A44" s="18" t="s">
        <v>72</v>
      </c>
      <c r="B44">
        <v>42882.59</v>
      </c>
    </row>
    <row r="45" spans="1:2" x14ac:dyDescent="0.3">
      <c r="A45" s="18" t="s">
        <v>73</v>
      </c>
      <c r="B45">
        <v>32795.469999999994</v>
      </c>
    </row>
    <row r="46" spans="1:2" x14ac:dyDescent="0.3">
      <c r="A46" s="18" t="s">
        <v>74</v>
      </c>
      <c r="B46">
        <v>74080.439999999988</v>
      </c>
    </row>
    <row r="47" spans="1:2" x14ac:dyDescent="0.3">
      <c r="A47" s="18" t="s">
        <v>75</v>
      </c>
      <c r="B47">
        <v>18183.55</v>
      </c>
    </row>
    <row r="48" spans="1:2" x14ac:dyDescent="0.3">
      <c r="A48" s="18" t="s">
        <v>76</v>
      </c>
      <c r="B48">
        <v>33843.729999999996</v>
      </c>
    </row>
    <row r="49" spans="1:2" x14ac:dyDescent="0.3">
      <c r="A49" s="18" t="s">
        <v>77</v>
      </c>
      <c r="B49">
        <v>68845.69</v>
      </c>
    </row>
    <row r="50" spans="1:2" x14ac:dyDescent="0.3">
      <c r="A50" s="18" t="s">
        <v>78</v>
      </c>
      <c r="B50">
        <v>21874.51</v>
      </c>
    </row>
    <row r="51" spans="1:2" x14ac:dyDescent="0.3">
      <c r="A51" s="18" t="s">
        <v>79</v>
      </c>
      <c r="B51">
        <v>40086.82</v>
      </c>
    </row>
    <row r="52" spans="1:2" x14ac:dyDescent="0.3">
      <c r="A52" s="18" t="s">
        <v>80</v>
      </c>
      <c r="B52">
        <v>15674.139999999998</v>
      </c>
    </row>
    <row r="53" spans="1:2" x14ac:dyDescent="0.3">
      <c r="A53" s="18" t="s">
        <v>81</v>
      </c>
      <c r="B53">
        <v>19593.57</v>
      </c>
    </row>
    <row r="54" spans="1:2" x14ac:dyDescent="0.3">
      <c r="A54" s="12" t="s">
        <v>9</v>
      </c>
      <c r="B54">
        <v>376529.56000000006</v>
      </c>
    </row>
    <row r="55" spans="1:2" x14ac:dyDescent="0.3">
      <c r="A55" s="18" t="s">
        <v>70</v>
      </c>
      <c r="B55">
        <v>36673.22</v>
      </c>
    </row>
    <row r="56" spans="1:2" x14ac:dyDescent="0.3">
      <c r="A56" s="18" t="s">
        <v>71</v>
      </c>
      <c r="B56">
        <v>21034.490000000005</v>
      </c>
    </row>
    <row r="57" spans="1:2" x14ac:dyDescent="0.3">
      <c r="A57" s="18" t="s">
        <v>72</v>
      </c>
      <c r="B57">
        <v>48526.42</v>
      </c>
    </row>
    <row r="58" spans="1:2" x14ac:dyDescent="0.3">
      <c r="A58" s="18" t="s">
        <v>73</v>
      </c>
      <c r="B58">
        <v>16291.900000000001</v>
      </c>
    </row>
    <row r="59" spans="1:2" x14ac:dyDescent="0.3">
      <c r="A59" s="18" t="s">
        <v>74</v>
      </c>
      <c r="B59">
        <v>30335.700000000004</v>
      </c>
    </row>
    <row r="60" spans="1:2" x14ac:dyDescent="0.3">
      <c r="A60" s="18" t="s">
        <v>75</v>
      </c>
      <c r="B60">
        <v>60658.270000000004</v>
      </c>
    </row>
    <row r="61" spans="1:2" x14ac:dyDescent="0.3">
      <c r="A61" s="18" t="s">
        <v>76</v>
      </c>
      <c r="B61">
        <v>23255.940000000002</v>
      </c>
    </row>
    <row r="62" spans="1:2" x14ac:dyDescent="0.3">
      <c r="A62" s="18" t="s">
        <v>77</v>
      </c>
      <c r="B62">
        <v>39175.33</v>
      </c>
    </row>
    <row r="63" spans="1:2" x14ac:dyDescent="0.3">
      <c r="A63" s="18" t="s">
        <v>78</v>
      </c>
      <c r="B63">
        <v>31717.99</v>
      </c>
    </row>
    <row r="64" spans="1:2" x14ac:dyDescent="0.3">
      <c r="A64" s="18" t="s">
        <v>79</v>
      </c>
      <c r="B64">
        <v>30370.13</v>
      </c>
    </row>
    <row r="65" spans="1:2" x14ac:dyDescent="0.3">
      <c r="A65" s="18" t="s">
        <v>80</v>
      </c>
      <c r="B65">
        <v>24040.149999999998</v>
      </c>
    </row>
    <row r="66" spans="1:2" x14ac:dyDescent="0.3">
      <c r="A66" s="18" t="s">
        <v>81</v>
      </c>
      <c r="B66">
        <v>14450.02</v>
      </c>
    </row>
    <row r="67" spans="1:2" x14ac:dyDescent="0.3">
      <c r="A67" s="12" t="s">
        <v>30</v>
      </c>
      <c r="B67">
        <v>1850212.1399999994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6E71F-196E-4B46-A11A-3BEB301BAFFD}">
  <dimension ref="A1:E25"/>
  <sheetViews>
    <sheetView zoomScale="69" workbookViewId="0">
      <selection activeCell="I41" sqref="I40:I41"/>
    </sheetView>
  </sheetViews>
  <sheetFormatPr defaultRowHeight="14.4" x14ac:dyDescent="0.3"/>
  <cols>
    <col min="1" max="1" width="14.33203125" customWidth="1"/>
    <col min="3" max="3" width="15.88671875" customWidth="1"/>
    <col min="4" max="4" width="30" customWidth="1"/>
    <col min="5" max="5" width="30.109375" customWidth="1"/>
  </cols>
  <sheetData>
    <row r="1" spans="1:5" x14ac:dyDescent="0.3">
      <c r="A1" t="s">
        <v>3</v>
      </c>
      <c r="B1" t="s">
        <v>21</v>
      </c>
      <c r="C1" t="s">
        <v>95</v>
      </c>
      <c r="D1" t="s">
        <v>96</v>
      </c>
      <c r="E1" t="s">
        <v>97</v>
      </c>
    </row>
    <row r="2" spans="1:5" x14ac:dyDescent="0.3">
      <c r="A2">
        <v>1</v>
      </c>
      <c r="B2">
        <v>552.15</v>
      </c>
    </row>
    <row r="3" spans="1:5" x14ac:dyDescent="0.3">
      <c r="A3">
        <v>2</v>
      </c>
      <c r="B3">
        <v>536.93272727272722</v>
      </c>
    </row>
    <row r="4" spans="1:5" x14ac:dyDescent="0.3">
      <c r="A4">
        <v>3</v>
      </c>
      <c r="B4">
        <v>539.79416666666668</v>
      </c>
    </row>
    <row r="5" spans="1:5" x14ac:dyDescent="0.3">
      <c r="A5">
        <v>4</v>
      </c>
      <c r="B5">
        <v>534.354375</v>
      </c>
    </row>
    <row r="6" spans="1:5" x14ac:dyDescent="0.3">
      <c r="A6">
        <v>5</v>
      </c>
      <c r="B6">
        <v>497.47393939393936</v>
      </c>
    </row>
    <row r="7" spans="1:5" x14ac:dyDescent="0.3">
      <c r="A7">
        <v>6</v>
      </c>
      <c r="B7">
        <v>489.12117647058818</v>
      </c>
    </row>
    <row r="8" spans="1:5" x14ac:dyDescent="0.3">
      <c r="A8">
        <v>7</v>
      </c>
      <c r="B8">
        <v>472.91277777777771</v>
      </c>
    </row>
    <row r="9" spans="1:5" x14ac:dyDescent="0.3">
      <c r="A9">
        <v>8</v>
      </c>
      <c r="B9">
        <v>531.87038461538464</v>
      </c>
    </row>
    <row r="10" spans="1:5" x14ac:dyDescent="0.3">
      <c r="A10">
        <v>9</v>
      </c>
      <c r="B10">
        <v>395.2616666666666</v>
      </c>
    </row>
    <row r="11" spans="1:5" x14ac:dyDescent="0.3">
      <c r="A11">
        <v>10</v>
      </c>
      <c r="B11">
        <v>464.19846153846152</v>
      </c>
    </row>
    <row r="12" spans="1:5" x14ac:dyDescent="0.3">
      <c r="A12">
        <v>11</v>
      </c>
      <c r="B12">
        <v>367.23576923076911</v>
      </c>
    </row>
    <row r="13" spans="1:5" x14ac:dyDescent="0.3">
      <c r="A13">
        <v>12</v>
      </c>
      <c r="B13">
        <v>419.83944444444444</v>
      </c>
    </row>
    <row r="14" spans="1:5" x14ac:dyDescent="0.3">
      <c r="A14">
        <v>13</v>
      </c>
      <c r="B14">
        <v>538.1827777777778</v>
      </c>
    </row>
    <row r="15" spans="1:5" x14ac:dyDescent="0.3">
      <c r="A15">
        <v>14</v>
      </c>
      <c r="B15">
        <v>499.57727272727283</v>
      </c>
    </row>
    <row r="16" spans="1:5" x14ac:dyDescent="0.3">
      <c r="A16">
        <v>15</v>
      </c>
      <c r="B16">
        <v>496.02714285714285</v>
      </c>
    </row>
    <row r="17" spans="1:5" x14ac:dyDescent="0.3">
      <c r="A17">
        <v>16</v>
      </c>
      <c r="B17">
        <v>440.38294117647064</v>
      </c>
    </row>
    <row r="18" spans="1:5" x14ac:dyDescent="0.3">
      <c r="A18">
        <v>17</v>
      </c>
      <c r="B18">
        <v>499.09772727272724</v>
      </c>
    </row>
    <row r="19" spans="1:5" x14ac:dyDescent="0.3">
      <c r="A19">
        <v>18</v>
      </c>
      <c r="B19">
        <v>495.77157894736843</v>
      </c>
    </row>
    <row r="20" spans="1:5" x14ac:dyDescent="0.3">
      <c r="A20">
        <v>19</v>
      </c>
      <c r="B20">
        <v>479.78833333333336</v>
      </c>
      <c r="C20">
        <v>479.78833333333336</v>
      </c>
      <c r="D20" s="21">
        <v>479.78833333333336</v>
      </c>
      <c r="E20" s="21">
        <v>479.78833333333336</v>
      </c>
    </row>
    <row r="21" spans="1:5" x14ac:dyDescent="0.3">
      <c r="A21">
        <v>20</v>
      </c>
      <c r="C21">
        <f>_xlfn.FORECAST.ETS(A21,$B$2:$B$20,$A$2:$A$20,1,1)</f>
        <v>459.63426859667186</v>
      </c>
      <c r="D21" s="21">
        <f>C21-_xlfn.FORECAST.ETS.CONFINT(A21,$B$2:$B$20,$A$2:$A$20,0.95,1,1)</f>
        <v>359.33396488895607</v>
      </c>
      <c r="E21" s="21">
        <f>C21+_xlfn.FORECAST.ETS.CONFINT(A21,$B$2:$B$20,$A$2:$A$20,0.95,1,1)</f>
        <v>559.93457230438764</v>
      </c>
    </row>
    <row r="22" spans="1:5" x14ac:dyDescent="0.3">
      <c r="A22">
        <v>21</v>
      </c>
      <c r="C22">
        <f>_xlfn.FORECAST.ETS(A22,$B$2:$B$20,$A$2:$A$20,1,1)</f>
        <v>456.12091563131497</v>
      </c>
      <c r="D22" s="21">
        <f>C22-_xlfn.FORECAST.ETS.CONFINT(A22,$B$2:$B$20,$A$2:$A$20,0.95,1,1)</f>
        <v>355.31032827346689</v>
      </c>
      <c r="E22" s="21">
        <f>C22+_xlfn.FORECAST.ETS.CONFINT(A22,$B$2:$B$20,$A$2:$A$20,0.95,1,1)</f>
        <v>556.93150298916305</v>
      </c>
    </row>
    <row r="23" spans="1:5" x14ac:dyDescent="0.3">
      <c r="A23">
        <v>22</v>
      </c>
      <c r="C23">
        <f>_xlfn.FORECAST.ETS(A23,$B$2:$B$20,$A$2:$A$20,1,1)</f>
        <v>452.60756266595803</v>
      </c>
      <c r="D23" s="21">
        <f>C23-_xlfn.FORECAST.ETS.CONFINT(A23,$B$2:$B$20,$A$2:$A$20,0.95,1,1)</f>
        <v>351.27918394782125</v>
      </c>
      <c r="E23" s="21">
        <f>C23+_xlfn.FORECAST.ETS.CONFINT(A23,$B$2:$B$20,$A$2:$A$20,0.95,1,1)</f>
        <v>553.9359413840948</v>
      </c>
    </row>
    <row r="24" spans="1:5" x14ac:dyDescent="0.3">
      <c r="A24">
        <v>23</v>
      </c>
      <c r="C24">
        <f>_xlfn.FORECAST.ETS(A24,$B$2:$B$20,$A$2:$A$20,1,1)</f>
        <v>449.09420970060114</v>
      </c>
      <c r="D24" s="21">
        <f>C24-_xlfn.FORECAST.ETS.CONFINT(A24,$B$2:$B$20,$A$2:$A$20,0.95,1,1)</f>
        <v>347.24054764175622</v>
      </c>
      <c r="E24" s="21">
        <f>C24+_xlfn.FORECAST.ETS.CONFINT(A24,$B$2:$B$20,$A$2:$A$20,0.95,1,1)</f>
        <v>550.94787175944612</v>
      </c>
    </row>
    <row r="25" spans="1:5" x14ac:dyDescent="0.3">
      <c r="A25">
        <v>24</v>
      </c>
      <c r="C25">
        <f>_xlfn.FORECAST.ETS(A25,$B$2:$B$20,$A$2:$A$20,1,1)</f>
        <v>445.5808567352442</v>
      </c>
      <c r="D25" s="21">
        <f>C25-_xlfn.FORECAST.ETS.CONFINT(A25,$B$2:$B$20,$A$2:$A$20,0.95,1,1)</f>
        <v>343.1944364091587</v>
      </c>
      <c r="E25" s="21">
        <f>C25+_xlfn.FORECAST.ETS.CONFINT(A25,$B$2:$B$20,$A$2:$A$20,0.95,1,1)</f>
        <v>547.9672770613297</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5A9FD-19DD-4BA5-9D40-5F793FDC5BBB}">
  <dimension ref="A1:D400"/>
  <sheetViews>
    <sheetView topLeftCell="V1" workbookViewId="0">
      <selection activeCell="G6" sqref="G6"/>
    </sheetView>
  </sheetViews>
  <sheetFormatPr defaultRowHeight="14.4" x14ac:dyDescent="0.3"/>
  <cols>
    <col min="1" max="1" width="14.33203125" customWidth="1"/>
    <col min="2" max="2" width="12.77734375" customWidth="1"/>
    <col min="3" max="3" width="12.44140625" customWidth="1"/>
    <col min="4" max="4" width="13" customWidth="1"/>
  </cols>
  <sheetData>
    <row r="1" spans="1:4" x14ac:dyDescent="0.3">
      <c r="A1" s="3" t="s">
        <v>3</v>
      </c>
      <c r="B1" s="17" t="s">
        <v>4</v>
      </c>
      <c r="C1" s="3" t="s">
        <v>5</v>
      </c>
      <c r="D1" s="3" t="s">
        <v>21</v>
      </c>
    </row>
    <row r="2" spans="1:4" x14ac:dyDescent="0.3">
      <c r="A2" s="6">
        <v>10</v>
      </c>
      <c r="B2" s="6">
        <v>958.87</v>
      </c>
      <c r="C2" s="6">
        <f>A2*B2</f>
        <v>9588.7000000000007</v>
      </c>
      <c r="D2" s="8">
        <f>B2-A2</f>
        <v>948.87</v>
      </c>
    </row>
    <row r="3" spans="1:4" x14ac:dyDescent="0.3">
      <c r="A3" s="1">
        <v>5</v>
      </c>
      <c r="B3" s="1">
        <v>527.80999999999995</v>
      </c>
      <c r="C3" s="6">
        <f t="shared" ref="C3:C66" si="0">A3*B3</f>
        <v>2639.0499999999997</v>
      </c>
      <c r="D3" s="8">
        <f t="shared" ref="D3:D66" si="1">B3-A3</f>
        <v>522.80999999999995</v>
      </c>
    </row>
    <row r="4" spans="1:4" x14ac:dyDescent="0.3">
      <c r="A4" s="6">
        <v>11</v>
      </c>
      <c r="B4" s="6">
        <v>379.28</v>
      </c>
      <c r="C4" s="6">
        <f t="shared" si="0"/>
        <v>4172.08</v>
      </c>
      <c r="D4" s="8">
        <f t="shared" si="1"/>
        <v>368.28</v>
      </c>
    </row>
    <row r="5" spans="1:4" x14ac:dyDescent="0.3">
      <c r="A5" s="1">
        <v>17</v>
      </c>
      <c r="B5" s="1">
        <v>879.27</v>
      </c>
      <c r="C5" s="6">
        <f t="shared" si="0"/>
        <v>14947.59</v>
      </c>
      <c r="D5" s="8">
        <f t="shared" si="1"/>
        <v>862.27</v>
      </c>
    </row>
    <row r="6" spans="1:4" x14ac:dyDescent="0.3">
      <c r="A6" s="6">
        <v>4</v>
      </c>
      <c r="B6" s="6">
        <v>790.3</v>
      </c>
      <c r="C6" s="6">
        <f t="shared" si="0"/>
        <v>3161.2</v>
      </c>
      <c r="D6" s="8">
        <f t="shared" si="1"/>
        <v>786.3</v>
      </c>
    </row>
    <row r="7" spans="1:4" x14ac:dyDescent="0.3">
      <c r="A7" s="1">
        <v>16</v>
      </c>
      <c r="B7" s="1">
        <v>79.48</v>
      </c>
      <c r="C7" s="6">
        <f t="shared" si="0"/>
        <v>1271.68</v>
      </c>
      <c r="D7" s="8">
        <f t="shared" si="1"/>
        <v>63.480000000000004</v>
      </c>
    </row>
    <row r="8" spans="1:4" x14ac:dyDescent="0.3">
      <c r="A8" s="6">
        <v>5</v>
      </c>
      <c r="B8" s="6">
        <v>772.93</v>
      </c>
      <c r="C8" s="6">
        <f t="shared" si="0"/>
        <v>3864.6499999999996</v>
      </c>
      <c r="D8" s="8">
        <f t="shared" si="1"/>
        <v>767.93</v>
      </c>
    </row>
    <row r="9" spans="1:4" x14ac:dyDescent="0.3">
      <c r="A9" s="1">
        <v>15</v>
      </c>
      <c r="B9" s="1">
        <v>218.37</v>
      </c>
      <c r="C9" s="6">
        <f t="shared" si="0"/>
        <v>3275.55</v>
      </c>
      <c r="D9" s="8">
        <f t="shared" si="1"/>
        <v>203.37</v>
      </c>
    </row>
    <row r="10" spans="1:4" x14ac:dyDescent="0.3">
      <c r="A10" s="6">
        <v>10</v>
      </c>
      <c r="B10" s="6">
        <v>539.80999999999995</v>
      </c>
      <c r="C10" s="6">
        <f t="shared" si="0"/>
        <v>5398.0999999999995</v>
      </c>
      <c r="D10" s="8">
        <f t="shared" si="1"/>
        <v>529.80999999999995</v>
      </c>
    </row>
    <row r="11" spans="1:4" x14ac:dyDescent="0.3">
      <c r="A11" s="1">
        <v>8</v>
      </c>
      <c r="B11" s="1">
        <v>499.38</v>
      </c>
      <c r="C11" s="6">
        <f t="shared" si="0"/>
        <v>3995.04</v>
      </c>
      <c r="D11" s="8">
        <f t="shared" si="1"/>
        <v>491.38</v>
      </c>
    </row>
    <row r="12" spans="1:4" x14ac:dyDescent="0.3">
      <c r="A12" s="6">
        <v>3</v>
      </c>
      <c r="B12" s="6">
        <v>724.91</v>
      </c>
      <c r="C12" s="6">
        <f t="shared" si="0"/>
        <v>2174.73</v>
      </c>
      <c r="D12" s="8">
        <f t="shared" si="1"/>
        <v>721.91</v>
      </c>
    </row>
    <row r="13" spans="1:4" x14ac:dyDescent="0.3">
      <c r="A13" s="1">
        <v>8</v>
      </c>
      <c r="B13" s="1">
        <v>939.08</v>
      </c>
      <c r="C13" s="6">
        <f t="shared" si="0"/>
        <v>7512.64</v>
      </c>
      <c r="D13" s="8">
        <f t="shared" si="1"/>
        <v>931.08</v>
      </c>
    </row>
    <row r="14" spans="1:4" x14ac:dyDescent="0.3">
      <c r="A14" s="6">
        <v>11</v>
      </c>
      <c r="B14" s="6">
        <v>562.48</v>
      </c>
      <c r="C14" s="6">
        <f t="shared" si="0"/>
        <v>6187.2800000000007</v>
      </c>
      <c r="D14" s="8">
        <f t="shared" si="1"/>
        <v>551.48</v>
      </c>
    </row>
    <row r="15" spans="1:4" x14ac:dyDescent="0.3">
      <c r="A15" s="1">
        <v>1</v>
      </c>
      <c r="B15" s="1">
        <v>524.23</v>
      </c>
      <c r="C15" s="6">
        <f t="shared" si="0"/>
        <v>524.23</v>
      </c>
      <c r="D15" s="8">
        <f t="shared" si="1"/>
        <v>523.23</v>
      </c>
    </row>
    <row r="16" spans="1:4" x14ac:dyDescent="0.3">
      <c r="A16" s="6">
        <v>17</v>
      </c>
      <c r="B16" s="6">
        <v>897.41</v>
      </c>
      <c r="C16" s="6">
        <f t="shared" si="0"/>
        <v>15255.97</v>
      </c>
      <c r="D16" s="8">
        <f t="shared" si="1"/>
        <v>880.41</v>
      </c>
    </row>
    <row r="17" spans="1:4" x14ac:dyDescent="0.3">
      <c r="A17" s="1">
        <v>18</v>
      </c>
      <c r="B17" s="1">
        <v>508.16</v>
      </c>
      <c r="C17" s="6">
        <f t="shared" si="0"/>
        <v>9146.880000000001</v>
      </c>
      <c r="D17" s="8">
        <f t="shared" si="1"/>
        <v>490.16</v>
      </c>
    </row>
    <row r="18" spans="1:4" x14ac:dyDescent="0.3">
      <c r="A18" s="6">
        <v>14</v>
      </c>
      <c r="B18" s="6">
        <v>293</v>
      </c>
      <c r="C18" s="6">
        <f t="shared" si="0"/>
        <v>4102</v>
      </c>
      <c r="D18" s="8">
        <f t="shared" si="1"/>
        <v>279</v>
      </c>
    </row>
    <row r="19" spans="1:4" x14ac:dyDescent="0.3">
      <c r="A19" s="1">
        <v>6</v>
      </c>
      <c r="B19" s="1">
        <v>369.87</v>
      </c>
      <c r="C19" s="6">
        <f t="shared" si="0"/>
        <v>2219.2200000000003</v>
      </c>
      <c r="D19" s="8">
        <f t="shared" si="1"/>
        <v>363.87</v>
      </c>
    </row>
    <row r="20" spans="1:4" x14ac:dyDescent="0.3">
      <c r="A20" s="6">
        <v>16</v>
      </c>
      <c r="B20" s="6">
        <v>477.76</v>
      </c>
      <c r="C20" s="6">
        <f t="shared" si="0"/>
        <v>7644.16</v>
      </c>
      <c r="D20" s="8">
        <f t="shared" si="1"/>
        <v>461.76</v>
      </c>
    </row>
    <row r="21" spans="1:4" x14ac:dyDescent="0.3">
      <c r="A21" s="1">
        <v>8</v>
      </c>
      <c r="B21" s="1">
        <v>566.99</v>
      </c>
      <c r="C21" s="6">
        <f t="shared" si="0"/>
        <v>4535.92</v>
      </c>
      <c r="D21" s="8">
        <f t="shared" si="1"/>
        <v>558.99</v>
      </c>
    </row>
    <row r="22" spans="1:4" x14ac:dyDescent="0.3">
      <c r="A22" s="6">
        <v>4</v>
      </c>
      <c r="B22" s="6">
        <v>78.62</v>
      </c>
      <c r="C22" s="6">
        <f t="shared" si="0"/>
        <v>314.48</v>
      </c>
      <c r="D22" s="8">
        <f t="shared" si="1"/>
        <v>74.62</v>
      </c>
    </row>
    <row r="23" spans="1:4" x14ac:dyDescent="0.3">
      <c r="A23" s="1">
        <v>6</v>
      </c>
      <c r="B23" s="1">
        <v>639.75</v>
      </c>
      <c r="C23" s="6">
        <f t="shared" si="0"/>
        <v>3838.5</v>
      </c>
      <c r="D23" s="8">
        <f t="shared" si="1"/>
        <v>633.75</v>
      </c>
    </row>
    <row r="24" spans="1:4" x14ac:dyDescent="0.3">
      <c r="A24" s="6">
        <v>8</v>
      </c>
      <c r="B24" s="6">
        <v>35.65</v>
      </c>
      <c r="C24" s="6">
        <f t="shared" si="0"/>
        <v>285.2</v>
      </c>
      <c r="D24" s="8">
        <f t="shared" si="1"/>
        <v>27.65</v>
      </c>
    </row>
    <row r="25" spans="1:4" x14ac:dyDescent="0.3">
      <c r="A25" s="1">
        <v>10</v>
      </c>
      <c r="B25" s="1">
        <v>89.36</v>
      </c>
      <c r="C25" s="6">
        <f t="shared" si="0"/>
        <v>893.6</v>
      </c>
      <c r="D25" s="8">
        <f t="shared" si="1"/>
        <v>79.36</v>
      </c>
    </row>
    <row r="26" spans="1:4" x14ac:dyDescent="0.3">
      <c r="A26" s="6">
        <v>14</v>
      </c>
      <c r="B26" s="6">
        <v>889.81</v>
      </c>
      <c r="C26" s="6">
        <f t="shared" si="0"/>
        <v>12457.34</v>
      </c>
      <c r="D26" s="8">
        <f t="shared" si="1"/>
        <v>875.81</v>
      </c>
    </row>
    <row r="27" spans="1:4" x14ac:dyDescent="0.3">
      <c r="A27" s="1">
        <v>1</v>
      </c>
      <c r="B27" s="1">
        <v>815.21</v>
      </c>
      <c r="C27" s="6">
        <f t="shared" si="0"/>
        <v>815.21</v>
      </c>
      <c r="D27" s="8">
        <f t="shared" si="1"/>
        <v>814.21</v>
      </c>
    </row>
    <row r="28" spans="1:4" x14ac:dyDescent="0.3">
      <c r="A28" s="6">
        <v>18</v>
      </c>
      <c r="B28" s="6">
        <v>811.99</v>
      </c>
      <c r="C28" s="6">
        <f t="shared" si="0"/>
        <v>14615.82</v>
      </c>
      <c r="D28" s="8">
        <f t="shared" si="1"/>
        <v>793.99</v>
      </c>
    </row>
    <row r="29" spans="1:4" x14ac:dyDescent="0.3">
      <c r="A29" s="1">
        <v>4</v>
      </c>
      <c r="B29" s="1">
        <v>762.99</v>
      </c>
      <c r="C29" s="6">
        <f t="shared" si="0"/>
        <v>3051.96</v>
      </c>
      <c r="D29" s="8">
        <f t="shared" si="1"/>
        <v>758.99</v>
      </c>
    </row>
    <row r="30" spans="1:4" x14ac:dyDescent="0.3">
      <c r="A30" s="6">
        <v>19</v>
      </c>
      <c r="B30" s="6">
        <v>238.9</v>
      </c>
      <c r="C30" s="6">
        <f t="shared" si="0"/>
        <v>4539.1000000000004</v>
      </c>
      <c r="D30" s="8">
        <f t="shared" si="1"/>
        <v>219.9</v>
      </c>
    </row>
    <row r="31" spans="1:4" x14ac:dyDescent="0.3">
      <c r="A31" s="1">
        <v>1</v>
      </c>
      <c r="B31" s="1">
        <v>297.14999999999998</v>
      </c>
      <c r="C31" s="6">
        <f t="shared" si="0"/>
        <v>297.14999999999998</v>
      </c>
      <c r="D31" s="8">
        <f t="shared" si="1"/>
        <v>296.14999999999998</v>
      </c>
    </row>
    <row r="32" spans="1:4" x14ac:dyDescent="0.3">
      <c r="A32" s="6">
        <v>3</v>
      </c>
      <c r="B32" s="6">
        <v>834.05</v>
      </c>
      <c r="C32" s="6">
        <f t="shared" si="0"/>
        <v>2502.1499999999996</v>
      </c>
      <c r="D32" s="8">
        <f t="shared" si="1"/>
        <v>831.05</v>
      </c>
    </row>
    <row r="33" spans="1:4" x14ac:dyDescent="0.3">
      <c r="A33" s="1">
        <v>19</v>
      </c>
      <c r="B33" s="1">
        <v>19.920000000000002</v>
      </c>
      <c r="C33" s="6">
        <f t="shared" si="0"/>
        <v>378.48</v>
      </c>
      <c r="D33" s="8">
        <f t="shared" si="1"/>
        <v>0.92000000000000171</v>
      </c>
    </row>
    <row r="34" spans="1:4" x14ac:dyDescent="0.3">
      <c r="A34" s="6">
        <v>11</v>
      </c>
      <c r="B34" s="6">
        <v>553.82000000000005</v>
      </c>
      <c r="C34" s="6">
        <f t="shared" si="0"/>
        <v>6092.02</v>
      </c>
      <c r="D34" s="8">
        <f t="shared" si="1"/>
        <v>542.82000000000005</v>
      </c>
    </row>
    <row r="35" spans="1:4" x14ac:dyDescent="0.3">
      <c r="A35" s="1">
        <v>5</v>
      </c>
      <c r="B35" s="1">
        <v>319.42</v>
      </c>
      <c r="C35" s="6">
        <f t="shared" si="0"/>
        <v>1597.1000000000001</v>
      </c>
      <c r="D35" s="8">
        <f t="shared" si="1"/>
        <v>314.42</v>
      </c>
    </row>
    <row r="36" spans="1:4" x14ac:dyDescent="0.3">
      <c r="A36" s="6">
        <v>3</v>
      </c>
      <c r="B36" s="6">
        <v>183.54</v>
      </c>
      <c r="C36" s="6">
        <f t="shared" si="0"/>
        <v>550.62</v>
      </c>
      <c r="D36" s="8">
        <f t="shared" si="1"/>
        <v>180.54</v>
      </c>
    </row>
    <row r="37" spans="1:4" x14ac:dyDescent="0.3">
      <c r="A37" s="1">
        <v>11</v>
      </c>
      <c r="B37" s="1">
        <v>642.80999999999995</v>
      </c>
      <c r="C37" s="6">
        <f t="shared" si="0"/>
        <v>7070.91</v>
      </c>
      <c r="D37" s="8">
        <f t="shared" si="1"/>
        <v>631.80999999999995</v>
      </c>
    </row>
    <row r="38" spans="1:4" x14ac:dyDescent="0.3">
      <c r="A38" s="6">
        <v>8</v>
      </c>
      <c r="B38" s="6">
        <v>718.7</v>
      </c>
      <c r="C38" s="6">
        <f t="shared" si="0"/>
        <v>5749.6</v>
      </c>
      <c r="D38" s="8">
        <f t="shared" si="1"/>
        <v>710.7</v>
      </c>
    </row>
    <row r="39" spans="1:4" x14ac:dyDescent="0.3">
      <c r="A39" s="1">
        <v>11</v>
      </c>
      <c r="B39" s="1">
        <v>448.09</v>
      </c>
      <c r="C39" s="6">
        <f t="shared" si="0"/>
        <v>4928.99</v>
      </c>
      <c r="D39" s="8">
        <f t="shared" si="1"/>
        <v>437.09</v>
      </c>
    </row>
    <row r="40" spans="1:4" x14ac:dyDescent="0.3">
      <c r="A40" s="6">
        <v>1</v>
      </c>
      <c r="B40" s="6">
        <v>745.06</v>
      </c>
      <c r="C40" s="6">
        <f t="shared" si="0"/>
        <v>745.06</v>
      </c>
      <c r="D40" s="8">
        <f t="shared" si="1"/>
        <v>744.06</v>
      </c>
    </row>
    <row r="41" spans="1:4" x14ac:dyDescent="0.3">
      <c r="A41" s="1">
        <v>15</v>
      </c>
      <c r="B41" s="1">
        <v>257.31</v>
      </c>
      <c r="C41" s="6">
        <f t="shared" si="0"/>
        <v>3859.65</v>
      </c>
      <c r="D41" s="8">
        <f t="shared" si="1"/>
        <v>242.31</v>
      </c>
    </row>
    <row r="42" spans="1:4" x14ac:dyDescent="0.3">
      <c r="A42" s="6">
        <v>11</v>
      </c>
      <c r="B42" s="6">
        <v>720.02</v>
      </c>
      <c r="C42" s="6">
        <f t="shared" si="0"/>
        <v>7920.2199999999993</v>
      </c>
      <c r="D42" s="8">
        <f t="shared" si="1"/>
        <v>709.02</v>
      </c>
    </row>
    <row r="43" spans="1:4" x14ac:dyDescent="0.3">
      <c r="A43" s="1">
        <v>3</v>
      </c>
      <c r="B43" s="1">
        <v>376.16</v>
      </c>
      <c r="C43" s="6">
        <f t="shared" si="0"/>
        <v>1128.48</v>
      </c>
      <c r="D43" s="8">
        <f t="shared" si="1"/>
        <v>373.16</v>
      </c>
    </row>
    <row r="44" spans="1:4" x14ac:dyDescent="0.3">
      <c r="A44" s="6">
        <v>15</v>
      </c>
      <c r="B44" s="6">
        <v>58.16</v>
      </c>
      <c r="C44" s="6">
        <f t="shared" si="0"/>
        <v>872.4</v>
      </c>
      <c r="D44" s="8">
        <f t="shared" si="1"/>
        <v>43.16</v>
      </c>
    </row>
    <row r="45" spans="1:4" x14ac:dyDescent="0.3">
      <c r="A45" s="1">
        <v>5</v>
      </c>
      <c r="B45" s="1">
        <v>692.13</v>
      </c>
      <c r="C45" s="6">
        <f t="shared" si="0"/>
        <v>3460.65</v>
      </c>
      <c r="D45" s="8">
        <f t="shared" si="1"/>
        <v>687.13</v>
      </c>
    </row>
    <row r="46" spans="1:4" x14ac:dyDescent="0.3">
      <c r="A46" s="6">
        <v>6</v>
      </c>
      <c r="B46" s="6">
        <v>55.8</v>
      </c>
      <c r="C46" s="6">
        <f t="shared" si="0"/>
        <v>334.79999999999995</v>
      </c>
      <c r="D46" s="8">
        <f t="shared" si="1"/>
        <v>49.8</v>
      </c>
    </row>
    <row r="47" spans="1:4" x14ac:dyDescent="0.3">
      <c r="A47" s="1">
        <v>5</v>
      </c>
      <c r="B47" s="1">
        <v>684.88</v>
      </c>
      <c r="C47" s="6">
        <f t="shared" si="0"/>
        <v>3424.4</v>
      </c>
      <c r="D47" s="8">
        <f t="shared" si="1"/>
        <v>679.88</v>
      </c>
    </row>
    <row r="48" spans="1:4" x14ac:dyDescent="0.3">
      <c r="A48" s="6">
        <v>5</v>
      </c>
      <c r="B48" s="6">
        <v>220.07</v>
      </c>
      <c r="C48" s="6">
        <f t="shared" si="0"/>
        <v>1100.3499999999999</v>
      </c>
      <c r="D48" s="8">
        <f t="shared" si="1"/>
        <v>215.07</v>
      </c>
    </row>
    <row r="49" spans="1:4" x14ac:dyDescent="0.3">
      <c r="A49" s="1">
        <v>5</v>
      </c>
      <c r="B49" s="1">
        <v>266.85000000000002</v>
      </c>
      <c r="C49" s="6">
        <f t="shared" si="0"/>
        <v>1334.25</v>
      </c>
      <c r="D49" s="8">
        <f t="shared" si="1"/>
        <v>261.85000000000002</v>
      </c>
    </row>
    <row r="50" spans="1:4" x14ac:dyDescent="0.3">
      <c r="A50" s="6">
        <v>14</v>
      </c>
      <c r="B50" s="6">
        <v>588.97</v>
      </c>
      <c r="C50" s="6">
        <f t="shared" si="0"/>
        <v>8245.58</v>
      </c>
      <c r="D50" s="8">
        <f t="shared" si="1"/>
        <v>574.97</v>
      </c>
    </row>
    <row r="51" spans="1:4" x14ac:dyDescent="0.3">
      <c r="A51" s="1">
        <v>11</v>
      </c>
      <c r="B51" s="1">
        <v>429.74</v>
      </c>
      <c r="C51" s="6">
        <f t="shared" si="0"/>
        <v>4727.1400000000003</v>
      </c>
      <c r="D51" s="8">
        <f t="shared" si="1"/>
        <v>418.74</v>
      </c>
    </row>
    <row r="52" spans="1:4" x14ac:dyDescent="0.3">
      <c r="A52" s="6">
        <v>4</v>
      </c>
      <c r="B52" s="6">
        <v>533.74</v>
      </c>
      <c r="C52" s="6">
        <f t="shared" si="0"/>
        <v>2134.96</v>
      </c>
      <c r="D52" s="8">
        <f t="shared" si="1"/>
        <v>529.74</v>
      </c>
    </row>
    <row r="53" spans="1:4" x14ac:dyDescent="0.3">
      <c r="A53" s="1">
        <v>12</v>
      </c>
      <c r="B53" s="1">
        <v>699.93</v>
      </c>
      <c r="C53" s="6">
        <f t="shared" si="0"/>
        <v>8399.16</v>
      </c>
      <c r="D53" s="8">
        <f t="shared" si="1"/>
        <v>687.93</v>
      </c>
    </row>
    <row r="54" spans="1:4" x14ac:dyDescent="0.3">
      <c r="A54" s="6">
        <v>10</v>
      </c>
      <c r="B54" s="6">
        <v>961.01</v>
      </c>
      <c r="C54" s="6">
        <f t="shared" si="0"/>
        <v>9610.1</v>
      </c>
      <c r="D54" s="8">
        <f t="shared" si="1"/>
        <v>951.01</v>
      </c>
    </row>
    <row r="55" spans="1:4" x14ac:dyDescent="0.3">
      <c r="A55" s="1">
        <v>6</v>
      </c>
      <c r="B55" s="1">
        <v>266.62</v>
      </c>
      <c r="C55" s="6">
        <f t="shared" si="0"/>
        <v>1599.72</v>
      </c>
      <c r="D55" s="8">
        <f t="shared" si="1"/>
        <v>260.62</v>
      </c>
    </row>
    <row r="56" spans="1:4" x14ac:dyDescent="0.3">
      <c r="A56" s="6">
        <v>8</v>
      </c>
      <c r="B56" s="6">
        <v>421.34</v>
      </c>
      <c r="C56" s="6">
        <f t="shared" si="0"/>
        <v>3370.72</v>
      </c>
      <c r="D56" s="8">
        <f t="shared" si="1"/>
        <v>413.34</v>
      </c>
    </row>
    <row r="57" spans="1:4" x14ac:dyDescent="0.3">
      <c r="A57" s="1">
        <v>7</v>
      </c>
      <c r="B57" s="1">
        <v>315.60000000000002</v>
      </c>
      <c r="C57" s="6">
        <f t="shared" si="0"/>
        <v>2209.2000000000003</v>
      </c>
      <c r="D57" s="8">
        <f t="shared" si="1"/>
        <v>308.60000000000002</v>
      </c>
    </row>
    <row r="58" spans="1:4" x14ac:dyDescent="0.3">
      <c r="A58" s="6">
        <v>12</v>
      </c>
      <c r="B58" s="6">
        <v>410.42</v>
      </c>
      <c r="C58" s="6">
        <f t="shared" si="0"/>
        <v>4925.04</v>
      </c>
      <c r="D58" s="8">
        <f t="shared" si="1"/>
        <v>398.42</v>
      </c>
    </row>
    <row r="59" spans="1:4" x14ac:dyDescent="0.3">
      <c r="A59" s="1">
        <v>7</v>
      </c>
      <c r="B59" s="1">
        <v>655.65</v>
      </c>
      <c r="C59" s="6">
        <f t="shared" si="0"/>
        <v>4589.55</v>
      </c>
      <c r="D59" s="8">
        <f t="shared" si="1"/>
        <v>648.65</v>
      </c>
    </row>
    <row r="60" spans="1:4" x14ac:dyDescent="0.3">
      <c r="A60" s="6">
        <v>9</v>
      </c>
      <c r="B60" s="6">
        <v>373.83</v>
      </c>
      <c r="C60" s="6">
        <f t="shared" si="0"/>
        <v>3364.47</v>
      </c>
      <c r="D60" s="8">
        <f t="shared" si="1"/>
        <v>364.83</v>
      </c>
    </row>
    <row r="61" spans="1:4" x14ac:dyDescent="0.3">
      <c r="A61" s="1">
        <v>12</v>
      </c>
      <c r="B61" s="1">
        <v>961.19</v>
      </c>
      <c r="C61" s="6">
        <f t="shared" si="0"/>
        <v>11534.28</v>
      </c>
      <c r="D61" s="8">
        <f t="shared" si="1"/>
        <v>949.19</v>
      </c>
    </row>
    <row r="62" spans="1:4" x14ac:dyDescent="0.3">
      <c r="A62" s="6">
        <v>2</v>
      </c>
      <c r="B62" s="6">
        <v>113.67</v>
      </c>
      <c r="C62" s="6">
        <f t="shared" si="0"/>
        <v>227.34</v>
      </c>
      <c r="D62" s="8">
        <f t="shared" si="1"/>
        <v>111.67</v>
      </c>
    </row>
    <row r="63" spans="1:4" x14ac:dyDescent="0.3">
      <c r="A63" s="1">
        <v>4</v>
      </c>
      <c r="B63" s="1">
        <v>145.44999999999999</v>
      </c>
      <c r="C63" s="6">
        <f t="shared" si="0"/>
        <v>581.79999999999995</v>
      </c>
      <c r="D63" s="8">
        <f t="shared" si="1"/>
        <v>141.44999999999999</v>
      </c>
    </row>
    <row r="64" spans="1:4" x14ac:dyDescent="0.3">
      <c r="A64" s="6">
        <v>2</v>
      </c>
      <c r="B64" s="6">
        <v>640.15</v>
      </c>
      <c r="C64" s="6">
        <f t="shared" si="0"/>
        <v>1280.3</v>
      </c>
      <c r="D64" s="8">
        <f t="shared" si="1"/>
        <v>638.15</v>
      </c>
    </row>
    <row r="65" spans="1:4" x14ac:dyDescent="0.3">
      <c r="A65" s="1">
        <v>4</v>
      </c>
      <c r="B65" s="1">
        <v>257.86</v>
      </c>
      <c r="C65" s="6">
        <f t="shared" si="0"/>
        <v>1031.44</v>
      </c>
      <c r="D65" s="8">
        <f t="shared" si="1"/>
        <v>253.86</v>
      </c>
    </row>
    <row r="66" spans="1:4" x14ac:dyDescent="0.3">
      <c r="A66" s="6">
        <v>15</v>
      </c>
      <c r="B66" s="6">
        <v>497.27</v>
      </c>
      <c r="C66" s="6">
        <f t="shared" si="0"/>
        <v>7459.0499999999993</v>
      </c>
      <c r="D66" s="8">
        <f t="shared" si="1"/>
        <v>482.27</v>
      </c>
    </row>
    <row r="67" spans="1:4" x14ac:dyDescent="0.3">
      <c r="A67" s="1">
        <v>15</v>
      </c>
      <c r="B67" s="1">
        <v>779.4</v>
      </c>
      <c r="C67" s="6">
        <f t="shared" ref="C67:C130" si="2">A67*B67</f>
        <v>11691</v>
      </c>
      <c r="D67" s="8">
        <f t="shared" ref="D67:D130" si="3">B67-A67</f>
        <v>764.4</v>
      </c>
    </row>
    <row r="68" spans="1:4" x14ac:dyDescent="0.3">
      <c r="A68" s="6">
        <v>12</v>
      </c>
      <c r="B68" s="6">
        <v>704.66</v>
      </c>
      <c r="C68" s="6">
        <f t="shared" si="2"/>
        <v>8455.92</v>
      </c>
      <c r="D68" s="8">
        <f t="shared" si="3"/>
        <v>692.66</v>
      </c>
    </row>
    <row r="69" spans="1:4" x14ac:dyDescent="0.3">
      <c r="A69" s="1">
        <v>7</v>
      </c>
      <c r="B69" s="1">
        <v>893.41</v>
      </c>
      <c r="C69" s="6">
        <f t="shared" si="2"/>
        <v>6253.87</v>
      </c>
      <c r="D69" s="8">
        <f t="shared" si="3"/>
        <v>886.41</v>
      </c>
    </row>
    <row r="70" spans="1:4" x14ac:dyDescent="0.3">
      <c r="A70" s="6">
        <v>5</v>
      </c>
      <c r="B70" s="6">
        <v>492.02</v>
      </c>
      <c r="C70" s="6">
        <f t="shared" si="2"/>
        <v>2460.1</v>
      </c>
      <c r="D70" s="8">
        <f t="shared" si="3"/>
        <v>487.02</v>
      </c>
    </row>
    <row r="71" spans="1:4" x14ac:dyDescent="0.3">
      <c r="A71" s="1">
        <v>17</v>
      </c>
      <c r="B71" s="1">
        <v>746.05</v>
      </c>
      <c r="C71" s="6">
        <f t="shared" si="2"/>
        <v>12682.849999999999</v>
      </c>
      <c r="D71" s="8">
        <f t="shared" si="3"/>
        <v>729.05</v>
      </c>
    </row>
    <row r="72" spans="1:4" x14ac:dyDescent="0.3">
      <c r="A72" s="6">
        <v>12</v>
      </c>
      <c r="B72" s="6">
        <v>908.32</v>
      </c>
      <c r="C72" s="6">
        <f t="shared" si="2"/>
        <v>10899.84</v>
      </c>
      <c r="D72" s="8">
        <f t="shared" si="3"/>
        <v>896.32</v>
      </c>
    </row>
    <row r="73" spans="1:4" x14ac:dyDescent="0.3">
      <c r="A73" s="1">
        <v>5</v>
      </c>
      <c r="B73" s="1">
        <v>188.44</v>
      </c>
      <c r="C73" s="6">
        <f t="shared" si="2"/>
        <v>942.2</v>
      </c>
      <c r="D73" s="8">
        <f t="shared" si="3"/>
        <v>183.44</v>
      </c>
    </row>
    <row r="74" spans="1:4" x14ac:dyDescent="0.3">
      <c r="A74" s="6">
        <v>16</v>
      </c>
      <c r="B74" s="6">
        <v>335.67</v>
      </c>
      <c r="C74" s="6">
        <f t="shared" si="2"/>
        <v>5370.72</v>
      </c>
      <c r="D74" s="8">
        <f t="shared" si="3"/>
        <v>319.67</v>
      </c>
    </row>
    <row r="75" spans="1:4" x14ac:dyDescent="0.3">
      <c r="A75" s="1">
        <v>13</v>
      </c>
      <c r="B75" s="1">
        <v>468.71</v>
      </c>
      <c r="C75" s="6">
        <f t="shared" si="2"/>
        <v>6093.23</v>
      </c>
      <c r="D75" s="8">
        <f t="shared" si="3"/>
        <v>455.71</v>
      </c>
    </row>
    <row r="76" spans="1:4" x14ac:dyDescent="0.3">
      <c r="A76" s="6">
        <v>17</v>
      </c>
      <c r="B76" s="6">
        <v>16.829999999999998</v>
      </c>
      <c r="C76" s="6">
        <f t="shared" si="2"/>
        <v>286.10999999999996</v>
      </c>
      <c r="D76" s="8">
        <f t="shared" si="3"/>
        <v>-0.17000000000000171</v>
      </c>
    </row>
    <row r="77" spans="1:4" x14ac:dyDescent="0.3">
      <c r="A77" s="1">
        <v>7</v>
      </c>
      <c r="B77" s="1">
        <v>242.18</v>
      </c>
      <c r="C77" s="6">
        <f t="shared" si="2"/>
        <v>1695.26</v>
      </c>
      <c r="D77" s="8">
        <f t="shared" si="3"/>
        <v>235.18</v>
      </c>
    </row>
    <row r="78" spans="1:4" x14ac:dyDescent="0.3">
      <c r="A78" s="6">
        <v>6</v>
      </c>
      <c r="B78" s="6">
        <v>457.67</v>
      </c>
      <c r="C78" s="6">
        <f t="shared" si="2"/>
        <v>2746.02</v>
      </c>
      <c r="D78" s="8">
        <f t="shared" si="3"/>
        <v>451.67</v>
      </c>
    </row>
    <row r="79" spans="1:4" x14ac:dyDescent="0.3">
      <c r="A79" s="1">
        <v>5</v>
      </c>
      <c r="B79" s="1">
        <v>803.82</v>
      </c>
      <c r="C79" s="6">
        <f t="shared" si="2"/>
        <v>4019.1000000000004</v>
      </c>
      <c r="D79" s="8">
        <f t="shared" si="3"/>
        <v>798.82</v>
      </c>
    </row>
    <row r="80" spans="1:4" x14ac:dyDescent="0.3">
      <c r="A80" s="6">
        <v>13</v>
      </c>
      <c r="B80" s="6">
        <v>186.82</v>
      </c>
      <c r="C80" s="6">
        <f t="shared" si="2"/>
        <v>2428.66</v>
      </c>
      <c r="D80" s="8">
        <f t="shared" si="3"/>
        <v>173.82</v>
      </c>
    </row>
    <row r="81" spans="1:4" x14ac:dyDescent="0.3">
      <c r="A81" s="1">
        <v>9</v>
      </c>
      <c r="B81" s="1">
        <v>881.07</v>
      </c>
      <c r="C81" s="6">
        <f t="shared" si="2"/>
        <v>7929.63</v>
      </c>
      <c r="D81" s="8">
        <f t="shared" si="3"/>
        <v>872.07</v>
      </c>
    </row>
    <row r="82" spans="1:4" x14ac:dyDescent="0.3">
      <c r="A82" s="6">
        <v>19</v>
      </c>
      <c r="B82" s="6">
        <v>28.95</v>
      </c>
      <c r="C82" s="6">
        <f t="shared" si="2"/>
        <v>550.04999999999995</v>
      </c>
      <c r="D82" s="8">
        <f t="shared" si="3"/>
        <v>9.9499999999999993</v>
      </c>
    </row>
    <row r="83" spans="1:4" x14ac:dyDescent="0.3">
      <c r="A83" s="1">
        <v>4</v>
      </c>
      <c r="B83" s="1">
        <v>375.97</v>
      </c>
      <c r="C83" s="6">
        <f t="shared" si="2"/>
        <v>1503.88</v>
      </c>
      <c r="D83" s="8">
        <f t="shared" si="3"/>
        <v>371.97</v>
      </c>
    </row>
    <row r="84" spans="1:4" x14ac:dyDescent="0.3">
      <c r="A84" s="6">
        <v>6</v>
      </c>
      <c r="B84" s="6">
        <v>980.45</v>
      </c>
      <c r="C84" s="6">
        <f t="shared" si="2"/>
        <v>5882.7000000000007</v>
      </c>
      <c r="D84" s="8">
        <f t="shared" si="3"/>
        <v>974.45</v>
      </c>
    </row>
    <row r="85" spans="1:4" x14ac:dyDescent="0.3">
      <c r="A85" s="1">
        <v>11</v>
      </c>
      <c r="B85" s="1">
        <v>33.94</v>
      </c>
      <c r="C85" s="6">
        <f t="shared" si="2"/>
        <v>373.34</v>
      </c>
      <c r="D85" s="8">
        <f t="shared" si="3"/>
        <v>22.939999999999998</v>
      </c>
    </row>
    <row r="86" spans="1:4" x14ac:dyDescent="0.3">
      <c r="A86" s="6">
        <v>19</v>
      </c>
      <c r="B86" s="6">
        <v>902.68</v>
      </c>
      <c r="C86" s="6">
        <f t="shared" si="2"/>
        <v>17150.919999999998</v>
      </c>
      <c r="D86" s="8">
        <f t="shared" si="3"/>
        <v>883.68</v>
      </c>
    </row>
    <row r="87" spans="1:4" x14ac:dyDescent="0.3">
      <c r="A87" s="1">
        <v>2</v>
      </c>
      <c r="B87" s="1">
        <v>522.69000000000005</v>
      </c>
      <c r="C87" s="6">
        <f t="shared" si="2"/>
        <v>1045.3800000000001</v>
      </c>
      <c r="D87" s="8">
        <f t="shared" si="3"/>
        <v>520.69000000000005</v>
      </c>
    </row>
    <row r="88" spans="1:4" x14ac:dyDescent="0.3">
      <c r="A88" s="6">
        <v>7</v>
      </c>
      <c r="B88" s="6">
        <v>475.72</v>
      </c>
      <c r="C88" s="6">
        <f t="shared" si="2"/>
        <v>3330.04</v>
      </c>
      <c r="D88" s="8">
        <f t="shared" si="3"/>
        <v>468.72</v>
      </c>
    </row>
    <row r="89" spans="1:4" x14ac:dyDescent="0.3">
      <c r="A89" s="1">
        <v>4</v>
      </c>
      <c r="B89" s="1">
        <v>702.33</v>
      </c>
      <c r="C89" s="6">
        <f t="shared" si="2"/>
        <v>2809.32</v>
      </c>
      <c r="D89" s="8">
        <f t="shared" si="3"/>
        <v>698.33</v>
      </c>
    </row>
    <row r="90" spans="1:4" x14ac:dyDescent="0.3">
      <c r="A90" s="6">
        <v>7</v>
      </c>
      <c r="B90" s="6">
        <v>673.61</v>
      </c>
      <c r="C90" s="6">
        <f t="shared" si="2"/>
        <v>4715.2700000000004</v>
      </c>
      <c r="D90" s="8">
        <f t="shared" si="3"/>
        <v>666.61</v>
      </c>
    </row>
    <row r="91" spans="1:4" x14ac:dyDescent="0.3">
      <c r="A91" s="1">
        <v>3</v>
      </c>
      <c r="B91" s="1">
        <v>117.24</v>
      </c>
      <c r="C91" s="6">
        <f t="shared" si="2"/>
        <v>351.71999999999997</v>
      </c>
      <c r="D91" s="8">
        <f t="shared" si="3"/>
        <v>114.24</v>
      </c>
    </row>
    <row r="92" spans="1:4" x14ac:dyDescent="0.3">
      <c r="A92" s="6">
        <v>5</v>
      </c>
      <c r="B92" s="6">
        <v>349.42</v>
      </c>
      <c r="C92" s="6">
        <f t="shared" si="2"/>
        <v>1747.1000000000001</v>
      </c>
      <c r="D92" s="8">
        <f t="shared" si="3"/>
        <v>344.42</v>
      </c>
    </row>
    <row r="93" spans="1:4" x14ac:dyDescent="0.3">
      <c r="A93" s="1">
        <v>13</v>
      </c>
      <c r="B93" s="1">
        <v>894.69</v>
      </c>
      <c r="C93" s="6">
        <f t="shared" si="2"/>
        <v>11630.970000000001</v>
      </c>
      <c r="D93" s="8">
        <f t="shared" si="3"/>
        <v>881.69</v>
      </c>
    </row>
    <row r="94" spans="1:4" x14ac:dyDescent="0.3">
      <c r="A94" s="6">
        <v>11</v>
      </c>
      <c r="B94" s="6">
        <v>315.67</v>
      </c>
      <c r="C94" s="6">
        <f t="shared" si="2"/>
        <v>3472.3700000000003</v>
      </c>
      <c r="D94" s="8">
        <f t="shared" si="3"/>
        <v>304.67</v>
      </c>
    </row>
    <row r="95" spans="1:4" x14ac:dyDescent="0.3">
      <c r="A95" s="1">
        <v>7</v>
      </c>
      <c r="B95" s="1">
        <v>153.94</v>
      </c>
      <c r="C95" s="6">
        <f t="shared" si="2"/>
        <v>1077.58</v>
      </c>
      <c r="D95" s="8">
        <f t="shared" si="3"/>
        <v>146.94</v>
      </c>
    </row>
    <row r="96" spans="1:4" x14ac:dyDescent="0.3">
      <c r="A96" s="6">
        <v>4</v>
      </c>
      <c r="B96" s="6">
        <v>25.48</v>
      </c>
      <c r="C96" s="6">
        <f t="shared" si="2"/>
        <v>101.92</v>
      </c>
      <c r="D96" s="8">
        <f t="shared" si="3"/>
        <v>21.48</v>
      </c>
    </row>
    <row r="97" spans="1:4" x14ac:dyDescent="0.3">
      <c r="A97" s="1">
        <v>10</v>
      </c>
      <c r="B97" s="1">
        <v>114.05</v>
      </c>
      <c r="C97" s="6">
        <f t="shared" si="2"/>
        <v>1140.5</v>
      </c>
      <c r="D97" s="8">
        <f t="shared" si="3"/>
        <v>104.05</v>
      </c>
    </row>
    <row r="98" spans="1:4" x14ac:dyDescent="0.3">
      <c r="A98" s="6">
        <v>6</v>
      </c>
      <c r="B98" s="6">
        <v>941.6</v>
      </c>
      <c r="C98" s="6">
        <f t="shared" si="2"/>
        <v>5649.6</v>
      </c>
      <c r="D98" s="8">
        <f t="shared" si="3"/>
        <v>935.6</v>
      </c>
    </row>
    <row r="99" spans="1:4" x14ac:dyDescent="0.3">
      <c r="A99" s="1">
        <v>1</v>
      </c>
      <c r="B99" s="1">
        <v>739.46</v>
      </c>
      <c r="C99" s="6">
        <f t="shared" si="2"/>
        <v>739.46</v>
      </c>
      <c r="D99" s="8">
        <f t="shared" si="3"/>
        <v>738.46</v>
      </c>
    </row>
    <row r="100" spans="1:4" x14ac:dyDescent="0.3">
      <c r="A100" s="6">
        <v>9</v>
      </c>
      <c r="B100" s="6">
        <v>781.48</v>
      </c>
      <c r="C100" s="6">
        <f t="shared" si="2"/>
        <v>7033.32</v>
      </c>
      <c r="D100" s="8">
        <f t="shared" si="3"/>
        <v>772.48</v>
      </c>
    </row>
    <row r="101" spans="1:4" x14ac:dyDescent="0.3">
      <c r="A101" s="1">
        <v>13</v>
      </c>
      <c r="B101" s="1">
        <v>415.52</v>
      </c>
      <c r="C101" s="6">
        <f t="shared" si="2"/>
        <v>5401.76</v>
      </c>
      <c r="D101" s="8">
        <f t="shared" si="3"/>
        <v>402.52</v>
      </c>
    </row>
    <row r="102" spans="1:4" x14ac:dyDescent="0.3">
      <c r="A102" s="6">
        <v>13</v>
      </c>
      <c r="B102" s="6">
        <v>738.13</v>
      </c>
      <c r="C102" s="6">
        <f t="shared" si="2"/>
        <v>9595.69</v>
      </c>
      <c r="D102" s="8">
        <f t="shared" si="3"/>
        <v>725.13</v>
      </c>
    </row>
    <row r="103" spans="1:4" x14ac:dyDescent="0.3">
      <c r="A103" s="1">
        <v>14</v>
      </c>
      <c r="B103" s="1">
        <v>377.45</v>
      </c>
      <c r="C103" s="6">
        <f t="shared" si="2"/>
        <v>5284.3</v>
      </c>
      <c r="D103" s="8">
        <f t="shared" si="3"/>
        <v>363.45</v>
      </c>
    </row>
    <row r="104" spans="1:4" x14ac:dyDescent="0.3">
      <c r="A104" s="6">
        <v>3</v>
      </c>
      <c r="B104" s="6">
        <v>82.38</v>
      </c>
      <c r="C104" s="6">
        <f t="shared" si="2"/>
        <v>247.14</v>
      </c>
      <c r="D104" s="8">
        <f t="shared" si="3"/>
        <v>79.38</v>
      </c>
    </row>
    <row r="105" spans="1:4" x14ac:dyDescent="0.3">
      <c r="A105" s="1">
        <v>4</v>
      </c>
      <c r="B105" s="1">
        <v>477.55</v>
      </c>
      <c r="C105" s="6">
        <f t="shared" si="2"/>
        <v>1910.2</v>
      </c>
      <c r="D105" s="8">
        <f t="shared" si="3"/>
        <v>473.55</v>
      </c>
    </row>
    <row r="106" spans="1:4" x14ac:dyDescent="0.3">
      <c r="A106" s="6">
        <v>17</v>
      </c>
      <c r="B106" s="6">
        <v>669.86</v>
      </c>
      <c r="C106" s="6">
        <f t="shared" si="2"/>
        <v>11387.62</v>
      </c>
      <c r="D106" s="8">
        <f t="shared" si="3"/>
        <v>652.86</v>
      </c>
    </row>
    <row r="107" spans="1:4" x14ac:dyDescent="0.3">
      <c r="A107" s="1">
        <v>3</v>
      </c>
      <c r="B107" s="1">
        <v>882.82</v>
      </c>
      <c r="C107" s="6">
        <f t="shared" si="2"/>
        <v>2648.46</v>
      </c>
      <c r="D107" s="8">
        <f t="shared" si="3"/>
        <v>879.82</v>
      </c>
    </row>
    <row r="108" spans="1:4" x14ac:dyDescent="0.3">
      <c r="A108" s="6">
        <v>6</v>
      </c>
      <c r="B108" s="6">
        <v>88.7</v>
      </c>
      <c r="C108" s="6">
        <f t="shared" si="2"/>
        <v>532.20000000000005</v>
      </c>
      <c r="D108" s="8">
        <f t="shared" si="3"/>
        <v>82.7</v>
      </c>
    </row>
    <row r="109" spans="1:4" x14ac:dyDescent="0.3">
      <c r="A109" s="1">
        <v>11</v>
      </c>
      <c r="B109" s="1">
        <v>43.62</v>
      </c>
      <c r="C109" s="6">
        <f t="shared" si="2"/>
        <v>479.82</v>
      </c>
      <c r="D109" s="8">
        <f t="shared" si="3"/>
        <v>32.619999999999997</v>
      </c>
    </row>
    <row r="110" spans="1:4" x14ac:dyDescent="0.3">
      <c r="A110" s="6">
        <v>5</v>
      </c>
      <c r="B110" s="6">
        <v>497.59</v>
      </c>
      <c r="C110" s="6">
        <f t="shared" si="2"/>
        <v>2487.9499999999998</v>
      </c>
      <c r="D110" s="8">
        <f t="shared" si="3"/>
        <v>492.59</v>
      </c>
    </row>
    <row r="111" spans="1:4" x14ac:dyDescent="0.3">
      <c r="A111" s="1">
        <v>10</v>
      </c>
      <c r="B111" s="1">
        <v>678.95</v>
      </c>
      <c r="C111" s="6">
        <f t="shared" si="2"/>
        <v>6789.5</v>
      </c>
      <c r="D111" s="8">
        <f t="shared" si="3"/>
        <v>668.95</v>
      </c>
    </row>
    <row r="112" spans="1:4" x14ac:dyDescent="0.3">
      <c r="A112" s="6">
        <v>10</v>
      </c>
      <c r="B112" s="6">
        <v>461.96</v>
      </c>
      <c r="C112" s="6">
        <f t="shared" si="2"/>
        <v>4619.5999999999995</v>
      </c>
      <c r="D112" s="8">
        <f t="shared" si="3"/>
        <v>451.96</v>
      </c>
    </row>
    <row r="113" spans="1:4" x14ac:dyDescent="0.3">
      <c r="A113" s="1">
        <v>17</v>
      </c>
      <c r="B113" s="1">
        <v>847.57</v>
      </c>
      <c r="C113" s="6">
        <f t="shared" si="2"/>
        <v>14408.69</v>
      </c>
      <c r="D113" s="8">
        <f t="shared" si="3"/>
        <v>830.57</v>
      </c>
    </row>
    <row r="114" spans="1:4" x14ac:dyDescent="0.3">
      <c r="A114" s="6">
        <v>9</v>
      </c>
      <c r="B114" s="6">
        <v>499.11</v>
      </c>
      <c r="C114" s="6">
        <f t="shared" si="2"/>
        <v>4491.99</v>
      </c>
      <c r="D114" s="8">
        <f t="shared" si="3"/>
        <v>490.11</v>
      </c>
    </row>
    <row r="115" spans="1:4" x14ac:dyDescent="0.3">
      <c r="A115" s="1">
        <v>2</v>
      </c>
      <c r="B115" s="1">
        <v>406.87</v>
      </c>
      <c r="C115" s="6">
        <f t="shared" si="2"/>
        <v>813.74</v>
      </c>
      <c r="D115" s="8">
        <f t="shared" si="3"/>
        <v>404.87</v>
      </c>
    </row>
    <row r="116" spans="1:4" x14ac:dyDescent="0.3">
      <c r="A116" s="6">
        <v>18</v>
      </c>
      <c r="B116" s="6">
        <v>472.54</v>
      </c>
      <c r="C116" s="6">
        <f t="shared" si="2"/>
        <v>8505.7200000000012</v>
      </c>
      <c r="D116" s="8">
        <f t="shared" si="3"/>
        <v>454.54</v>
      </c>
    </row>
    <row r="117" spans="1:4" x14ac:dyDescent="0.3">
      <c r="A117" s="1">
        <v>16</v>
      </c>
      <c r="B117" s="1">
        <v>570.28</v>
      </c>
      <c r="C117" s="6">
        <f t="shared" si="2"/>
        <v>9124.48</v>
      </c>
      <c r="D117" s="8">
        <f t="shared" si="3"/>
        <v>554.28</v>
      </c>
    </row>
    <row r="118" spans="1:4" x14ac:dyDescent="0.3">
      <c r="A118" s="6">
        <v>11</v>
      </c>
      <c r="B118" s="6">
        <v>91.39</v>
      </c>
      <c r="C118" s="6">
        <f t="shared" si="2"/>
        <v>1005.29</v>
      </c>
      <c r="D118" s="8">
        <f t="shared" si="3"/>
        <v>80.39</v>
      </c>
    </row>
    <row r="119" spans="1:4" x14ac:dyDescent="0.3">
      <c r="A119" s="1">
        <v>16</v>
      </c>
      <c r="B119" s="1">
        <v>210.72</v>
      </c>
      <c r="C119" s="6">
        <f t="shared" si="2"/>
        <v>3371.52</v>
      </c>
      <c r="D119" s="8">
        <f t="shared" si="3"/>
        <v>194.72</v>
      </c>
    </row>
    <row r="120" spans="1:4" x14ac:dyDescent="0.3">
      <c r="A120" s="6">
        <v>15</v>
      </c>
      <c r="B120" s="6">
        <v>236.44</v>
      </c>
      <c r="C120" s="6">
        <f t="shared" si="2"/>
        <v>3546.6</v>
      </c>
      <c r="D120" s="8">
        <f t="shared" si="3"/>
        <v>221.44</v>
      </c>
    </row>
    <row r="121" spans="1:4" x14ac:dyDescent="0.3">
      <c r="A121" s="1">
        <v>15</v>
      </c>
      <c r="B121" s="1">
        <v>353.47</v>
      </c>
      <c r="C121" s="6">
        <f t="shared" si="2"/>
        <v>5302.05</v>
      </c>
      <c r="D121" s="8">
        <f t="shared" si="3"/>
        <v>338.47</v>
      </c>
    </row>
    <row r="122" spans="1:4" x14ac:dyDescent="0.3">
      <c r="A122" s="6">
        <v>6</v>
      </c>
      <c r="B122" s="6">
        <v>847.53</v>
      </c>
      <c r="C122" s="6">
        <f t="shared" si="2"/>
        <v>5085.18</v>
      </c>
      <c r="D122" s="8">
        <f t="shared" si="3"/>
        <v>841.53</v>
      </c>
    </row>
    <row r="123" spans="1:4" x14ac:dyDescent="0.3">
      <c r="A123" s="1">
        <v>8</v>
      </c>
      <c r="B123" s="1">
        <v>836.89</v>
      </c>
      <c r="C123" s="6">
        <f t="shared" si="2"/>
        <v>6695.12</v>
      </c>
      <c r="D123" s="8">
        <f t="shared" si="3"/>
        <v>828.89</v>
      </c>
    </row>
    <row r="124" spans="1:4" x14ac:dyDescent="0.3">
      <c r="A124" s="6">
        <v>14</v>
      </c>
      <c r="B124" s="6">
        <v>152.35</v>
      </c>
      <c r="C124" s="6">
        <f t="shared" si="2"/>
        <v>2132.9</v>
      </c>
      <c r="D124" s="8">
        <f t="shared" si="3"/>
        <v>138.35</v>
      </c>
    </row>
    <row r="125" spans="1:4" x14ac:dyDescent="0.3">
      <c r="A125" s="1">
        <v>7</v>
      </c>
      <c r="B125" s="1">
        <v>239.53</v>
      </c>
      <c r="C125" s="6">
        <f t="shared" si="2"/>
        <v>1676.71</v>
      </c>
      <c r="D125" s="8">
        <f t="shared" si="3"/>
        <v>232.53</v>
      </c>
    </row>
    <row r="126" spans="1:4" x14ac:dyDescent="0.3">
      <c r="A126" s="6">
        <v>3</v>
      </c>
      <c r="B126" s="6">
        <v>871.14</v>
      </c>
      <c r="C126" s="6">
        <f t="shared" si="2"/>
        <v>2613.42</v>
      </c>
      <c r="D126" s="8">
        <f t="shared" si="3"/>
        <v>868.14</v>
      </c>
    </row>
    <row r="127" spans="1:4" x14ac:dyDescent="0.3">
      <c r="A127" s="1">
        <v>9</v>
      </c>
      <c r="B127" s="1">
        <v>245.64</v>
      </c>
      <c r="C127" s="6">
        <f t="shared" si="2"/>
        <v>2210.7599999999998</v>
      </c>
      <c r="D127" s="8">
        <f t="shared" si="3"/>
        <v>236.64</v>
      </c>
    </row>
    <row r="128" spans="1:4" x14ac:dyDescent="0.3">
      <c r="A128" s="6">
        <v>16</v>
      </c>
      <c r="B128" s="6">
        <v>143.83000000000001</v>
      </c>
      <c r="C128" s="6">
        <f t="shared" si="2"/>
        <v>2301.2800000000002</v>
      </c>
      <c r="D128" s="8">
        <f t="shared" si="3"/>
        <v>127.83000000000001</v>
      </c>
    </row>
    <row r="129" spans="1:4" x14ac:dyDescent="0.3">
      <c r="A129" s="1">
        <v>5</v>
      </c>
      <c r="B129" s="1">
        <v>525.51</v>
      </c>
      <c r="C129" s="6">
        <f t="shared" si="2"/>
        <v>2627.55</v>
      </c>
      <c r="D129" s="8">
        <f t="shared" si="3"/>
        <v>520.51</v>
      </c>
    </row>
    <row r="130" spans="1:4" x14ac:dyDescent="0.3">
      <c r="A130" s="6">
        <v>14</v>
      </c>
      <c r="B130" s="6">
        <v>26.47</v>
      </c>
      <c r="C130" s="6">
        <f t="shared" si="2"/>
        <v>370.58</v>
      </c>
      <c r="D130" s="8">
        <f t="shared" si="3"/>
        <v>12.469999999999999</v>
      </c>
    </row>
    <row r="131" spans="1:4" x14ac:dyDescent="0.3">
      <c r="A131" s="1">
        <v>4</v>
      </c>
      <c r="B131" s="1">
        <v>575.91</v>
      </c>
      <c r="C131" s="6">
        <f t="shared" ref="C131:C194" si="4">A131*B131</f>
        <v>2303.64</v>
      </c>
      <c r="D131" s="8">
        <f t="shared" ref="D131:D194" si="5">B131-A131</f>
        <v>571.91</v>
      </c>
    </row>
    <row r="132" spans="1:4" x14ac:dyDescent="0.3">
      <c r="A132" s="6">
        <v>9</v>
      </c>
      <c r="B132" s="6">
        <v>570.16</v>
      </c>
      <c r="C132" s="6">
        <f t="shared" si="4"/>
        <v>5131.4399999999996</v>
      </c>
      <c r="D132" s="8">
        <f t="shared" si="5"/>
        <v>561.16</v>
      </c>
    </row>
    <row r="133" spans="1:4" x14ac:dyDescent="0.3">
      <c r="A133" s="1">
        <v>17</v>
      </c>
      <c r="B133" s="1">
        <v>586.94000000000005</v>
      </c>
      <c r="C133" s="6">
        <f t="shared" si="4"/>
        <v>9977.9800000000014</v>
      </c>
      <c r="D133" s="8">
        <f t="shared" si="5"/>
        <v>569.94000000000005</v>
      </c>
    </row>
    <row r="134" spans="1:4" x14ac:dyDescent="0.3">
      <c r="A134" s="6">
        <v>17</v>
      </c>
      <c r="B134" s="6">
        <v>584.70000000000005</v>
      </c>
      <c r="C134" s="6">
        <f t="shared" si="4"/>
        <v>9939.9000000000015</v>
      </c>
      <c r="D134" s="8">
        <f t="shared" si="5"/>
        <v>567.70000000000005</v>
      </c>
    </row>
    <row r="135" spans="1:4" x14ac:dyDescent="0.3">
      <c r="A135" s="1">
        <v>8</v>
      </c>
      <c r="B135" s="1">
        <v>501.51</v>
      </c>
      <c r="C135" s="6">
        <f t="shared" si="4"/>
        <v>4012.08</v>
      </c>
      <c r="D135" s="8">
        <f t="shared" si="5"/>
        <v>493.51</v>
      </c>
    </row>
    <row r="136" spans="1:4" x14ac:dyDescent="0.3">
      <c r="A136" s="6">
        <v>10</v>
      </c>
      <c r="B136" s="6">
        <v>593.80999999999995</v>
      </c>
      <c r="C136" s="6">
        <f t="shared" si="4"/>
        <v>5938.0999999999995</v>
      </c>
      <c r="D136" s="8">
        <f t="shared" si="5"/>
        <v>583.80999999999995</v>
      </c>
    </row>
    <row r="137" spans="1:4" x14ac:dyDescent="0.3">
      <c r="A137" s="1">
        <v>5</v>
      </c>
      <c r="B137" s="1">
        <v>868.24</v>
      </c>
      <c r="C137" s="6">
        <f t="shared" si="4"/>
        <v>4341.2</v>
      </c>
      <c r="D137" s="8">
        <f t="shared" si="5"/>
        <v>863.24</v>
      </c>
    </row>
    <row r="138" spans="1:4" x14ac:dyDescent="0.3">
      <c r="A138" s="6">
        <v>18</v>
      </c>
      <c r="B138" s="6">
        <v>264.88</v>
      </c>
      <c r="C138" s="6">
        <f t="shared" si="4"/>
        <v>4767.84</v>
      </c>
      <c r="D138" s="8">
        <f t="shared" si="5"/>
        <v>246.88</v>
      </c>
    </row>
    <row r="139" spans="1:4" x14ac:dyDescent="0.3">
      <c r="A139" s="1">
        <v>16</v>
      </c>
      <c r="B139" s="1">
        <v>707.32</v>
      </c>
      <c r="C139" s="6">
        <f t="shared" si="4"/>
        <v>11317.12</v>
      </c>
      <c r="D139" s="8">
        <f t="shared" si="5"/>
        <v>691.32</v>
      </c>
    </row>
    <row r="140" spans="1:4" x14ac:dyDescent="0.3">
      <c r="A140" s="6">
        <v>15</v>
      </c>
      <c r="B140" s="6">
        <v>670.13</v>
      </c>
      <c r="C140" s="6">
        <f t="shared" si="4"/>
        <v>10051.950000000001</v>
      </c>
      <c r="D140" s="8">
        <f t="shared" si="5"/>
        <v>655.13</v>
      </c>
    </row>
    <row r="141" spans="1:4" x14ac:dyDescent="0.3">
      <c r="A141" s="1">
        <v>14</v>
      </c>
      <c r="B141" s="1">
        <v>441.76</v>
      </c>
      <c r="C141" s="6">
        <f t="shared" si="4"/>
        <v>6184.6399999999994</v>
      </c>
      <c r="D141" s="8">
        <f t="shared" si="5"/>
        <v>427.76</v>
      </c>
    </row>
    <row r="142" spans="1:4" x14ac:dyDescent="0.3">
      <c r="A142" s="6">
        <v>8</v>
      </c>
      <c r="B142" s="6">
        <v>255.96</v>
      </c>
      <c r="C142" s="6">
        <f t="shared" si="4"/>
        <v>2047.68</v>
      </c>
      <c r="D142" s="8">
        <f t="shared" si="5"/>
        <v>247.96</v>
      </c>
    </row>
    <row r="143" spans="1:4" x14ac:dyDescent="0.3">
      <c r="A143" s="1">
        <v>3</v>
      </c>
      <c r="B143" s="1">
        <v>771.76</v>
      </c>
      <c r="C143" s="6">
        <f t="shared" si="4"/>
        <v>2315.2799999999997</v>
      </c>
      <c r="D143" s="8">
        <f t="shared" si="5"/>
        <v>768.76</v>
      </c>
    </row>
    <row r="144" spans="1:4" x14ac:dyDescent="0.3">
      <c r="A144" s="6">
        <v>4</v>
      </c>
      <c r="B144" s="6">
        <v>905.22</v>
      </c>
      <c r="C144" s="6">
        <f t="shared" si="4"/>
        <v>3620.88</v>
      </c>
      <c r="D144" s="8">
        <f t="shared" si="5"/>
        <v>901.22</v>
      </c>
    </row>
    <row r="145" spans="1:4" x14ac:dyDescent="0.3">
      <c r="A145" s="1">
        <v>1</v>
      </c>
      <c r="B145" s="1">
        <v>303.02</v>
      </c>
      <c r="C145" s="6">
        <f t="shared" si="4"/>
        <v>303.02</v>
      </c>
      <c r="D145" s="8">
        <f t="shared" si="5"/>
        <v>302.02</v>
      </c>
    </row>
    <row r="146" spans="1:4" x14ac:dyDescent="0.3">
      <c r="A146" s="6">
        <v>3</v>
      </c>
      <c r="B146" s="6">
        <v>965.59</v>
      </c>
      <c r="C146" s="6">
        <f t="shared" si="4"/>
        <v>2896.77</v>
      </c>
      <c r="D146" s="8">
        <f t="shared" si="5"/>
        <v>962.59</v>
      </c>
    </row>
    <row r="147" spans="1:4" x14ac:dyDescent="0.3">
      <c r="A147" s="1">
        <v>3</v>
      </c>
      <c r="B147" s="1">
        <v>962.81</v>
      </c>
      <c r="C147" s="6">
        <f t="shared" si="4"/>
        <v>2888.43</v>
      </c>
      <c r="D147" s="8">
        <f t="shared" si="5"/>
        <v>959.81</v>
      </c>
    </row>
    <row r="148" spans="1:4" x14ac:dyDescent="0.3">
      <c r="A148" s="6">
        <v>6</v>
      </c>
      <c r="B148" s="6">
        <v>725.4</v>
      </c>
      <c r="C148" s="6">
        <f t="shared" si="4"/>
        <v>4352.3999999999996</v>
      </c>
      <c r="D148" s="8">
        <f t="shared" si="5"/>
        <v>719.4</v>
      </c>
    </row>
    <row r="149" spans="1:4" x14ac:dyDescent="0.3">
      <c r="A149" s="1">
        <v>4</v>
      </c>
      <c r="B149" s="1">
        <v>183.18</v>
      </c>
      <c r="C149" s="6">
        <f t="shared" si="4"/>
        <v>732.72</v>
      </c>
      <c r="D149" s="8">
        <f t="shared" si="5"/>
        <v>179.18</v>
      </c>
    </row>
    <row r="150" spans="1:4" x14ac:dyDescent="0.3">
      <c r="A150" s="6">
        <v>4</v>
      </c>
      <c r="B150" s="6">
        <v>931.44</v>
      </c>
      <c r="C150" s="6">
        <f t="shared" si="4"/>
        <v>3725.76</v>
      </c>
      <c r="D150" s="8">
        <f t="shared" si="5"/>
        <v>927.44</v>
      </c>
    </row>
    <row r="151" spans="1:4" x14ac:dyDescent="0.3">
      <c r="A151" s="1">
        <v>9</v>
      </c>
      <c r="B151" s="1">
        <v>357.78</v>
      </c>
      <c r="C151" s="6">
        <f t="shared" si="4"/>
        <v>3220.0199999999995</v>
      </c>
      <c r="D151" s="8">
        <f t="shared" si="5"/>
        <v>348.78</v>
      </c>
    </row>
    <row r="152" spans="1:4" x14ac:dyDescent="0.3">
      <c r="A152" s="6">
        <v>17</v>
      </c>
      <c r="B152" s="6">
        <v>127.12</v>
      </c>
      <c r="C152" s="6">
        <f t="shared" si="4"/>
        <v>2161.04</v>
      </c>
      <c r="D152" s="8">
        <f t="shared" si="5"/>
        <v>110.12</v>
      </c>
    </row>
    <row r="153" spans="1:4" x14ac:dyDescent="0.3">
      <c r="A153" s="1">
        <v>1</v>
      </c>
      <c r="B153" s="1">
        <v>709.82</v>
      </c>
      <c r="C153" s="6">
        <f t="shared" si="4"/>
        <v>709.82</v>
      </c>
      <c r="D153" s="8">
        <f t="shared" si="5"/>
        <v>708.82</v>
      </c>
    </row>
    <row r="154" spans="1:4" x14ac:dyDescent="0.3">
      <c r="A154" s="6">
        <v>9</v>
      </c>
      <c r="B154" s="6">
        <v>109.66</v>
      </c>
      <c r="C154" s="6">
        <f t="shared" si="4"/>
        <v>986.93999999999994</v>
      </c>
      <c r="D154" s="8">
        <f t="shared" si="5"/>
        <v>100.66</v>
      </c>
    </row>
    <row r="155" spans="1:4" x14ac:dyDescent="0.3">
      <c r="A155" s="1">
        <v>9</v>
      </c>
      <c r="B155" s="1">
        <v>561.42999999999995</v>
      </c>
      <c r="C155" s="6">
        <f t="shared" si="4"/>
        <v>5052.87</v>
      </c>
      <c r="D155" s="8">
        <f t="shared" si="5"/>
        <v>552.42999999999995</v>
      </c>
    </row>
    <row r="156" spans="1:4" x14ac:dyDescent="0.3">
      <c r="A156" s="6">
        <v>4</v>
      </c>
      <c r="B156" s="6">
        <v>24.57</v>
      </c>
      <c r="C156" s="6">
        <f t="shared" si="4"/>
        <v>98.28</v>
      </c>
      <c r="D156" s="8">
        <f t="shared" si="5"/>
        <v>20.57</v>
      </c>
    </row>
    <row r="157" spans="1:4" x14ac:dyDescent="0.3">
      <c r="A157" s="1">
        <v>10</v>
      </c>
      <c r="B157" s="1">
        <v>518.89</v>
      </c>
      <c r="C157" s="6">
        <f t="shared" si="4"/>
        <v>5188.8999999999996</v>
      </c>
      <c r="D157" s="8">
        <f t="shared" si="5"/>
        <v>508.89</v>
      </c>
    </row>
    <row r="158" spans="1:4" x14ac:dyDescent="0.3">
      <c r="A158" s="6">
        <v>4</v>
      </c>
      <c r="B158" s="6">
        <v>975.14</v>
      </c>
      <c r="C158" s="6">
        <f t="shared" si="4"/>
        <v>3900.56</v>
      </c>
      <c r="D158" s="8">
        <f t="shared" si="5"/>
        <v>971.14</v>
      </c>
    </row>
    <row r="159" spans="1:4" x14ac:dyDescent="0.3">
      <c r="A159" s="1">
        <v>8</v>
      </c>
      <c r="B159" s="1">
        <v>968.34</v>
      </c>
      <c r="C159" s="6">
        <f t="shared" si="4"/>
        <v>7746.72</v>
      </c>
      <c r="D159" s="8">
        <f t="shared" si="5"/>
        <v>960.34</v>
      </c>
    </row>
    <row r="160" spans="1:4" x14ac:dyDescent="0.3">
      <c r="A160" s="6">
        <v>6</v>
      </c>
      <c r="B160" s="6">
        <v>251.22</v>
      </c>
      <c r="C160" s="6">
        <f t="shared" si="4"/>
        <v>1507.32</v>
      </c>
      <c r="D160" s="8">
        <f t="shared" si="5"/>
        <v>245.22</v>
      </c>
    </row>
    <row r="161" spans="1:4" x14ac:dyDescent="0.3">
      <c r="A161" s="1">
        <v>2</v>
      </c>
      <c r="B161" s="1">
        <v>762.62</v>
      </c>
      <c r="C161" s="6">
        <f t="shared" si="4"/>
        <v>1525.24</v>
      </c>
      <c r="D161" s="8">
        <f t="shared" si="5"/>
        <v>760.62</v>
      </c>
    </row>
    <row r="162" spans="1:4" x14ac:dyDescent="0.3">
      <c r="A162" s="6">
        <v>19</v>
      </c>
      <c r="B162" s="6">
        <v>595.79</v>
      </c>
      <c r="C162" s="6">
        <f t="shared" si="4"/>
        <v>11320.009999999998</v>
      </c>
      <c r="D162" s="8">
        <f t="shared" si="5"/>
        <v>576.79</v>
      </c>
    </row>
    <row r="163" spans="1:4" x14ac:dyDescent="0.3">
      <c r="A163" s="1">
        <v>17</v>
      </c>
      <c r="B163" s="1">
        <v>828.85</v>
      </c>
      <c r="C163" s="6">
        <f t="shared" si="4"/>
        <v>14090.45</v>
      </c>
      <c r="D163" s="8">
        <f t="shared" si="5"/>
        <v>811.85</v>
      </c>
    </row>
    <row r="164" spans="1:4" x14ac:dyDescent="0.3">
      <c r="A164" s="6">
        <v>5</v>
      </c>
      <c r="B164" s="6">
        <v>767.03</v>
      </c>
      <c r="C164" s="6">
        <f t="shared" si="4"/>
        <v>3835.1499999999996</v>
      </c>
      <c r="D164" s="8">
        <f t="shared" si="5"/>
        <v>762.03</v>
      </c>
    </row>
    <row r="165" spans="1:4" x14ac:dyDescent="0.3">
      <c r="A165" s="1">
        <v>15</v>
      </c>
      <c r="B165" s="1">
        <v>581.65</v>
      </c>
      <c r="C165" s="6">
        <f t="shared" si="4"/>
        <v>8724.75</v>
      </c>
      <c r="D165" s="8">
        <f t="shared" si="5"/>
        <v>566.65</v>
      </c>
    </row>
    <row r="166" spans="1:4" x14ac:dyDescent="0.3">
      <c r="A166" s="6">
        <v>14</v>
      </c>
      <c r="B166" s="6">
        <v>933.68</v>
      </c>
      <c r="C166" s="6">
        <f t="shared" si="4"/>
        <v>13071.519999999999</v>
      </c>
      <c r="D166" s="8">
        <f t="shared" si="5"/>
        <v>919.68</v>
      </c>
    </row>
    <row r="167" spans="1:4" x14ac:dyDescent="0.3">
      <c r="A167" s="1">
        <v>14</v>
      </c>
      <c r="B167" s="1">
        <v>274.39999999999998</v>
      </c>
      <c r="C167" s="6">
        <f t="shared" si="4"/>
        <v>3841.5999999999995</v>
      </c>
      <c r="D167" s="8">
        <f t="shared" si="5"/>
        <v>260.39999999999998</v>
      </c>
    </row>
    <row r="168" spans="1:4" x14ac:dyDescent="0.3">
      <c r="A168" s="6">
        <v>10</v>
      </c>
      <c r="B168" s="6">
        <v>65.45</v>
      </c>
      <c r="C168" s="6">
        <f t="shared" si="4"/>
        <v>654.5</v>
      </c>
      <c r="D168" s="8">
        <f t="shared" si="5"/>
        <v>55.45</v>
      </c>
    </row>
    <row r="169" spans="1:4" x14ac:dyDescent="0.3">
      <c r="A169" s="1">
        <v>5</v>
      </c>
      <c r="B169" s="1">
        <v>904.3</v>
      </c>
      <c r="C169" s="6">
        <f t="shared" si="4"/>
        <v>4521.5</v>
      </c>
      <c r="D169" s="8">
        <f t="shared" si="5"/>
        <v>899.3</v>
      </c>
    </row>
    <row r="170" spans="1:4" x14ac:dyDescent="0.3">
      <c r="A170" s="6">
        <v>3</v>
      </c>
      <c r="B170" s="6">
        <v>217.64</v>
      </c>
      <c r="C170" s="6">
        <f t="shared" si="4"/>
        <v>652.91999999999996</v>
      </c>
      <c r="D170" s="8">
        <f t="shared" si="5"/>
        <v>214.64</v>
      </c>
    </row>
    <row r="171" spans="1:4" x14ac:dyDescent="0.3">
      <c r="A171" s="1">
        <v>5</v>
      </c>
      <c r="B171" s="1">
        <v>36.21</v>
      </c>
      <c r="C171" s="6">
        <f t="shared" si="4"/>
        <v>181.05</v>
      </c>
      <c r="D171" s="8">
        <f t="shared" si="5"/>
        <v>31.21</v>
      </c>
    </row>
    <row r="172" spans="1:4" x14ac:dyDescent="0.3">
      <c r="A172" s="6">
        <v>4</v>
      </c>
      <c r="B172" s="6">
        <v>971.39</v>
      </c>
      <c r="C172" s="6">
        <f t="shared" si="4"/>
        <v>3885.56</v>
      </c>
      <c r="D172" s="8">
        <f t="shared" si="5"/>
        <v>967.39</v>
      </c>
    </row>
    <row r="173" spans="1:4" x14ac:dyDescent="0.3">
      <c r="A173" s="1">
        <v>10</v>
      </c>
      <c r="B173" s="1">
        <v>383.24</v>
      </c>
      <c r="C173" s="6">
        <f t="shared" si="4"/>
        <v>3832.4</v>
      </c>
      <c r="D173" s="8">
        <f t="shared" si="5"/>
        <v>373.24</v>
      </c>
    </row>
    <row r="174" spans="1:4" x14ac:dyDescent="0.3">
      <c r="A174" s="6">
        <v>15</v>
      </c>
      <c r="B174" s="6">
        <v>179.23</v>
      </c>
      <c r="C174" s="6">
        <f t="shared" si="4"/>
        <v>2688.45</v>
      </c>
      <c r="D174" s="8">
        <f t="shared" si="5"/>
        <v>164.23</v>
      </c>
    </row>
    <row r="175" spans="1:4" x14ac:dyDescent="0.3">
      <c r="A175" s="1">
        <v>1</v>
      </c>
      <c r="B175" s="1">
        <v>932.62</v>
      </c>
      <c r="C175" s="6">
        <f t="shared" si="4"/>
        <v>932.62</v>
      </c>
      <c r="D175" s="8">
        <f t="shared" si="5"/>
        <v>931.62</v>
      </c>
    </row>
    <row r="176" spans="1:4" x14ac:dyDescent="0.3">
      <c r="A176" s="6">
        <v>18</v>
      </c>
      <c r="B176" s="6">
        <v>757.24</v>
      </c>
      <c r="C176" s="6">
        <f t="shared" si="4"/>
        <v>13630.32</v>
      </c>
      <c r="D176" s="8">
        <f t="shared" si="5"/>
        <v>739.24</v>
      </c>
    </row>
    <row r="177" spans="1:4" x14ac:dyDescent="0.3">
      <c r="A177" s="1">
        <v>11</v>
      </c>
      <c r="B177" s="1">
        <v>359.16</v>
      </c>
      <c r="C177" s="6">
        <f t="shared" si="4"/>
        <v>3950.76</v>
      </c>
      <c r="D177" s="8">
        <f t="shared" si="5"/>
        <v>348.16</v>
      </c>
    </row>
    <row r="178" spans="1:4" x14ac:dyDescent="0.3">
      <c r="A178" s="6">
        <v>7</v>
      </c>
      <c r="B178" s="6">
        <v>391.9</v>
      </c>
      <c r="C178" s="6">
        <f t="shared" si="4"/>
        <v>2743.2999999999997</v>
      </c>
      <c r="D178" s="8">
        <f t="shared" si="5"/>
        <v>384.9</v>
      </c>
    </row>
    <row r="179" spans="1:4" x14ac:dyDescent="0.3">
      <c r="A179" s="1">
        <v>5</v>
      </c>
      <c r="B179" s="1">
        <v>799.3</v>
      </c>
      <c r="C179" s="6">
        <f t="shared" si="4"/>
        <v>3996.5</v>
      </c>
      <c r="D179" s="8">
        <f t="shared" si="5"/>
        <v>794.3</v>
      </c>
    </row>
    <row r="180" spans="1:4" x14ac:dyDescent="0.3">
      <c r="A180" s="6">
        <v>9</v>
      </c>
      <c r="B180" s="6">
        <v>18.91</v>
      </c>
      <c r="C180" s="6">
        <f t="shared" si="4"/>
        <v>170.19</v>
      </c>
      <c r="D180" s="8">
        <f t="shared" si="5"/>
        <v>9.91</v>
      </c>
    </row>
    <row r="181" spans="1:4" x14ac:dyDescent="0.3">
      <c r="A181" s="1">
        <v>7</v>
      </c>
      <c r="B181" s="1">
        <v>117.67</v>
      </c>
      <c r="C181" s="6">
        <f t="shared" si="4"/>
        <v>823.69</v>
      </c>
      <c r="D181" s="8">
        <f t="shared" si="5"/>
        <v>110.67</v>
      </c>
    </row>
    <row r="182" spans="1:4" x14ac:dyDescent="0.3">
      <c r="A182" s="6">
        <v>12</v>
      </c>
      <c r="B182" s="6">
        <v>160.81</v>
      </c>
      <c r="C182" s="6">
        <f t="shared" si="4"/>
        <v>1929.72</v>
      </c>
      <c r="D182" s="8">
        <f t="shared" si="5"/>
        <v>148.81</v>
      </c>
    </row>
    <row r="183" spans="1:4" x14ac:dyDescent="0.3">
      <c r="A183" s="1">
        <v>4</v>
      </c>
      <c r="B183" s="1">
        <v>666.76</v>
      </c>
      <c r="C183" s="6">
        <f t="shared" si="4"/>
        <v>2667.04</v>
      </c>
      <c r="D183" s="8">
        <f t="shared" si="5"/>
        <v>662.76</v>
      </c>
    </row>
    <row r="184" spans="1:4" x14ac:dyDescent="0.3">
      <c r="A184" s="6">
        <v>17</v>
      </c>
      <c r="B184" s="6">
        <v>271.88</v>
      </c>
      <c r="C184" s="6">
        <f t="shared" si="4"/>
        <v>4621.96</v>
      </c>
      <c r="D184" s="8">
        <f t="shared" si="5"/>
        <v>254.88</v>
      </c>
    </row>
    <row r="185" spans="1:4" x14ac:dyDescent="0.3">
      <c r="A185" s="1">
        <v>8</v>
      </c>
      <c r="B185" s="1">
        <v>151.35</v>
      </c>
      <c r="C185" s="6">
        <f t="shared" si="4"/>
        <v>1210.8</v>
      </c>
      <c r="D185" s="8">
        <f t="shared" si="5"/>
        <v>143.35</v>
      </c>
    </row>
    <row r="186" spans="1:4" x14ac:dyDescent="0.3">
      <c r="A186" s="6">
        <v>4</v>
      </c>
      <c r="B186" s="6">
        <v>474.71</v>
      </c>
      <c r="C186" s="6">
        <f t="shared" si="4"/>
        <v>1898.84</v>
      </c>
      <c r="D186" s="8">
        <f t="shared" si="5"/>
        <v>470.71</v>
      </c>
    </row>
    <row r="187" spans="1:4" x14ac:dyDescent="0.3">
      <c r="A187" s="1">
        <v>5</v>
      </c>
      <c r="B187" s="1">
        <v>839.32</v>
      </c>
      <c r="C187" s="6">
        <f t="shared" si="4"/>
        <v>4196.6000000000004</v>
      </c>
      <c r="D187" s="8">
        <f t="shared" si="5"/>
        <v>834.32</v>
      </c>
    </row>
    <row r="188" spans="1:4" x14ac:dyDescent="0.3">
      <c r="A188" s="6">
        <v>5</v>
      </c>
      <c r="B188" s="6">
        <v>714.48</v>
      </c>
      <c r="C188" s="6">
        <f t="shared" si="4"/>
        <v>3572.4</v>
      </c>
      <c r="D188" s="8">
        <f t="shared" si="5"/>
        <v>709.48</v>
      </c>
    </row>
    <row r="189" spans="1:4" x14ac:dyDescent="0.3">
      <c r="A189" s="1">
        <v>11</v>
      </c>
      <c r="B189" s="1">
        <v>814.54</v>
      </c>
      <c r="C189" s="6">
        <f t="shared" si="4"/>
        <v>8959.9399999999987</v>
      </c>
      <c r="D189" s="8">
        <f t="shared" si="5"/>
        <v>803.54</v>
      </c>
    </row>
    <row r="190" spans="1:4" x14ac:dyDescent="0.3">
      <c r="A190" s="6">
        <v>14</v>
      </c>
      <c r="B190" s="6">
        <v>909.67</v>
      </c>
      <c r="C190" s="6">
        <f t="shared" si="4"/>
        <v>12735.38</v>
      </c>
      <c r="D190" s="8">
        <f t="shared" si="5"/>
        <v>895.67</v>
      </c>
    </row>
    <row r="191" spans="1:4" x14ac:dyDescent="0.3">
      <c r="A191" s="1">
        <v>10</v>
      </c>
      <c r="B191" s="1">
        <v>31.57</v>
      </c>
      <c r="C191" s="6">
        <f t="shared" si="4"/>
        <v>315.7</v>
      </c>
      <c r="D191" s="8">
        <f t="shared" si="5"/>
        <v>21.57</v>
      </c>
    </row>
    <row r="192" spans="1:4" x14ac:dyDescent="0.3">
      <c r="A192" s="6">
        <v>1</v>
      </c>
      <c r="B192" s="6">
        <v>840.25</v>
      </c>
      <c r="C192" s="6">
        <f t="shared" si="4"/>
        <v>840.25</v>
      </c>
      <c r="D192" s="8">
        <f t="shared" si="5"/>
        <v>839.25</v>
      </c>
    </row>
    <row r="193" spans="1:4" x14ac:dyDescent="0.3">
      <c r="A193" s="1">
        <v>9</v>
      </c>
      <c r="B193" s="1">
        <v>362.03</v>
      </c>
      <c r="C193" s="6">
        <f t="shared" si="4"/>
        <v>3258.2699999999995</v>
      </c>
      <c r="D193" s="8">
        <f t="shared" si="5"/>
        <v>353.03</v>
      </c>
    </row>
    <row r="194" spans="1:4" x14ac:dyDescent="0.3">
      <c r="A194" s="6">
        <v>12</v>
      </c>
      <c r="B194" s="6">
        <v>199.62</v>
      </c>
      <c r="C194" s="6">
        <f t="shared" si="4"/>
        <v>2395.44</v>
      </c>
      <c r="D194" s="8">
        <f t="shared" si="5"/>
        <v>187.62</v>
      </c>
    </row>
    <row r="195" spans="1:4" x14ac:dyDescent="0.3">
      <c r="A195" s="1">
        <v>7</v>
      </c>
      <c r="B195" s="1">
        <v>101.08</v>
      </c>
      <c r="C195" s="6">
        <f t="shared" ref="C195:C258" si="6">A195*B195</f>
        <v>707.56</v>
      </c>
      <c r="D195" s="8">
        <f t="shared" ref="D195:D258" si="7">B195-A195</f>
        <v>94.08</v>
      </c>
    </row>
    <row r="196" spans="1:4" x14ac:dyDescent="0.3">
      <c r="A196" s="6">
        <v>1</v>
      </c>
      <c r="B196" s="6">
        <v>244.14</v>
      </c>
      <c r="C196" s="6">
        <f t="shared" si="6"/>
        <v>244.14</v>
      </c>
      <c r="D196" s="8">
        <f t="shared" si="7"/>
        <v>243.14</v>
      </c>
    </row>
    <row r="197" spans="1:4" x14ac:dyDescent="0.3">
      <c r="A197" s="1">
        <v>15</v>
      </c>
      <c r="B197" s="1">
        <v>805.87</v>
      </c>
      <c r="C197" s="6">
        <f t="shared" si="6"/>
        <v>12088.05</v>
      </c>
      <c r="D197" s="8">
        <f t="shared" si="7"/>
        <v>790.87</v>
      </c>
    </row>
    <row r="198" spans="1:4" x14ac:dyDescent="0.3">
      <c r="A198" s="6">
        <v>10</v>
      </c>
      <c r="B198" s="6">
        <v>853.16</v>
      </c>
      <c r="C198" s="6">
        <f t="shared" si="6"/>
        <v>8531.6</v>
      </c>
      <c r="D198" s="8">
        <f t="shared" si="7"/>
        <v>843.16</v>
      </c>
    </row>
    <row r="199" spans="1:4" x14ac:dyDescent="0.3">
      <c r="A199" s="1">
        <v>6</v>
      </c>
      <c r="B199" s="1">
        <v>646.58000000000004</v>
      </c>
      <c r="C199" s="6">
        <f t="shared" si="6"/>
        <v>3879.4800000000005</v>
      </c>
      <c r="D199" s="8">
        <f t="shared" si="7"/>
        <v>640.58000000000004</v>
      </c>
    </row>
    <row r="200" spans="1:4" x14ac:dyDescent="0.3">
      <c r="A200" s="6">
        <v>12</v>
      </c>
      <c r="B200" s="6">
        <v>203.01</v>
      </c>
      <c r="C200" s="6">
        <f t="shared" si="6"/>
        <v>2436.12</v>
      </c>
      <c r="D200" s="8">
        <f t="shared" si="7"/>
        <v>191.01</v>
      </c>
    </row>
    <row r="201" spans="1:4" x14ac:dyDescent="0.3">
      <c r="A201" s="1">
        <v>1</v>
      </c>
      <c r="B201" s="1">
        <v>437.14</v>
      </c>
      <c r="C201" s="6">
        <f t="shared" si="6"/>
        <v>437.14</v>
      </c>
      <c r="D201" s="8">
        <f t="shared" si="7"/>
        <v>436.14</v>
      </c>
    </row>
    <row r="202" spans="1:4" x14ac:dyDescent="0.3">
      <c r="A202" s="6">
        <v>10</v>
      </c>
      <c r="B202" s="6">
        <v>563.78</v>
      </c>
      <c r="C202" s="6">
        <f t="shared" si="6"/>
        <v>5637.7999999999993</v>
      </c>
      <c r="D202" s="8">
        <f t="shared" si="7"/>
        <v>553.78</v>
      </c>
    </row>
    <row r="203" spans="1:4" x14ac:dyDescent="0.3">
      <c r="A203" s="1">
        <v>4</v>
      </c>
      <c r="B203" s="1">
        <v>915.35</v>
      </c>
      <c r="C203" s="6">
        <f t="shared" si="6"/>
        <v>3661.4</v>
      </c>
      <c r="D203" s="8">
        <f t="shared" si="7"/>
        <v>911.35</v>
      </c>
    </row>
    <row r="204" spans="1:4" x14ac:dyDescent="0.3">
      <c r="A204" s="6">
        <v>5</v>
      </c>
      <c r="B204" s="6">
        <v>25.61</v>
      </c>
      <c r="C204" s="6">
        <f t="shared" si="6"/>
        <v>128.05000000000001</v>
      </c>
      <c r="D204" s="8">
        <f t="shared" si="7"/>
        <v>20.61</v>
      </c>
    </row>
    <row r="205" spans="1:4" x14ac:dyDescent="0.3">
      <c r="A205" s="1">
        <v>3</v>
      </c>
      <c r="B205" s="1">
        <v>170.6</v>
      </c>
      <c r="C205" s="6">
        <f t="shared" si="6"/>
        <v>511.79999999999995</v>
      </c>
      <c r="D205" s="8">
        <f t="shared" si="7"/>
        <v>167.6</v>
      </c>
    </row>
    <row r="206" spans="1:4" x14ac:dyDescent="0.3">
      <c r="A206" s="6">
        <v>1</v>
      </c>
      <c r="B206" s="6">
        <v>107.79</v>
      </c>
      <c r="C206" s="6">
        <f t="shared" si="6"/>
        <v>107.79</v>
      </c>
      <c r="D206" s="8">
        <f t="shared" si="7"/>
        <v>106.79</v>
      </c>
    </row>
    <row r="207" spans="1:4" x14ac:dyDescent="0.3">
      <c r="A207" s="1">
        <v>13</v>
      </c>
      <c r="B207" s="1">
        <v>991.45</v>
      </c>
      <c r="C207" s="6">
        <f t="shared" si="6"/>
        <v>12888.85</v>
      </c>
      <c r="D207" s="8">
        <f t="shared" si="7"/>
        <v>978.45</v>
      </c>
    </row>
    <row r="208" spans="1:4" x14ac:dyDescent="0.3">
      <c r="A208" s="6">
        <v>8</v>
      </c>
      <c r="B208" s="6">
        <v>746.32</v>
      </c>
      <c r="C208" s="6">
        <f t="shared" si="6"/>
        <v>5970.56</v>
      </c>
      <c r="D208" s="8">
        <f t="shared" si="7"/>
        <v>738.32</v>
      </c>
    </row>
    <row r="209" spans="1:4" x14ac:dyDescent="0.3">
      <c r="A209" s="1">
        <v>12</v>
      </c>
      <c r="B209" s="1">
        <v>868.07</v>
      </c>
      <c r="C209" s="6">
        <f t="shared" si="6"/>
        <v>10416.84</v>
      </c>
      <c r="D209" s="8">
        <f t="shared" si="7"/>
        <v>856.07</v>
      </c>
    </row>
    <row r="210" spans="1:4" x14ac:dyDescent="0.3">
      <c r="A210" s="6">
        <v>8</v>
      </c>
      <c r="B210" s="6">
        <v>702.64</v>
      </c>
      <c r="C210" s="6">
        <f t="shared" si="6"/>
        <v>5621.12</v>
      </c>
      <c r="D210" s="8">
        <f t="shared" si="7"/>
        <v>694.64</v>
      </c>
    </row>
    <row r="211" spans="1:4" x14ac:dyDescent="0.3">
      <c r="A211" s="1">
        <v>6</v>
      </c>
      <c r="B211" s="1">
        <v>415.53</v>
      </c>
      <c r="C211" s="6">
        <f t="shared" si="6"/>
        <v>2493.1799999999998</v>
      </c>
      <c r="D211" s="8">
        <f t="shared" si="7"/>
        <v>409.53</v>
      </c>
    </row>
    <row r="212" spans="1:4" x14ac:dyDescent="0.3">
      <c r="A212" s="6">
        <v>18</v>
      </c>
      <c r="B212" s="6">
        <v>886.52</v>
      </c>
      <c r="C212" s="6">
        <f t="shared" si="6"/>
        <v>15957.36</v>
      </c>
      <c r="D212" s="8">
        <f t="shared" si="7"/>
        <v>868.52</v>
      </c>
    </row>
    <row r="213" spans="1:4" x14ac:dyDescent="0.3">
      <c r="A213" s="1">
        <v>17</v>
      </c>
      <c r="B213" s="1">
        <v>420.16</v>
      </c>
      <c r="C213" s="6">
        <f t="shared" si="6"/>
        <v>7142.72</v>
      </c>
      <c r="D213" s="8">
        <f t="shared" si="7"/>
        <v>403.16</v>
      </c>
    </row>
    <row r="214" spans="1:4" x14ac:dyDescent="0.3">
      <c r="A214" s="6">
        <v>18</v>
      </c>
      <c r="B214" s="6">
        <v>23.89</v>
      </c>
      <c r="C214" s="6">
        <f t="shared" si="6"/>
        <v>430.02</v>
      </c>
      <c r="D214" s="8">
        <f t="shared" si="7"/>
        <v>5.8900000000000006</v>
      </c>
    </row>
    <row r="215" spans="1:4" x14ac:dyDescent="0.3">
      <c r="A215" s="1">
        <v>3</v>
      </c>
      <c r="B215" s="1">
        <v>105.79</v>
      </c>
      <c r="C215" s="6">
        <f t="shared" si="6"/>
        <v>317.37</v>
      </c>
      <c r="D215" s="8">
        <f t="shared" si="7"/>
        <v>102.79</v>
      </c>
    </row>
    <row r="216" spans="1:4" x14ac:dyDescent="0.3">
      <c r="A216" s="6">
        <v>1</v>
      </c>
      <c r="B216" s="6">
        <v>662.4</v>
      </c>
      <c r="C216" s="6">
        <f t="shared" si="6"/>
        <v>662.4</v>
      </c>
      <c r="D216" s="8">
        <f t="shared" si="7"/>
        <v>661.4</v>
      </c>
    </row>
    <row r="217" spans="1:4" x14ac:dyDescent="0.3">
      <c r="A217" s="1">
        <v>5</v>
      </c>
      <c r="B217" s="1">
        <v>766.69</v>
      </c>
      <c r="C217" s="6">
        <f t="shared" si="6"/>
        <v>3833.4500000000003</v>
      </c>
      <c r="D217" s="8">
        <f t="shared" si="7"/>
        <v>761.69</v>
      </c>
    </row>
    <row r="218" spans="1:4" x14ac:dyDescent="0.3">
      <c r="A218" s="6">
        <v>8</v>
      </c>
      <c r="B218" s="6">
        <v>17.37</v>
      </c>
      <c r="C218" s="6">
        <f t="shared" si="6"/>
        <v>138.96</v>
      </c>
      <c r="D218" s="8">
        <f t="shared" si="7"/>
        <v>9.370000000000001</v>
      </c>
    </row>
    <row r="219" spans="1:4" x14ac:dyDescent="0.3">
      <c r="A219" s="1">
        <v>9</v>
      </c>
      <c r="B219" s="1">
        <v>550.76</v>
      </c>
      <c r="C219" s="6">
        <f t="shared" si="6"/>
        <v>4956.84</v>
      </c>
      <c r="D219" s="8">
        <f t="shared" si="7"/>
        <v>541.76</v>
      </c>
    </row>
    <row r="220" spans="1:4" x14ac:dyDescent="0.3">
      <c r="A220" s="6">
        <v>11</v>
      </c>
      <c r="B220" s="6">
        <v>203.29</v>
      </c>
      <c r="C220" s="6">
        <f t="shared" si="6"/>
        <v>2236.19</v>
      </c>
      <c r="D220" s="8">
        <f t="shared" si="7"/>
        <v>192.29</v>
      </c>
    </row>
    <row r="221" spans="1:4" x14ac:dyDescent="0.3">
      <c r="A221" s="1">
        <v>7</v>
      </c>
      <c r="B221" s="1">
        <v>254.45</v>
      </c>
      <c r="C221" s="6">
        <f t="shared" si="6"/>
        <v>1781.1499999999999</v>
      </c>
      <c r="D221" s="8">
        <f t="shared" si="7"/>
        <v>247.45</v>
      </c>
    </row>
    <row r="222" spans="1:4" x14ac:dyDescent="0.3">
      <c r="A222" s="6">
        <v>10</v>
      </c>
      <c r="B222" s="6">
        <v>137.1</v>
      </c>
      <c r="C222" s="6">
        <f t="shared" si="6"/>
        <v>1371</v>
      </c>
      <c r="D222" s="8">
        <f t="shared" si="7"/>
        <v>127.1</v>
      </c>
    </row>
    <row r="223" spans="1:4" x14ac:dyDescent="0.3">
      <c r="A223" s="1">
        <v>9</v>
      </c>
      <c r="B223" s="1">
        <v>422.4</v>
      </c>
      <c r="C223" s="6">
        <f t="shared" si="6"/>
        <v>3801.6</v>
      </c>
      <c r="D223" s="8">
        <f t="shared" si="7"/>
        <v>413.4</v>
      </c>
    </row>
    <row r="224" spans="1:4" x14ac:dyDescent="0.3">
      <c r="A224" s="6">
        <v>3</v>
      </c>
      <c r="B224" s="6">
        <v>835.18</v>
      </c>
      <c r="C224" s="6">
        <f t="shared" si="6"/>
        <v>2505.54</v>
      </c>
      <c r="D224" s="8">
        <f t="shared" si="7"/>
        <v>832.18</v>
      </c>
    </row>
    <row r="225" spans="1:4" x14ac:dyDescent="0.3">
      <c r="A225" s="1">
        <v>3</v>
      </c>
      <c r="B225" s="1">
        <v>966.84</v>
      </c>
      <c r="C225" s="6">
        <f t="shared" si="6"/>
        <v>2900.52</v>
      </c>
      <c r="D225" s="8">
        <f t="shared" si="7"/>
        <v>963.84</v>
      </c>
    </row>
    <row r="226" spans="1:4" x14ac:dyDescent="0.3">
      <c r="A226" s="6">
        <v>19</v>
      </c>
      <c r="B226" s="6">
        <v>929.03</v>
      </c>
      <c r="C226" s="6">
        <f t="shared" si="6"/>
        <v>17651.57</v>
      </c>
      <c r="D226" s="8">
        <f t="shared" si="7"/>
        <v>910.03</v>
      </c>
    </row>
    <row r="227" spans="1:4" x14ac:dyDescent="0.3">
      <c r="A227" s="1">
        <v>4</v>
      </c>
      <c r="B227" s="1">
        <v>633.65</v>
      </c>
      <c r="C227" s="6">
        <f t="shared" si="6"/>
        <v>2534.6</v>
      </c>
      <c r="D227" s="8">
        <f t="shared" si="7"/>
        <v>629.65</v>
      </c>
    </row>
    <row r="228" spans="1:4" x14ac:dyDescent="0.3">
      <c r="A228" s="6">
        <v>16</v>
      </c>
      <c r="B228" s="6">
        <v>123.19</v>
      </c>
      <c r="C228" s="6">
        <f t="shared" si="6"/>
        <v>1971.04</v>
      </c>
      <c r="D228" s="8">
        <f t="shared" si="7"/>
        <v>107.19</v>
      </c>
    </row>
    <row r="229" spans="1:4" x14ac:dyDescent="0.3">
      <c r="A229" s="1">
        <v>13</v>
      </c>
      <c r="B229" s="1">
        <v>310.27</v>
      </c>
      <c r="C229" s="6">
        <f t="shared" si="6"/>
        <v>4033.5099999999998</v>
      </c>
      <c r="D229" s="8">
        <f t="shared" si="7"/>
        <v>297.27</v>
      </c>
    </row>
    <row r="230" spans="1:4" x14ac:dyDescent="0.3">
      <c r="A230" s="6">
        <v>4</v>
      </c>
      <c r="B230" s="6">
        <v>372.59</v>
      </c>
      <c r="C230" s="6">
        <f t="shared" si="6"/>
        <v>1490.36</v>
      </c>
      <c r="D230" s="8">
        <f t="shared" si="7"/>
        <v>368.59</v>
      </c>
    </row>
    <row r="231" spans="1:4" x14ac:dyDescent="0.3">
      <c r="A231" s="1">
        <v>8</v>
      </c>
      <c r="B231" s="1">
        <v>545.4</v>
      </c>
      <c r="C231" s="6">
        <f t="shared" si="6"/>
        <v>4363.2</v>
      </c>
      <c r="D231" s="8">
        <f t="shared" si="7"/>
        <v>537.4</v>
      </c>
    </row>
    <row r="232" spans="1:4" x14ac:dyDescent="0.3">
      <c r="A232" s="6">
        <v>7</v>
      </c>
      <c r="B232" s="6">
        <v>660.84</v>
      </c>
      <c r="C232" s="6">
        <f t="shared" si="6"/>
        <v>4625.88</v>
      </c>
      <c r="D232" s="8">
        <f t="shared" si="7"/>
        <v>653.84</v>
      </c>
    </row>
    <row r="233" spans="1:4" x14ac:dyDescent="0.3">
      <c r="A233" s="1">
        <v>17</v>
      </c>
      <c r="B233" s="1">
        <v>433.47</v>
      </c>
      <c r="C233" s="6">
        <f t="shared" si="6"/>
        <v>7368.9900000000007</v>
      </c>
      <c r="D233" s="8">
        <f t="shared" si="7"/>
        <v>416.47</v>
      </c>
    </row>
    <row r="234" spans="1:4" x14ac:dyDescent="0.3">
      <c r="A234" s="6">
        <v>9</v>
      </c>
      <c r="B234" s="6">
        <v>101.54</v>
      </c>
      <c r="C234" s="6">
        <f t="shared" si="6"/>
        <v>913.86</v>
      </c>
      <c r="D234" s="8">
        <f t="shared" si="7"/>
        <v>92.54</v>
      </c>
    </row>
    <row r="235" spans="1:4" x14ac:dyDescent="0.3">
      <c r="A235" s="1">
        <v>14</v>
      </c>
      <c r="B235" s="1">
        <v>884.33</v>
      </c>
      <c r="C235" s="6">
        <f t="shared" si="6"/>
        <v>12380.62</v>
      </c>
      <c r="D235" s="8">
        <f t="shared" si="7"/>
        <v>870.33</v>
      </c>
    </row>
    <row r="236" spans="1:4" x14ac:dyDescent="0.3">
      <c r="A236" s="6">
        <v>18</v>
      </c>
      <c r="B236" s="6">
        <v>667.72</v>
      </c>
      <c r="C236" s="6">
        <f t="shared" si="6"/>
        <v>12018.960000000001</v>
      </c>
      <c r="D236" s="8">
        <f t="shared" si="7"/>
        <v>649.72</v>
      </c>
    </row>
    <row r="237" spans="1:4" x14ac:dyDescent="0.3">
      <c r="A237" s="1">
        <v>3</v>
      </c>
      <c r="B237" s="1">
        <v>237.48</v>
      </c>
      <c r="C237" s="6">
        <f t="shared" si="6"/>
        <v>712.43999999999994</v>
      </c>
      <c r="D237" s="8">
        <f t="shared" si="7"/>
        <v>234.48</v>
      </c>
    </row>
    <row r="238" spans="1:4" x14ac:dyDescent="0.3">
      <c r="A238" s="6">
        <v>8</v>
      </c>
      <c r="B238" s="6">
        <v>345.57</v>
      </c>
      <c r="C238" s="6">
        <f t="shared" si="6"/>
        <v>2764.56</v>
      </c>
      <c r="D238" s="8">
        <f t="shared" si="7"/>
        <v>337.57</v>
      </c>
    </row>
    <row r="239" spans="1:4" x14ac:dyDescent="0.3">
      <c r="A239" s="1">
        <v>7</v>
      </c>
      <c r="B239" s="1">
        <v>737.2</v>
      </c>
      <c r="C239" s="6">
        <f t="shared" si="6"/>
        <v>5160.4000000000005</v>
      </c>
      <c r="D239" s="8">
        <f t="shared" si="7"/>
        <v>730.2</v>
      </c>
    </row>
    <row r="240" spans="1:4" x14ac:dyDescent="0.3">
      <c r="A240" s="6">
        <v>18</v>
      </c>
      <c r="B240" s="6">
        <v>839.46</v>
      </c>
      <c r="C240" s="6">
        <f t="shared" si="6"/>
        <v>15110.28</v>
      </c>
      <c r="D240" s="8">
        <f t="shared" si="7"/>
        <v>821.46</v>
      </c>
    </row>
    <row r="241" spans="1:4" x14ac:dyDescent="0.3">
      <c r="A241" s="1">
        <v>17</v>
      </c>
      <c r="B241" s="1">
        <v>780.77</v>
      </c>
      <c r="C241" s="6">
        <f t="shared" si="6"/>
        <v>13273.09</v>
      </c>
      <c r="D241" s="8">
        <f t="shared" si="7"/>
        <v>763.77</v>
      </c>
    </row>
    <row r="242" spans="1:4" x14ac:dyDescent="0.3">
      <c r="A242" s="6">
        <v>15</v>
      </c>
      <c r="B242" s="6">
        <v>954.83</v>
      </c>
      <c r="C242" s="6">
        <f t="shared" si="6"/>
        <v>14322.45</v>
      </c>
      <c r="D242" s="8">
        <f t="shared" si="7"/>
        <v>939.83</v>
      </c>
    </row>
    <row r="243" spans="1:4" x14ac:dyDescent="0.3">
      <c r="A243" s="1">
        <v>8</v>
      </c>
      <c r="B243" s="1">
        <v>40.76</v>
      </c>
      <c r="C243" s="6">
        <f t="shared" si="6"/>
        <v>326.08</v>
      </c>
      <c r="D243" s="8">
        <f t="shared" si="7"/>
        <v>32.76</v>
      </c>
    </row>
    <row r="244" spans="1:4" x14ac:dyDescent="0.3">
      <c r="A244" s="6">
        <v>3</v>
      </c>
      <c r="B244" s="6">
        <v>195.04</v>
      </c>
      <c r="C244" s="6">
        <f t="shared" si="6"/>
        <v>585.12</v>
      </c>
      <c r="D244" s="8">
        <f t="shared" si="7"/>
        <v>192.04</v>
      </c>
    </row>
    <row r="245" spans="1:4" x14ac:dyDescent="0.3">
      <c r="A245" s="1">
        <v>1</v>
      </c>
      <c r="B245" s="1">
        <v>989.38</v>
      </c>
      <c r="C245" s="6">
        <f t="shared" si="6"/>
        <v>989.38</v>
      </c>
      <c r="D245" s="8">
        <f t="shared" si="7"/>
        <v>988.38</v>
      </c>
    </row>
    <row r="246" spans="1:4" x14ac:dyDescent="0.3">
      <c r="A246" s="6">
        <v>5</v>
      </c>
      <c r="B246" s="6">
        <v>109.13</v>
      </c>
      <c r="C246" s="6">
        <f t="shared" si="6"/>
        <v>545.65</v>
      </c>
      <c r="D246" s="8">
        <f t="shared" si="7"/>
        <v>104.13</v>
      </c>
    </row>
    <row r="247" spans="1:4" x14ac:dyDescent="0.3">
      <c r="A247" s="1">
        <v>13</v>
      </c>
      <c r="B247" s="1">
        <v>621.88</v>
      </c>
      <c r="C247" s="6">
        <f t="shared" si="6"/>
        <v>8084.44</v>
      </c>
      <c r="D247" s="8">
        <f t="shared" si="7"/>
        <v>608.88</v>
      </c>
    </row>
    <row r="248" spans="1:4" x14ac:dyDescent="0.3">
      <c r="A248" s="6">
        <v>7</v>
      </c>
      <c r="B248" s="6">
        <v>960.47</v>
      </c>
      <c r="C248" s="6">
        <f t="shared" si="6"/>
        <v>6723.29</v>
      </c>
      <c r="D248" s="8">
        <f t="shared" si="7"/>
        <v>953.47</v>
      </c>
    </row>
    <row r="249" spans="1:4" x14ac:dyDescent="0.3">
      <c r="A249" s="1">
        <v>11</v>
      </c>
      <c r="B249" s="1">
        <v>475.62</v>
      </c>
      <c r="C249" s="6">
        <f t="shared" si="6"/>
        <v>5231.82</v>
      </c>
      <c r="D249" s="8">
        <f t="shared" si="7"/>
        <v>464.62</v>
      </c>
    </row>
    <row r="250" spans="1:4" x14ac:dyDescent="0.3">
      <c r="A250" s="6">
        <v>12</v>
      </c>
      <c r="B250" s="6">
        <v>644.41</v>
      </c>
      <c r="C250" s="6">
        <f t="shared" si="6"/>
        <v>7732.92</v>
      </c>
      <c r="D250" s="8">
        <f t="shared" si="7"/>
        <v>632.41</v>
      </c>
    </row>
    <row r="251" spans="1:4" x14ac:dyDescent="0.3">
      <c r="A251" s="1">
        <v>9</v>
      </c>
      <c r="B251" s="1">
        <v>571.57000000000005</v>
      </c>
      <c r="C251" s="6">
        <f t="shared" si="6"/>
        <v>5144.13</v>
      </c>
      <c r="D251" s="8">
        <f t="shared" si="7"/>
        <v>562.57000000000005</v>
      </c>
    </row>
    <row r="252" spans="1:4" x14ac:dyDescent="0.3">
      <c r="A252" s="6">
        <v>10</v>
      </c>
      <c r="B252" s="6">
        <v>852.4</v>
      </c>
      <c r="C252" s="6">
        <f t="shared" si="6"/>
        <v>8524</v>
      </c>
      <c r="D252" s="8">
        <f t="shared" si="7"/>
        <v>842.4</v>
      </c>
    </row>
    <row r="253" spans="1:4" x14ac:dyDescent="0.3">
      <c r="A253" s="1">
        <v>19</v>
      </c>
      <c r="B253" s="1">
        <v>515.45000000000005</v>
      </c>
      <c r="C253" s="6">
        <f t="shared" si="6"/>
        <v>9793.5500000000011</v>
      </c>
      <c r="D253" s="8">
        <f t="shared" si="7"/>
        <v>496.45000000000005</v>
      </c>
    </row>
    <row r="254" spans="1:4" x14ac:dyDescent="0.3">
      <c r="A254" s="6">
        <v>9</v>
      </c>
      <c r="B254" s="6">
        <v>327.99</v>
      </c>
      <c r="C254" s="6">
        <f t="shared" si="6"/>
        <v>2951.91</v>
      </c>
      <c r="D254" s="8">
        <f t="shared" si="7"/>
        <v>318.99</v>
      </c>
    </row>
    <row r="255" spans="1:4" x14ac:dyDescent="0.3">
      <c r="A255" s="1">
        <v>10</v>
      </c>
      <c r="B255" s="1">
        <v>376.8</v>
      </c>
      <c r="C255" s="6">
        <f t="shared" si="6"/>
        <v>3768</v>
      </c>
      <c r="D255" s="8">
        <f t="shared" si="7"/>
        <v>366.8</v>
      </c>
    </row>
    <row r="256" spans="1:4" x14ac:dyDescent="0.3">
      <c r="A256" s="6">
        <v>16</v>
      </c>
      <c r="B256" s="6">
        <v>828.76</v>
      </c>
      <c r="C256" s="6">
        <f t="shared" si="6"/>
        <v>13260.16</v>
      </c>
      <c r="D256" s="8">
        <f t="shared" si="7"/>
        <v>812.76</v>
      </c>
    </row>
    <row r="257" spans="1:4" x14ac:dyDescent="0.3">
      <c r="A257" s="1">
        <v>17</v>
      </c>
      <c r="B257" s="1">
        <v>277.93</v>
      </c>
      <c r="C257" s="6">
        <f t="shared" si="6"/>
        <v>4724.8100000000004</v>
      </c>
      <c r="D257" s="8">
        <f t="shared" si="7"/>
        <v>260.93</v>
      </c>
    </row>
    <row r="258" spans="1:4" x14ac:dyDescent="0.3">
      <c r="A258" s="6">
        <v>5</v>
      </c>
      <c r="B258" s="6">
        <v>774.7</v>
      </c>
      <c r="C258" s="6">
        <f t="shared" si="6"/>
        <v>3873.5</v>
      </c>
      <c r="D258" s="8">
        <f t="shared" si="7"/>
        <v>769.7</v>
      </c>
    </row>
    <row r="259" spans="1:4" x14ac:dyDescent="0.3">
      <c r="A259" s="1">
        <v>17</v>
      </c>
      <c r="B259" s="1">
        <v>79.5</v>
      </c>
      <c r="C259" s="6">
        <f t="shared" ref="C259:C322" si="8">A259*B259</f>
        <v>1351.5</v>
      </c>
      <c r="D259" s="8">
        <f t="shared" ref="D259:D322" si="9">B259-A259</f>
        <v>62.5</v>
      </c>
    </row>
    <row r="260" spans="1:4" x14ac:dyDescent="0.3">
      <c r="A260" s="6">
        <v>5</v>
      </c>
      <c r="B260" s="6">
        <v>879.66</v>
      </c>
      <c r="C260" s="6">
        <f t="shared" si="8"/>
        <v>4398.3</v>
      </c>
      <c r="D260" s="8">
        <f t="shared" si="9"/>
        <v>874.66</v>
      </c>
    </row>
    <row r="261" spans="1:4" x14ac:dyDescent="0.3">
      <c r="A261" s="1">
        <v>18</v>
      </c>
      <c r="B261" s="1">
        <v>498.82</v>
      </c>
      <c r="C261" s="6">
        <f t="shared" si="8"/>
        <v>8978.76</v>
      </c>
      <c r="D261" s="8">
        <f t="shared" si="9"/>
        <v>480.82</v>
      </c>
    </row>
    <row r="262" spans="1:4" x14ac:dyDescent="0.3">
      <c r="A262" s="6">
        <v>13</v>
      </c>
      <c r="B262" s="6">
        <v>332.67</v>
      </c>
      <c r="C262" s="6">
        <f t="shared" si="8"/>
        <v>4324.71</v>
      </c>
      <c r="D262" s="8">
        <f t="shared" si="9"/>
        <v>319.67</v>
      </c>
    </row>
    <row r="263" spans="1:4" x14ac:dyDescent="0.3">
      <c r="A263" s="1">
        <v>17</v>
      </c>
      <c r="B263" s="1">
        <v>148.02000000000001</v>
      </c>
      <c r="C263" s="6">
        <f t="shared" si="8"/>
        <v>2516.34</v>
      </c>
      <c r="D263" s="8">
        <f t="shared" si="9"/>
        <v>131.02000000000001</v>
      </c>
    </row>
    <row r="264" spans="1:4" x14ac:dyDescent="0.3">
      <c r="A264" s="6">
        <v>8</v>
      </c>
      <c r="B264" s="6">
        <v>682.45</v>
      </c>
      <c r="C264" s="6">
        <f t="shared" si="8"/>
        <v>5459.6</v>
      </c>
      <c r="D264" s="8">
        <f t="shared" si="9"/>
        <v>674.45</v>
      </c>
    </row>
    <row r="265" spans="1:4" x14ac:dyDescent="0.3">
      <c r="A265" s="1">
        <v>11</v>
      </c>
      <c r="B265" s="1">
        <v>140.93</v>
      </c>
      <c r="C265" s="6">
        <f t="shared" si="8"/>
        <v>1550.23</v>
      </c>
      <c r="D265" s="8">
        <f t="shared" si="9"/>
        <v>129.93</v>
      </c>
    </row>
    <row r="266" spans="1:4" x14ac:dyDescent="0.3">
      <c r="A266" s="6">
        <v>1</v>
      </c>
      <c r="B266" s="6">
        <v>336.83</v>
      </c>
      <c r="C266" s="6">
        <f t="shared" si="8"/>
        <v>336.83</v>
      </c>
      <c r="D266" s="8">
        <f t="shared" si="9"/>
        <v>335.83</v>
      </c>
    </row>
    <row r="267" spans="1:4" x14ac:dyDescent="0.3">
      <c r="A267" s="1">
        <v>12</v>
      </c>
      <c r="B267" s="1">
        <v>435.66</v>
      </c>
      <c r="C267" s="6">
        <f t="shared" si="8"/>
        <v>5227.92</v>
      </c>
      <c r="D267" s="8">
        <f t="shared" si="9"/>
        <v>423.66</v>
      </c>
    </row>
    <row r="268" spans="1:4" x14ac:dyDescent="0.3">
      <c r="A268" s="6">
        <v>13</v>
      </c>
      <c r="B268" s="6">
        <v>887.48</v>
      </c>
      <c r="C268" s="6">
        <f t="shared" si="8"/>
        <v>11537.24</v>
      </c>
      <c r="D268" s="8">
        <f t="shared" si="9"/>
        <v>874.48</v>
      </c>
    </row>
    <row r="269" spans="1:4" x14ac:dyDescent="0.3">
      <c r="A269" s="1">
        <v>2</v>
      </c>
      <c r="B269" s="1">
        <v>275.95999999999998</v>
      </c>
      <c r="C269" s="6">
        <f t="shared" si="8"/>
        <v>551.91999999999996</v>
      </c>
      <c r="D269" s="8">
        <f t="shared" si="9"/>
        <v>273.95999999999998</v>
      </c>
    </row>
    <row r="270" spans="1:4" x14ac:dyDescent="0.3">
      <c r="A270" s="6">
        <v>13</v>
      </c>
      <c r="B270" s="6">
        <v>114.54</v>
      </c>
      <c r="C270" s="6">
        <f t="shared" si="8"/>
        <v>1489.02</v>
      </c>
      <c r="D270" s="8">
        <f t="shared" si="9"/>
        <v>101.54</v>
      </c>
    </row>
    <row r="271" spans="1:4" x14ac:dyDescent="0.3">
      <c r="A271" s="1">
        <v>4</v>
      </c>
      <c r="B271" s="1">
        <v>435.59</v>
      </c>
      <c r="C271" s="6">
        <f t="shared" si="8"/>
        <v>1742.36</v>
      </c>
      <c r="D271" s="8">
        <f t="shared" si="9"/>
        <v>431.59</v>
      </c>
    </row>
    <row r="272" spans="1:4" x14ac:dyDescent="0.3">
      <c r="A272" s="6">
        <v>5</v>
      </c>
      <c r="B272" s="6">
        <v>139.52000000000001</v>
      </c>
      <c r="C272" s="6">
        <f t="shared" si="8"/>
        <v>697.6</v>
      </c>
      <c r="D272" s="8">
        <f t="shared" si="9"/>
        <v>134.52000000000001</v>
      </c>
    </row>
    <row r="273" spans="1:4" x14ac:dyDescent="0.3">
      <c r="A273" s="1">
        <v>12</v>
      </c>
      <c r="B273" s="1">
        <v>19.059999999999999</v>
      </c>
      <c r="C273" s="6">
        <f t="shared" si="8"/>
        <v>228.71999999999997</v>
      </c>
      <c r="D273" s="8">
        <f t="shared" si="9"/>
        <v>7.0599999999999987</v>
      </c>
    </row>
    <row r="274" spans="1:4" x14ac:dyDescent="0.3">
      <c r="A274" s="6">
        <v>12</v>
      </c>
      <c r="B274" s="6">
        <v>163.71</v>
      </c>
      <c r="C274" s="6">
        <f t="shared" si="8"/>
        <v>1964.52</v>
      </c>
      <c r="D274" s="8">
        <f t="shared" si="9"/>
        <v>151.71</v>
      </c>
    </row>
    <row r="275" spans="1:4" x14ac:dyDescent="0.3">
      <c r="A275" s="1">
        <v>10</v>
      </c>
      <c r="B275" s="1">
        <v>381.69</v>
      </c>
      <c r="C275" s="6">
        <f t="shared" si="8"/>
        <v>3816.9</v>
      </c>
      <c r="D275" s="8">
        <f t="shared" si="9"/>
        <v>371.69</v>
      </c>
    </row>
    <row r="276" spans="1:4" x14ac:dyDescent="0.3">
      <c r="A276" s="6">
        <v>3</v>
      </c>
      <c r="B276" s="6">
        <v>715.98</v>
      </c>
      <c r="C276" s="6">
        <f t="shared" si="8"/>
        <v>2147.94</v>
      </c>
      <c r="D276" s="8">
        <f t="shared" si="9"/>
        <v>712.98</v>
      </c>
    </row>
    <row r="277" spans="1:4" x14ac:dyDescent="0.3">
      <c r="A277" s="1">
        <v>8</v>
      </c>
      <c r="B277" s="1">
        <v>386.18</v>
      </c>
      <c r="C277" s="6">
        <f t="shared" si="8"/>
        <v>3089.44</v>
      </c>
      <c r="D277" s="8">
        <f t="shared" si="9"/>
        <v>378.18</v>
      </c>
    </row>
    <row r="278" spans="1:4" x14ac:dyDescent="0.3">
      <c r="A278" s="6">
        <v>6</v>
      </c>
      <c r="B278" s="6">
        <v>946.93</v>
      </c>
      <c r="C278" s="6">
        <f t="shared" si="8"/>
        <v>5681.58</v>
      </c>
      <c r="D278" s="8">
        <f t="shared" si="9"/>
        <v>940.93</v>
      </c>
    </row>
    <row r="279" spans="1:4" x14ac:dyDescent="0.3">
      <c r="A279" s="1">
        <v>16</v>
      </c>
      <c r="B279" s="1">
        <v>589.79</v>
      </c>
      <c r="C279" s="6">
        <f t="shared" si="8"/>
        <v>9436.64</v>
      </c>
      <c r="D279" s="8">
        <f t="shared" si="9"/>
        <v>573.79</v>
      </c>
    </row>
    <row r="280" spans="1:4" x14ac:dyDescent="0.3">
      <c r="A280" s="6">
        <v>2</v>
      </c>
      <c r="B280" s="6">
        <v>687.74</v>
      </c>
      <c r="C280" s="6">
        <f t="shared" si="8"/>
        <v>1375.48</v>
      </c>
      <c r="D280" s="8">
        <f t="shared" si="9"/>
        <v>685.74</v>
      </c>
    </row>
    <row r="281" spans="1:4" x14ac:dyDescent="0.3">
      <c r="A281" s="1">
        <v>7</v>
      </c>
      <c r="B281" s="1">
        <v>966.59</v>
      </c>
      <c r="C281" s="6">
        <f t="shared" si="8"/>
        <v>6766.13</v>
      </c>
      <c r="D281" s="8">
        <f t="shared" si="9"/>
        <v>959.59</v>
      </c>
    </row>
    <row r="282" spans="1:4" x14ac:dyDescent="0.3">
      <c r="A282" s="6">
        <v>16</v>
      </c>
      <c r="B282" s="6">
        <v>136.25</v>
      </c>
      <c r="C282" s="6">
        <f t="shared" si="8"/>
        <v>2180</v>
      </c>
      <c r="D282" s="8">
        <f t="shared" si="9"/>
        <v>120.25</v>
      </c>
    </row>
    <row r="283" spans="1:4" x14ac:dyDescent="0.3">
      <c r="A283" s="1">
        <v>14</v>
      </c>
      <c r="B283" s="1">
        <v>668.18</v>
      </c>
      <c r="C283" s="6">
        <f t="shared" si="8"/>
        <v>9354.5199999999986</v>
      </c>
      <c r="D283" s="8">
        <f t="shared" si="9"/>
        <v>654.17999999999995</v>
      </c>
    </row>
    <row r="284" spans="1:4" x14ac:dyDescent="0.3">
      <c r="A284" s="6">
        <v>1</v>
      </c>
      <c r="B284" s="6">
        <v>458.64</v>
      </c>
      <c r="C284" s="6">
        <f t="shared" si="8"/>
        <v>458.64</v>
      </c>
      <c r="D284" s="8">
        <f t="shared" si="9"/>
        <v>457.64</v>
      </c>
    </row>
    <row r="285" spans="1:4" x14ac:dyDescent="0.3">
      <c r="A285" s="1">
        <v>17</v>
      </c>
      <c r="B285" s="1">
        <v>251.33</v>
      </c>
      <c r="C285" s="6">
        <f t="shared" si="8"/>
        <v>4272.6100000000006</v>
      </c>
      <c r="D285" s="8">
        <f t="shared" si="9"/>
        <v>234.33</v>
      </c>
    </row>
    <row r="286" spans="1:4" x14ac:dyDescent="0.3">
      <c r="A286" s="6">
        <v>4</v>
      </c>
      <c r="B286" s="6">
        <v>988.12</v>
      </c>
      <c r="C286" s="6">
        <f t="shared" si="8"/>
        <v>3952.48</v>
      </c>
      <c r="D286" s="8">
        <f t="shared" si="9"/>
        <v>984.12</v>
      </c>
    </row>
    <row r="287" spans="1:4" x14ac:dyDescent="0.3">
      <c r="A287" s="1">
        <v>2</v>
      </c>
      <c r="B287" s="1">
        <v>776.64</v>
      </c>
      <c r="C287" s="6">
        <f t="shared" si="8"/>
        <v>1553.28</v>
      </c>
      <c r="D287" s="8">
        <f t="shared" si="9"/>
        <v>774.64</v>
      </c>
    </row>
    <row r="288" spans="1:4" x14ac:dyDescent="0.3">
      <c r="A288" s="6">
        <v>18</v>
      </c>
      <c r="B288" s="6">
        <v>620.9</v>
      </c>
      <c r="C288" s="6">
        <f t="shared" si="8"/>
        <v>11176.199999999999</v>
      </c>
      <c r="D288" s="8">
        <f t="shared" si="9"/>
        <v>602.9</v>
      </c>
    </row>
    <row r="289" spans="1:4" x14ac:dyDescent="0.3">
      <c r="A289" s="1">
        <v>9</v>
      </c>
      <c r="B289" s="1">
        <v>191.97</v>
      </c>
      <c r="C289" s="6">
        <f t="shared" si="8"/>
        <v>1727.73</v>
      </c>
      <c r="D289" s="8">
        <f t="shared" si="9"/>
        <v>182.97</v>
      </c>
    </row>
    <row r="290" spans="1:4" x14ac:dyDescent="0.3">
      <c r="A290" s="6">
        <v>11</v>
      </c>
      <c r="B290" s="6">
        <v>561.70000000000005</v>
      </c>
      <c r="C290" s="6">
        <f t="shared" si="8"/>
        <v>6178.7000000000007</v>
      </c>
      <c r="D290" s="8">
        <f t="shared" si="9"/>
        <v>550.70000000000005</v>
      </c>
    </row>
    <row r="291" spans="1:4" x14ac:dyDescent="0.3">
      <c r="A291" s="1">
        <v>10</v>
      </c>
      <c r="B291" s="1">
        <v>878.88</v>
      </c>
      <c r="C291" s="6">
        <f t="shared" si="8"/>
        <v>8788.7999999999993</v>
      </c>
      <c r="D291" s="8">
        <f t="shared" si="9"/>
        <v>868.88</v>
      </c>
    </row>
    <row r="292" spans="1:4" x14ac:dyDescent="0.3">
      <c r="A292" s="6">
        <v>17</v>
      </c>
      <c r="B292" s="6">
        <v>684.94</v>
      </c>
      <c r="C292" s="6">
        <f t="shared" si="8"/>
        <v>11643.980000000001</v>
      </c>
      <c r="D292" s="8">
        <f t="shared" si="9"/>
        <v>667.94</v>
      </c>
    </row>
    <row r="293" spans="1:4" x14ac:dyDescent="0.3">
      <c r="A293" s="1">
        <v>14</v>
      </c>
      <c r="B293" s="1">
        <v>598.95000000000005</v>
      </c>
      <c r="C293" s="6">
        <f t="shared" si="8"/>
        <v>8385.3000000000011</v>
      </c>
      <c r="D293" s="8">
        <f t="shared" si="9"/>
        <v>584.95000000000005</v>
      </c>
    </row>
    <row r="294" spans="1:4" x14ac:dyDescent="0.3">
      <c r="A294" s="6">
        <v>2</v>
      </c>
      <c r="B294" s="6">
        <v>621.30999999999995</v>
      </c>
      <c r="C294" s="6">
        <f t="shared" si="8"/>
        <v>1242.6199999999999</v>
      </c>
      <c r="D294" s="8">
        <f t="shared" si="9"/>
        <v>619.30999999999995</v>
      </c>
    </row>
    <row r="295" spans="1:4" x14ac:dyDescent="0.3">
      <c r="A295" s="1">
        <v>5</v>
      </c>
      <c r="B295" s="1">
        <v>397.31</v>
      </c>
      <c r="C295" s="6">
        <f t="shared" si="8"/>
        <v>1986.55</v>
      </c>
      <c r="D295" s="8">
        <f t="shared" si="9"/>
        <v>392.31</v>
      </c>
    </row>
    <row r="296" spans="1:4" x14ac:dyDescent="0.3">
      <c r="A296" s="6">
        <v>12</v>
      </c>
      <c r="B296" s="6">
        <v>106.47</v>
      </c>
      <c r="C296" s="6">
        <f t="shared" si="8"/>
        <v>1277.6399999999999</v>
      </c>
      <c r="D296" s="8">
        <f t="shared" si="9"/>
        <v>94.47</v>
      </c>
    </row>
    <row r="297" spans="1:4" x14ac:dyDescent="0.3">
      <c r="A297" s="1">
        <v>11</v>
      </c>
      <c r="B297" s="1">
        <v>263.02</v>
      </c>
      <c r="C297" s="6">
        <f t="shared" si="8"/>
        <v>2893.22</v>
      </c>
      <c r="D297" s="8">
        <f t="shared" si="9"/>
        <v>252.01999999999998</v>
      </c>
    </row>
    <row r="298" spans="1:4" x14ac:dyDescent="0.3">
      <c r="A298" s="6">
        <v>16</v>
      </c>
      <c r="B298" s="6">
        <v>730.1</v>
      </c>
      <c r="C298" s="6">
        <f t="shared" si="8"/>
        <v>11681.6</v>
      </c>
      <c r="D298" s="8">
        <f t="shared" si="9"/>
        <v>714.1</v>
      </c>
    </row>
    <row r="299" spans="1:4" x14ac:dyDescent="0.3">
      <c r="A299" s="1">
        <v>18</v>
      </c>
      <c r="B299" s="1">
        <v>85.55</v>
      </c>
      <c r="C299" s="6">
        <f t="shared" si="8"/>
        <v>1539.8999999999999</v>
      </c>
      <c r="D299" s="8">
        <f t="shared" si="9"/>
        <v>67.55</v>
      </c>
    </row>
    <row r="300" spans="1:4" x14ac:dyDescent="0.3">
      <c r="A300" s="6">
        <v>18</v>
      </c>
      <c r="B300" s="6">
        <v>307.67</v>
      </c>
      <c r="C300" s="6">
        <f t="shared" si="8"/>
        <v>5538.06</v>
      </c>
      <c r="D300" s="8">
        <f t="shared" si="9"/>
        <v>289.67</v>
      </c>
    </row>
    <row r="301" spans="1:4" x14ac:dyDescent="0.3">
      <c r="A301" s="1">
        <v>10</v>
      </c>
      <c r="B301" s="1">
        <v>520.82000000000005</v>
      </c>
      <c r="C301" s="6">
        <f t="shared" si="8"/>
        <v>5208.2000000000007</v>
      </c>
      <c r="D301" s="8">
        <f t="shared" si="9"/>
        <v>510.82000000000005</v>
      </c>
    </row>
    <row r="302" spans="1:4" x14ac:dyDescent="0.3">
      <c r="A302" s="6">
        <v>3</v>
      </c>
      <c r="B302" s="6">
        <v>91.5</v>
      </c>
      <c r="C302" s="6">
        <f t="shared" si="8"/>
        <v>274.5</v>
      </c>
      <c r="D302" s="8">
        <f t="shared" si="9"/>
        <v>88.5</v>
      </c>
    </row>
    <row r="303" spans="1:4" x14ac:dyDescent="0.3">
      <c r="A303" s="1">
        <v>16</v>
      </c>
      <c r="B303" s="1">
        <v>972.87</v>
      </c>
      <c r="C303" s="6">
        <f t="shared" si="8"/>
        <v>15565.92</v>
      </c>
      <c r="D303" s="8">
        <f t="shared" si="9"/>
        <v>956.87</v>
      </c>
    </row>
    <row r="304" spans="1:4" x14ac:dyDescent="0.3">
      <c r="A304" s="6">
        <v>9</v>
      </c>
      <c r="B304" s="6">
        <v>84.39</v>
      </c>
      <c r="C304" s="6">
        <f t="shared" si="8"/>
        <v>759.51</v>
      </c>
      <c r="D304" s="8">
        <f t="shared" si="9"/>
        <v>75.39</v>
      </c>
    </row>
    <row r="305" spans="1:4" x14ac:dyDescent="0.3">
      <c r="A305" s="1">
        <v>12</v>
      </c>
      <c r="B305" s="1">
        <v>356.98</v>
      </c>
      <c r="C305" s="6">
        <f t="shared" si="8"/>
        <v>4283.76</v>
      </c>
      <c r="D305" s="8">
        <f t="shared" si="9"/>
        <v>344.98</v>
      </c>
    </row>
    <row r="306" spans="1:4" x14ac:dyDescent="0.3">
      <c r="A306" s="6">
        <v>12</v>
      </c>
      <c r="B306" s="6">
        <v>241.59</v>
      </c>
      <c r="C306" s="6">
        <f t="shared" si="8"/>
        <v>2899.08</v>
      </c>
      <c r="D306" s="8">
        <f t="shared" si="9"/>
        <v>229.59</v>
      </c>
    </row>
    <row r="307" spans="1:4" x14ac:dyDescent="0.3">
      <c r="A307" s="1">
        <v>9</v>
      </c>
      <c r="B307" s="1">
        <v>68.47</v>
      </c>
      <c r="C307" s="6">
        <f t="shared" si="8"/>
        <v>616.23</v>
      </c>
      <c r="D307" s="8">
        <f t="shared" si="9"/>
        <v>59.47</v>
      </c>
    </row>
    <row r="308" spans="1:4" x14ac:dyDescent="0.3">
      <c r="A308" s="6">
        <v>19</v>
      </c>
      <c r="B308" s="6">
        <v>455.06</v>
      </c>
      <c r="C308" s="6">
        <f t="shared" si="8"/>
        <v>8646.14</v>
      </c>
      <c r="D308" s="8">
        <f t="shared" si="9"/>
        <v>436.06</v>
      </c>
    </row>
    <row r="309" spans="1:4" x14ac:dyDescent="0.3">
      <c r="A309" s="1">
        <v>16</v>
      </c>
      <c r="B309" s="1">
        <v>903.35</v>
      </c>
      <c r="C309" s="6">
        <f t="shared" si="8"/>
        <v>14453.6</v>
      </c>
      <c r="D309" s="8">
        <f t="shared" si="9"/>
        <v>887.35</v>
      </c>
    </row>
    <row r="310" spans="1:4" x14ac:dyDescent="0.3">
      <c r="A310" s="6">
        <v>8</v>
      </c>
      <c r="B310" s="6">
        <v>755.66</v>
      </c>
      <c r="C310" s="6">
        <f t="shared" si="8"/>
        <v>6045.28</v>
      </c>
      <c r="D310" s="8">
        <f t="shared" si="9"/>
        <v>747.66</v>
      </c>
    </row>
    <row r="311" spans="1:4" x14ac:dyDescent="0.3">
      <c r="A311" s="1">
        <v>10</v>
      </c>
      <c r="B311" s="1">
        <v>568.85</v>
      </c>
      <c r="C311" s="6">
        <f t="shared" si="8"/>
        <v>5688.5</v>
      </c>
      <c r="D311" s="8">
        <f t="shared" si="9"/>
        <v>558.85</v>
      </c>
    </row>
    <row r="312" spans="1:4" x14ac:dyDescent="0.3">
      <c r="A312" s="6">
        <v>12</v>
      </c>
      <c r="B312" s="6">
        <v>553.08000000000004</v>
      </c>
      <c r="C312" s="6">
        <f t="shared" si="8"/>
        <v>6636.9600000000009</v>
      </c>
      <c r="D312" s="8">
        <f t="shared" si="9"/>
        <v>541.08000000000004</v>
      </c>
    </row>
    <row r="313" spans="1:4" x14ac:dyDescent="0.3">
      <c r="A313" s="1">
        <v>8</v>
      </c>
      <c r="B313" s="1">
        <v>800.74</v>
      </c>
      <c r="C313" s="6">
        <f t="shared" si="8"/>
        <v>6405.92</v>
      </c>
      <c r="D313" s="8">
        <f t="shared" si="9"/>
        <v>792.74</v>
      </c>
    </row>
    <row r="314" spans="1:4" x14ac:dyDescent="0.3">
      <c r="A314" s="6">
        <v>5</v>
      </c>
      <c r="B314" s="6">
        <v>115.39</v>
      </c>
      <c r="C314" s="6">
        <f t="shared" si="8"/>
        <v>576.95000000000005</v>
      </c>
      <c r="D314" s="8">
        <f t="shared" si="9"/>
        <v>110.39</v>
      </c>
    </row>
    <row r="315" spans="1:4" x14ac:dyDescent="0.3">
      <c r="A315" s="1">
        <v>11</v>
      </c>
      <c r="B315" s="1">
        <v>549.41</v>
      </c>
      <c r="C315" s="6">
        <f t="shared" si="8"/>
        <v>6043.5099999999993</v>
      </c>
      <c r="D315" s="8">
        <f t="shared" si="9"/>
        <v>538.41</v>
      </c>
    </row>
    <row r="316" spans="1:4" x14ac:dyDescent="0.3">
      <c r="A316" s="6">
        <v>14</v>
      </c>
      <c r="B316" s="6">
        <v>94.76</v>
      </c>
      <c r="C316" s="6">
        <f t="shared" si="8"/>
        <v>1326.64</v>
      </c>
      <c r="D316" s="8">
        <f t="shared" si="9"/>
        <v>80.760000000000005</v>
      </c>
    </row>
    <row r="317" spans="1:4" x14ac:dyDescent="0.3">
      <c r="A317" s="1">
        <v>8</v>
      </c>
      <c r="B317" s="1">
        <v>646.59</v>
      </c>
      <c r="C317" s="6">
        <f t="shared" si="8"/>
        <v>5172.72</v>
      </c>
      <c r="D317" s="8">
        <f t="shared" si="9"/>
        <v>638.59</v>
      </c>
    </row>
    <row r="318" spans="1:4" x14ac:dyDescent="0.3">
      <c r="A318" s="6">
        <v>13</v>
      </c>
      <c r="B318" s="6">
        <v>603.4</v>
      </c>
      <c r="C318" s="6">
        <f t="shared" si="8"/>
        <v>7844.2</v>
      </c>
      <c r="D318" s="8">
        <f t="shared" si="9"/>
        <v>590.4</v>
      </c>
    </row>
    <row r="319" spans="1:4" x14ac:dyDescent="0.3">
      <c r="A319" s="1">
        <v>14</v>
      </c>
      <c r="B319" s="1">
        <v>281.58999999999997</v>
      </c>
      <c r="C319" s="6">
        <f t="shared" si="8"/>
        <v>3942.2599999999998</v>
      </c>
      <c r="D319" s="8">
        <f t="shared" si="9"/>
        <v>267.58999999999997</v>
      </c>
    </row>
    <row r="320" spans="1:4" x14ac:dyDescent="0.3">
      <c r="A320" s="6">
        <v>14</v>
      </c>
      <c r="B320" s="6">
        <v>664.32</v>
      </c>
      <c r="C320" s="6">
        <f t="shared" si="8"/>
        <v>9300.4800000000014</v>
      </c>
      <c r="D320" s="8">
        <f t="shared" si="9"/>
        <v>650.32000000000005</v>
      </c>
    </row>
    <row r="321" spans="1:4" x14ac:dyDescent="0.3">
      <c r="A321" s="1">
        <v>13</v>
      </c>
      <c r="B321" s="1">
        <v>831.2</v>
      </c>
      <c r="C321" s="6">
        <f t="shared" si="8"/>
        <v>10805.6</v>
      </c>
      <c r="D321" s="8">
        <f t="shared" si="9"/>
        <v>818.2</v>
      </c>
    </row>
    <row r="322" spans="1:4" x14ac:dyDescent="0.3">
      <c r="A322" s="6">
        <v>2</v>
      </c>
      <c r="B322" s="6">
        <v>968</v>
      </c>
      <c r="C322" s="6">
        <f t="shared" si="8"/>
        <v>1936</v>
      </c>
      <c r="D322" s="8">
        <f t="shared" si="9"/>
        <v>966</v>
      </c>
    </row>
    <row r="323" spans="1:4" x14ac:dyDescent="0.3">
      <c r="A323" s="1">
        <v>11</v>
      </c>
      <c r="B323" s="1">
        <v>248.44</v>
      </c>
      <c r="C323" s="6">
        <f t="shared" ref="C323:C386" si="10">A323*B323</f>
        <v>2732.84</v>
      </c>
      <c r="D323" s="8">
        <f t="shared" ref="D323:D386" si="11">B323-A323</f>
        <v>237.44</v>
      </c>
    </row>
    <row r="324" spans="1:4" x14ac:dyDescent="0.3">
      <c r="A324" s="6">
        <v>16</v>
      </c>
      <c r="B324" s="6">
        <v>488.58</v>
      </c>
      <c r="C324" s="6">
        <f t="shared" si="10"/>
        <v>7817.28</v>
      </c>
      <c r="D324" s="8">
        <f t="shared" si="11"/>
        <v>472.58</v>
      </c>
    </row>
    <row r="325" spans="1:4" x14ac:dyDescent="0.3">
      <c r="A325" s="1">
        <v>19</v>
      </c>
      <c r="B325" s="1">
        <v>387.68</v>
      </c>
      <c r="C325" s="6">
        <f t="shared" si="10"/>
        <v>7365.92</v>
      </c>
      <c r="D325" s="8">
        <f t="shared" si="11"/>
        <v>368.68</v>
      </c>
    </row>
    <row r="326" spans="1:4" x14ac:dyDescent="0.3">
      <c r="A326" s="6">
        <v>13</v>
      </c>
      <c r="B326" s="6">
        <v>931.55</v>
      </c>
      <c r="C326" s="6">
        <f t="shared" si="10"/>
        <v>12110.15</v>
      </c>
      <c r="D326" s="8">
        <f t="shared" si="11"/>
        <v>918.55</v>
      </c>
    </row>
    <row r="327" spans="1:4" x14ac:dyDescent="0.3">
      <c r="A327" s="1">
        <v>13</v>
      </c>
      <c r="B327" s="1">
        <v>279.55</v>
      </c>
      <c r="C327" s="6">
        <f t="shared" si="10"/>
        <v>3634.15</v>
      </c>
      <c r="D327" s="8">
        <f t="shared" si="11"/>
        <v>266.55</v>
      </c>
    </row>
    <row r="328" spans="1:4" x14ac:dyDescent="0.3">
      <c r="A328" s="6">
        <v>10</v>
      </c>
      <c r="B328" s="6">
        <v>89.95</v>
      </c>
      <c r="C328" s="6">
        <f t="shared" si="10"/>
        <v>899.5</v>
      </c>
      <c r="D328" s="8">
        <f t="shared" si="11"/>
        <v>79.95</v>
      </c>
    </row>
    <row r="329" spans="1:4" x14ac:dyDescent="0.3">
      <c r="A329" s="1">
        <v>4</v>
      </c>
      <c r="B329" s="1">
        <v>817.11</v>
      </c>
      <c r="C329" s="6">
        <f t="shared" si="10"/>
        <v>3268.44</v>
      </c>
      <c r="D329" s="8">
        <f t="shared" si="11"/>
        <v>813.11</v>
      </c>
    </row>
    <row r="330" spans="1:4" x14ac:dyDescent="0.3">
      <c r="A330" s="6">
        <v>14</v>
      </c>
      <c r="B330" s="6">
        <v>504.84</v>
      </c>
      <c r="C330" s="6">
        <f t="shared" si="10"/>
        <v>7067.7599999999993</v>
      </c>
      <c r="D330" s="8">
        <f t="shared" si="11"/>
        <v>490.84</v>
      </c>
    </row>
    <row r="331" spans="1:4" x14ac:dyDescent="0.3">
      <c r="A331" s="1">
        <v>10</v>
      </c>
      <c r="B331" s="1">
        <v>199.97</v>
      </c>
      <c r="C331" s="6">
        <f t="shared" si="10"/>
        <v>1999.7</v>
      </c>
      <c r="D331" s="8">
        <f t="shared" si="11"/>
        <v>189.97</v>
      </c>
    </row>
    <row r="332" spans="1:4" x14ac:dyDescent="0.3">
      <c r="A332" s="6">
        <v>16</v>
      </c>
      <c r="B332" s="6">
        <v>269.43</v>
      </c>
      <c r="C332" s="6">
        <f t="shared" si="10"/>
        <v>4310.88</v>
      </c>
      <c r="D332" s="8">
        <f t="shared" si="11"/>
        <v>253.43</v>
      </c>
    </row>
    <row r="333" spans="1:4" x14ac:dyDescent="0.3">
      <c r="A333" s="1">
        <v>1</v>
      </c>
      <c r="B333" s="1">
        <v>650.64</v>
      </c>
      <c r="C333" s="6">
        <f t="shared" si="10"/>
        <v>650.64</v>
      </c>
      <c r="D333" s="8">
        <f t="shared" si="11"/>
        <v>649.64</v>
      </c>
    </row>
    <row r="334" spans="1:4" x14ac:dyDescent="0.3">
      <c r="A334" s="6">
        <v>18</v>
      </c>
      <c r="B334" s="6">
        <v>638.82000000000005</v>
      </c>
      <c r="C334" s="6">
        <f t="shared" si="10"/>
        <v>11498.76</v>
      </c>
      <c r="D334" s="8">
        <f t="shared" si="11"/>
        <v>620.82000000000005</v>
      </c>
    </row>
    <row r="335" spans="1:4" x14ac:dyDescent="0.3">
      <c r="A335" s="1">
        <v>10</v>
      </c>
      <c r="B335" s="1">
        <v>790.28</v>
      </c>
      <c r="C335" s="6">
        <f t="shared" si="10"/>
        <v>7902.7999999999993</v>
      </c>
      <c r="D335" s="8">
        <f t="shared" si="11"/>
        <v>780.28</v>
      </c>
    </row>
    <row r="336" spans="1:4" x14ac:dyDescent="0.3">
      <c r="A336" s="6">
        <v>4</v>
      </c>
      <c r="B336" s="6">
        <v>393.94</v>
      </c>
      <c r="C336" s="6">
        <f t="shared" si="10"/>
        <v>1575.76</v>
      </c>
      <c r="D336" s="8">
        <f t="shared" si="11"/>
        <v>389.94</v>
      </c>
    </row>
    <row r="337" spans="1:4" x14ac:dyDescent="0.3">
      <c r="A337" s="1">
        <v>11</v>
      </c>
      <c r="B337" s="1">
        <v>369.42</v>
      </c>
      <c r="C337" s="6">
        <f t="shared" si="10"/>
        <v>4063.6200000000003</v>
      </c>
      <c r="D337" s="8">
        <f t="shared" si="11"/>
        <v>358.42</v>
      </c>
    </row>
    <row r="338" spans="1:4" x14ac:dyDescent="0.3">
      <c r="A338" s="6">
        <v>9</v>
      </c>
      <c r="B338" s="6">
        <v>369.51</v>
      </c>
      <c r="C338" s="6">
        <f t="shared" si="10"/>
        <v>3325.59</v>
      </c>
      <c r="D338" s="8">
        <f t="shared" si="11"/>
        <v>360.51</v>
      </c>
    </row>
    <row r="339" spans="1:4" x14ac:dyDescent="0.3">
      <c r="A339" s="1">
        <v>18</v>
      </c>
      <c r="B339" s="1">
        <v>102.13</v>
      </c>
      <c r="C339" s="6">
        <f t="shared" si="10"/>
        <v>1838.34</v>
      </c>
      <c r="D339" s="8">
        <f t="shared" si="11"/>
        <v>84.13</v>
      </c>
    </row>
    <row r="340" spans="1:4" x14ac:dyDescent="0.3">
      <c r="A340" s="6">
        <v>4</v>
      </c>
      <c r="B340" s="6">
        <v>338.74</v>
      </c>
      <c r="C340" s="6">
        <f t="shared" si="10"/>
        <v>1354.96</v>
      </c>
      <c r="D340" s="8">
        <f t="shared" si="11"/>
        <v>334.74</v>
      </c>
    </row>
    <row r="341" spans="1:4" x14ac:dyDescent="0.3">
      <c r="A341" s="1">
        <v>14</v>
      </c>
      <c r="B341" s="1">
        <v>473.07</v>
      </c>
      <c r="C341" s="6">
        <f t="shared" si="10"/>
        <v>6622.98</v>
      </c>
      <c r="D341" s="8">
        <f t="shared" si="11"/>
        <v>459.07</v>
      </c>
    </row>
    <row r="342" spans="1:4" x14ac:dyDescent="0.3">
      <c r="A342" s="6">
        <v>18</v>
      </c>
      <c r="B342" s="6">
        <v>274.04000000000002</v>
      </c>
      <c r="C342" s="6">
        <f t="shared" si="10"/>
        <v>4932.72</v>
      </c>
      <c r="D342" s="8">
        <f t="shared" si="11"/>
        <v>256.04000000000002</v>
      </c>
    </row>
    <row r="343" spans="1:4" x14ac:dyDescent="0.3">
      <c r="A343" s="1">
        <v>1</v>
      </c>
      <c r="B343" s="1">
        <v>272.22000000000003</v>
      </c>
      <c r="C343" s="6">
        <f t="shared" si="10"/>
        <v>272.22000000000003</v>
      </c>
      <c r="D343" s="8">
        <f t="shared" si="11"/>
        <v>271.22000000000003</v>
      </c>
    </row>
    <row r="344" spans="1:4" x14ac:dyDescent="0.3">
      <c r="A344" s="6">
        <v>10</v>
      </c>
      <c r="B344" s="6">
        <v>170.42</v>
      </c>
      <c r="C344" s="6">
        <f t="shared" si="10"/>
        <v>1704.1999999999998</v>
      </c>
      <c r="D344" s="8">
        <f t="shared" si="11"/>
        <v>160.41999999999999</v>
      </c>
    </row>
    <row r="345" spans="1:4" x14ac:dyDescent="0.3">
      <c r="A345" s="1">
        <v>6</v>
      </c>
      <c r="B345" s="1">
        <v>180.4</v>
      </c>
      <c r="C345" s="6">
        <f t="shared" si="10"/>
        <v>1082.4000000000001</v>
      </c>
      <c r="D345" s="8">
        <f t="shared" si="11"/>
        <v>174.4</v>
      </c>
    </row>
    <row r="346" spans="1:4" x14ac:dyDescent="0.3">
      <c r="A346" s="6">
        <v>5</v>
      </c>
      <c r="B346" s="6">
        <v>132.26</v>
      </c>
      <c r="C346" s="6">
        <f t="shared" si="10"/>
        <v>661.3</v>
      </c>
      <c r="D346" s="8">
        <f t="shared" si="11"/>
        <v>127.25999999999999</v>
      </c>
    </row>
    <row r="347" spans="1:4" x14ac:dyDescent="0.3">
      <c r="A347" s="1">
        <v>1</v>
      </c>
      <c r="B347" s="1">
        <v>436.7</v>
      </c>
      <c r="C347" s="6">
        <f t="shared" si="10"/>
        <v>436.7</v>
      </c>
      <c r="D347" s="8">
        <f t="shared" si="11"/>
        <v>435.7</v>
      </c>
    </row>
    <row r="348" spans="1:4" x14ac:dyDescent="0.3">
      <c r="A348" s="6">
        <v>4</v>
      </c>
      <c r="B348" s="6">
        <v>427.35</v>
      </c>
      <c r="C348" s="6">
        <f t="shared" si="10"/>
        <v>1709.4</v>
      </c>
      <c r="D348" s="8">
        <f t="shared" si="11"/>
        <v>423.35</v>
      </c>
    </row>
    <row r="349" spans="1:4" x14ac:dyDescent="0.3">
      <c r="A349" s="1">
        <v>6</v>
      </c>
      <c r="B349" s="1">
        <v>512.67999999999995</v>
      </c>
      <c r="C349" s="6">
        <f t="shared" si="10"/>
        <v>3076.08</v>
      </c>
      <c r="D349" s="8">
        <f t="shared" si="11"/>
        <v>506.67999999999995</v>
      </c>
    </row>
    <row r="350" spans="1:4" x14ac:dyDescent="0.3">
      <c r="A350" s="6">
        <v>4</v>
      </c>
      <c r="B350" s="6">
        <v>981.89</v>
      </c>
      <c r="C350" s="6">
        <f t="shared" si="10"/>
        <v>3927.56</v>
      </c>
      <c r="D350" s="8">
        <f t="shared" si="11"/>
        <v>977.89</v>
      </c>
    </row>
    <row r="351" spans="1:4" x14ac:dyDescent="0.3">
      <c r="A351" s="1">
        <v>8</v>
      </c>
      <c r="B351" s="1">
        <v>726.94</v>
      </c>
      <c r="C351" s="6">
        <f t="shared" si="10"/>
        <v>5815.52</v>
      </c>
      <c r="D351" s="8">
        <f t="shared" si="11"/>
        <v>718.94</v>
      </c>
    </row>
    <row r="352" spans="1:4" x14ac:dyDescent="0.3">
      <c r="A352" s="6">
        <v>8</v>
      </c>
      <c r="B352" s="6">
        <v>977.63</v>
      </c>
      <c r="C352" s="6">
        <f t="shared" si="10"/>
        <v>7821.04</v>
      </c>
      <c r="D352" s="8">
        <f t="shared" si="11"/>
        <v>969.63</v>
      </c>
    </row>
    <row r="353" spans="1:4" x14ac:dyDescent="0.3">
      <c r="A353" s="1">
        <v>19</v>
      </c>
      <c r="B353" s="1">
        <v>968.66</v>
      </c>
      <c r="C353" s="6">
        <f t="shared" si="10"/>
        <v>18404.54</v>
      </c>
      <c r="D353" s="8">
        <f t="shared" si="11"/>
        <v>949.66</v>
      </c>
    </row>
    <row r="354" spans="1:4" x14ac:dyDescent="0.3">
      <c r="A354" s="6">
        <v>11</v>
      </c>
      <c r="B354" s="6">
        <v>685.75</v>
      </c>
      <c r="C354" s="6">
        <f t="shared" si="10"/>
        <v>7543.25</v>
      </c>
      <c r="D354" s="8">
        <f t="shared" si="11"/>
        <v>674.75</v>
      </c>
    </row>
    <row r="355" spans="1:4" x14ac:dyDescent="0.3">
      <c r="A355" s="1">
        <v>4</v>
      </c>
      <c r="B355" s="1">
        <v>503.74</v>
      </c>
      <c r="C355" s="6">
        <f t="shared" si="10"/>
        <v>2014.96</v>
      </c>
      <c r="D355" s="8">
        <f t="shared" si="11"/>
        <v>499.74</v>
      </c>
    </row>
    <row r="356" spans="1:4" x14ac:dyDescent="0.3">
      <c r="A356" s="6">
        <v>18</v>
      </c>
      <c r="B356" s="6">
        <v>894.6</v>
      </c>
      <c r="C356" s="6">
        <f t="shared" si="10"/>
        <v>16102.800000000001</v>
      </c>
      <c r="D356" s="8">
        <f t="shared" si="11"/>
        <v>876.6</v>
      </c>
    </row>
    <row r="357" spans="1:4" x14ac:dyDescent="0.3">
      <c r="A357" s="1">
        <v>17</v>
      </c>
      <c r="B357" s="1">
        <v>941.56</v>
      </c>
      <c r="C357" s="6">
        <f t="shared" si="10"/>
        <v>16006.519999999999</v>
      </c>
      <c r="D357" s="8">
        <f t="shared" si="11"/>
        <v>924.56</v>
      </c>
    </row>
    <row r="358" spans="1:4" x14ac:dyDescent="0.3">
      <c r="A358" s="6">
        <v>17</v>
      </c>
      <c r="B358" s="6">
        <v>266.99</v>
      </c>
      <c r="C358" s="6">
        <f t="shared" si="10"/>
        <v>4538.83</v>
      </c>
      <c r="D358" s="8">
        <f t="shared" si="11"/>
        <v>249.99</v>
      </c>
    </row>
    <row r="359" spans="1:4" x14ac:dyDescent="0.3">
      <c r="A359" s="1">
        <v>11</v>
      </c>
      <c r="B359" s="1">
        <v>416.76</v>
      </c>
      <c r="C359" s="6">
        <f t="shared" si="10"/>
        <v>4584.3599999999997</v>
      </c>
      <c r="D359" s="8">
        <f t="shared" si="11"/>
        <v>405.76</v>
      </c>
    </row>
    <row r="360" spans="1:4" x14ac:dyDescent="0.3">
      <c r="A360" s="6">
        <v>6</v>
      </c>
      <c r="B360" s="6">
        <v>90.33</v>
      </c>
      <c r="C360" s="6">
        <f t="shared" si="10"/>
        <v>541.98</v>
      </c>
      <c r="D360" s="8">
        <f t="shared" si="11"/>
        <v>84.33</v>
      </c>
    </row>
    <row r="361" spans="1:4" x14ac:dyDescent="0.3">
      <c r="A361" s="1">
        <v>16</v>
      </c>
      <c r="B361" s="1">
        <v>191.13</v>
      </c>
      <c r="C361" s="6">
        <f t="shared" si="10"/>
        <v>3058.08</v>
      </c>
      <c r="D361" s="8">
        <f t="shared" si="11"/>
        <v>175.13</v>
      </c>
    </row>
    <row r="362" spans="1:4" x14ac:dyDescent="0.3">
      <c r="A362" s="6">
        <v>3</v>
      </c>
      <c r="B362" s="6">
        <v>860.25</v>
      </c>
      <c r="C362" s="6">
        <f t="shared" si="10"/>
        <v>2580.75</v>
      </c>
      <c r="D362" s="8">
        <f t="shared" si="11"/>
        <v>857.25</v>
      </c>
    </row>
    <row r="363" spans="1:4" x14ac:dyDescent="0.3">
      <c r="A363" s="1">
        <v>10</v>
      </c>
      <c r="B363" s="1">
        <v>548.09</v>
      </c>
      <c r="C363" s="6">
        <f t="shared" si="10"/>
        <v>5480.9000000000005</v>
      </c>
      <c r="D363" s="8">
        <f t="shared" si="11"/>
        <v>538.09</v>
      </c>
    </row>
    <row r="364" spans="1:4" x14ac:dyDescent="0.3">
      <c r="A364" s="6">
        <v>4</v>
      </c>
      <c r="B364" s="6">
        <v>48.34</v>
      </c>
      <c r="C364" s="6">
        <f t="shared" si="10"/>
        <v>193.36</v>
      </c>
      <c r="D364" s="8">
        <f t="shared" si="11"/>
        <v>44.34</v>
      </c>
    </row>
    <row r="365" spans="1:4" x14ac:dyDescent="0.3">
      <c r="A365" s="1">
        <v>9</v>
      </c>
      <c r="B365" s="1">
        <v>524.37</v>
      </c>
      <c r="C365" s="6">
        <f t="shared" si="10"/>
        <v>4719.33</v>
      </c>
      <c r="D365" s="8">
        <f t="shared" si="11"/>
        <v>515.37</v>
      </c>
    </row>
    <row r="366" spans="1:4" x14ac:dyDescent="0.3">
      <c r="A366" s="6">
        <v>1</v>
      </c>
      <c r="B366" s="6">
        <v>560.29999999999995</v>
      </c>
      <c r="C366" s="6">
        <f t="shared" si="10"/>
        <v>560.29999999999995</v>
      </c>
      <c r="D366" s="8">
        <f t="shared" si="11"/>
        <v>559.29999999999995</v>
      </c>
    </row>
    <row r="367" spans="1:4" x14ac:dyDescent="0.3">
      <c r="A367" s="1">
        <v>9</v>
      </c>
      <c r="B367" s="1">
        <v>798.7</v>
      </c>
      <c r="C367" s="6">
        <f t="shared" si="10"/>
        <v>7188.3</v>
      </c>
      <c r="D367" s="8">
        <f t="shared" si="11"/>
        <v>789.7</v>
      </c>
    </row>
    <row r="368" spans="1:4" x14ac:dyDescent="0.3">
      <c r="A368" s="6">
        <v>18</v>
      </c>
      <c r="B368" s="6">
        <v>845.32</v>
      </c>
      <c r="C368" s="6">
        <f t="shared" si="10"/>
        <v>15215.76</v>
      </c>
      <c r="D368" s="8">
        <f t="shared" si="11"/>
        <v>827.32</v>
      </c>
    </row>
    <row r="369" spans="1:4" x14ac:dyDescent="0.3">
      <c r="A369" s="1">
        <v>7</v>
      </c>
      <c r="B369" s="1">
        <v>158.80000000000001</v>
      </c>
      <c r="C369" s="6">
        <f t="shared" si="10"/>
        <v>1111.6000000000001</v>
      </c>
      <c r="D369" s="8">
        <f t="shared" si="11"/>
        <v>151.80000000000001</v>
      </c>
    </row>
    <row r="370" spans="1:4" x14ac:dyDescent="0.3">
      <c r="A370" s="6">
        <v>14</v>
      </c>
      <c r="B370" s="6">
        <v>465.7</v>
      </c>
      <c r="C370" s="6">
        <f t="shared" si="10"/>
        <v>6519.8</v>
      </c>
      <c r="D370" s="8">
        <f t="shared" si="11"/>
        <v>451.7</v>
      </c>
    </row>
    <row r="371" spans="1:4" x14ac:dyDescent="0.3">
      <c r="A371" s="1">
        <v>19</v>
      </c>
      <c r="B371" s="1">
        <v>273.41000000000003</v>
      </c>
      <c r="C371" s="6">
        <f t="shared" si="10"/>
        <v>5194.7900000000009</v>
      </c>
      <c r="D371" s="8">
        <f t="shared" si="11"/>
        <v>254.41000000000003</v>
      </c>
    </row>
    <row r="372" spans="1:4" x14ac:dyDescent="0.3">
      <c r="A372" s="6">
        <v>3</v>
      </c>
      <c r="B372" s="6">
        <v>523.13</v>
      </c>
      <c r="C372" s="6">
        <f t="shared" si="10"/>
        <v>1569.3899999999999</v>
      </c>
      <c r="D372" s="8">
        <f t="shared" si="11"/>
        <v>520.13</v>
      </c>
    </row>
    <row r="373" spans="1:4" x14ac:dyDescent="0.3">
      <c r="A373" s="1">
        <v>15</v>
      </c>
      <c r="B373" s="1">
        <v>790.29</v>
      </c>
      <c r="C373" s="6">
        <f t="shared" si="10"/>
        <v>11854.349999999999</v>
      </c>
      <c r="D373" s="8">
        <f t="shared" si="11"/>
        <v>775.29</v>
      </c>
    </row>
    <row r="374" spans="1:4" x14ac:dyDescent="0.3">
      <c r="A374" s="6">
        <v>9</v>
      </c>
      <c r="B374" s="6">
        <v>594.13</v>
      </c>
      <c r="C374" s="6">
        <f t="shared" si="10"/>
        <v>5347.17</v>
      </c>
      <c r="D374" s="8">
        <f t="shared" si="11"/>
        <v>585.13</v>
      </c>
    </row>
    <row r="375" spans="1:4" x14ac:dyDescent="0.3">
      <c r="A375" s="1">
        <v>19</v>
      </c>
      <c r="B375" s="1">
        <v>669.93</v>
      </c>
      <c r="C375" s="6">
        <f t="shared" si="10"/>
        <v>12728.669999999998</v>
      </c>
      <c r="D375" s="8">
        <f t="shared" si="11"/>
        <v>650.92999999999995</v>
      </c>
    </row>
    <row r="376" spans="1:4" x14ac:dyDescent="0.3">
      <c r="A376" s="6">
        <v>12</v>
      </c>
      <c r="B376" s="6">
        <v>136.12</v>
      </c>
      <c r="C376" s="6">
        <f t="shared" si="10"/>
        <v>1633.44</v>
      </c>
      <c r="D376" s="8">
        <f t="shared" si="11"/>
        <v>124.12</v>
      </c>
    </row>
    <row r="377" spans="1:4" x14ac:dyDescent="0.3">
      <c r="A377" s="1">
        <v>13</v>
      </c>
      <c r="B377" s="1">
        <v>500.99</v>
      </c>
      <c r="C377" s="6">
        <f t="shared" si="10"/>
        <v>6512.87</v>
      </c>
      <c r="D377" s="8">
        <f t="shared" si="11"/>
        <v>487.99</v>
      </c>
    </row>
    <row r="378" spans="1:4" x14ac:dyDescent="0.3">
      <c r="A378" s="6">
        <v>14</v>
      </c>
      <c r="B378" s="6">
        <v>772.78</v>
      </c>
      <c r="C378" s="6">
        <f t="shared" si="10"/>
        <v>10818.92</v>
      </c>
      <c r="D378" s="8">
        <f t="shared" si="11"/>
        <v>758.78</v>
      </c>
    </row>
    <row r="379" spans="1:4" x14ac:dyDescent="0.3">
      <c r="A379" s="1">
        <v>18</v>
      </c>
      <c r="B379" s="1">
        <v>261.41000000000003</v>
      </c>
      <c r="C379" s="6">
        <f t="shared" si="10"/>
        <v>4705.38</v>
      </c>
      <c r="D379" s="8">
        <f t="shared" si="11"/>
        <v>243.41000000000003</v>
      </c>
    </row>
    <row r="380" spans="1:4" x14ac:dyDescent="0.3">
      <c r="A380" s="6">
        <v>15</v>
      </c>
      <c r="B380" s="6">
        <v>771.96</v>
      </c>
      <c r="C380" s="6">
        <f t="shared" si="10"/>
        <v>11579.400000000001</v>
      </c>
      <c r="D380" s="8">
        <f t="shared" si="11"/>
        <v>756.96</v>
      </c>
    </row>
    <row r="381" spans="1:4" x14ac:dyDescent="0.3">
      <c r="A381" s="1">
        <v>8</v>
      </c>
      <c r="B381" s="1">
        <v>164.44</v>
      </c>
      <c r="C381" s="6">
        <f t="shared" si="10"/>
        <v>1315.52</v>
      </c>
      <c r="D381" s="8">
        <f t="shared" si="11"/>
        <v>156.44</v>
      </c>
    </row>
    <row r="382" spans="1:4" x14ac:dyDescent="0.3">
      <c r="A382" s="6">
        <v>4</v>
      </c>
      <c r="B382" s="6">
        <v>512.32000000000005</v>
      </c>
      <c r="C382" s="6">
        <f t="shared" si="10"/>
        <v>2049.2800000000002</v>
      </c>
      <c r="D382" s="8">
        <f t="shared" si="11"/>
        <v>508.32000000000005</v>
      </c>
    </row>
    <row r="383" spans="1:4" x14ac:dyDescent="0.3">
      <c r="A383" s="1">
        <v>13</v>
      </c>
      <c r="B383" s="1">
        <v>158.88999999999999</v>
      </c>
      <c r="C383" s="6">
        <f t="shared" si="10"/>
        <v>2065.5699999999997</v>
      </c>
      <c r="D383" s="8">
        <f t="shared" si="11"/>
        <v>145.88999999999999</v>
      </c>
    </row>
    <row r="384" spans="1:4" x14ac:dyDescent="0.3">
      <c r="A384" s="6">
        <v>2</v>
      </c>
      <c r="B384" s="6">
        <v>152.61000000000001</v>
      </c>
      <c r="C384" s="6">
        <f t="shared" si="10"/>
        <v>305.22000000000003</v>
      </c>
      <c r="D384" s="8">
        <f t="shared" si="11"/>
        <v>150.61000000000001</v>
      </c>
    </row>
    <row r="385" spans="1:4" x14ac:dyDescent="0.3">
      <c r="A385" s="1">
        <v>14</v>
      </c>
      <c r="B385" s="1">
        <v>688.14</v>
      </c>
      <c r="C385" s="6">
        <f t="shared" si="10"/>
        <v>9633.9599999999991</v>
      </c>
      <c r="D385" s="8">
        <f t="shared" si="11"/>
        <v>674.14</v>
      </c>
    </row>
    <row r="386" spans="1:4" x14ac:dyDescent="0.3">
      <c r="A386" s="6">
        <v>14</v>
      </c>
      <c r="B386" s="6">
        <v>314.48</v>
      </c>
      <c r="C386" s="6">
        <f t="shared" si="10"/>
        <v>4402.72</v>
      </c>
      <c r="D386" s="8">
        <f t="shared" si="11"/>
        <v>300.48</v>
      </c>
    </row>
    <row r="387" spans="1:4" x14ac:dyDescent="0.3">
      <c r="A387" s="1">
        <v>7</v>
      </c>
      <c r="B387" s="1">
        <v>639.79</v>
      </c>
      <c r="C387" s="6">
        <f t="shared" ref="C387:C400" si="12">A387*B387</f>
        <v>4478.53</v>
      </c>
      <c r="D387" s="8">
        <f t="shared" ref="D387:D400" si="13">B387-A387</f>
        <v>632.79</v>
      </c>
    </row>
    <row r="388" spans="1:4" x14ac:dyDescent="0.3">
      <c r="A388" s="6">
        <v>8</v>
      </c>
      <c r="B388" s="6">
        <v>602.75</v>
      </c>
      <c r="C388" s="6">
        <f t="shared" si="12"/>
        <v>4822</v>
      </c>
      <c r="D388" s="8">
        <f t="shared" si="13"/>
        <v>594.75</v>
      </c>
    </row>
    <row r="389" spans="1:4" x14ac:dyDescent="0.3">
      <c r="A389" s="1">
        <v>5</v>
      </c>
      <c r="B389" s="1">
        <v>654.82000000000005</v>
      </c>
      <c r="C389" s="6">
        <f t="shared" si="12"/>
        <v>3274.1000000000004</v>
      </c>
      <c r="D389" s="8">
        <f t="shared" si="13"/>
        <v>649.82000000000005</v>
      </c>
    </row>
    <row r="390" spans="1:4" x14ac:dyDescent="0.3">
      <c r="A390" s="6">
        <v>11</v>
      </c>
      <c r="B390" s="6">
        <v>88.11</v>
      </c>
      <c r="C390" s="6">
        <f t="shared" si="12"/>
        <v>969.21</v>
      </c>
      <c r="D390" s="8">
        <f t="shared" si="13"/>
        <v>77.11</v>
      </c>
    </row>
    <row r="391" spans="1:4" x14ac:dyDescent="0.3">
      <c r="A391" s="1">
        <v>5</v>
      </c>
      <c r="B391" s="1">
        <v>334.51</v>
      </c>
      <c r="C391" s="6">
        <f t="shared" si="12"/>
        <v>1672.55</v>
      </c>
      <c r="D391" s="8">
        <f t="shared" si="13"/>
        <v>329.51</v>
      </c>
    </row>
    <row r="392" spans="1:4" x14ac:dyDescent="0.3">
      <c r="A392" s="6">
        <v>3</v>
      </c>
      <c r="B392" s="6">
        <v>920.64</v>
      </c>
      <c r="C392" s="6">
        <f t="shared" si="12"/>
        <v>2761.92</v>
      </c>
      <c r="D392" s="8">
        <f t="shared" si="13"/>
        <v>917.64</v>
      </c>
    </row>
    <row r="393" spans="1:4" x14ac:dyDescent="0.3">
      <c r="A393" s="1">
        <v>9</v>
      </c>
      <c r="B393" s="1">
        <v>335.38</v>
      </c>
      <c r="C393" s="6">
        <f t="shared" si="12"/>
        <v>3018.42</v>
      </c>
      <c r="D393" s="8">
        <f t="shared" si="13"/>
        <v>326.38</v>
      </c>
    </row>
    <row r="394" spans="1:4" x14ac:dyDescent="0.3">
      <c r="A394" s="6">
        <v>5</v>
      </c>
      <c r="B394" s="6">
        <v>211.61</v>
      </c>
      <c r="C394" s="6">
        <f t="shared" si="12"/>
        <v>1058.0500000000002</v>
      </c>
      <c r="D394" s="8">
        <f t="shared" si="13"/>
        <v>206.61</v>
      </c>
    </row>
    <row r="395" spans="1:4" x14ac:dyDescent="0.3">
      <c r="A395" s="1">
        <v>11</v>
      </c>
      <c r="B395" s="1">
        <v>243.64</v>
      </c>
      <c r="C395" s="6">
        <f t="shared" si="12"/>
        <v>2680.04</v>
      </c>
      <c r="D395" s="8">
        <f t="shared" si="13"/>
        <v>232.64</v>
      </c>
    </row>
    <row r="396" spans="1:4" x14ac:dyDescent="0.3">
      <c r="A396" s="6">
        <v>13</v>
      </c>
      <c r="B396" s="6">
        <v>653.54999999999995</v>
      </c>
      <c r="C396" s="6">
        <f t="shared" si="12"/>
        <v>8496.15</v>
      </c>
      <c r="D396" s="8">
        <f t="shared" si="13"/>
        <v>640.54999999999995</v>
      </c>
    </row>
    <row r="397" spans="1:4" x14ac:dyDescent="0.3">
      <c r="A397" s="1">
        <v>5</v>
      </c>
      <c r="B397" s="1">
        <v>770.66</v>
      </c>
      <c r="C397" s="6">
        <f t="shared" si="12"/>
        <v>3853.2999999999997</v>
      </c>
      <c r="D397" s="8">
        <f t="shared" si="13"/>
        <v>765.66</v>
      </c>
    </row>
    <row r="398" spans="1:4" x14ac:dyDescent="0.3">
      <c r="A398" s="6">
        <v>17</v>
      </c>
      <c r="B398" s="6">
        <v>613</v>
      </c>
      <c r="C398" s="6">
        <f t="shared" si="12"/>
        <v>10421</v>
      </c>
      <c r="D398" s="8">
        <f t="shared" si="13"/>
        <v>596</v>
      </c>
    </row>
    <row r="399" spans="1:4" x14ac:dyDescent="0.3">
      <c r="A399" s="1">
        <v>11</v>
      </c>
      <c r="B399" s="1">
        <v>193.48</v>
      </c>
      <c r="C399" s="6">
        <f t="shared" si="12"/>
        <v>2128.2799999999997</v>
      </c>
      <c r="D399" s="8">
        <f t="shared" si="13"/>
        <v>182.48</v>
      </c>
    </row>
    <row r="400" spans="1:4" x14ac:dyDescent="0.3">
      <c r="A400" s="6">
        <v>3</v>
      </c>
      <c r="B400" s="6">
        <v>414.59</v>
      </c>
      <c r="C400" s="6">
        <f t="shared" si="12"/>
        <v>1243.77</v>
      </c>
      <c r="D400" s="8">
        <f t="shared" si="13"/>
        <v>411.59</v>
      </c>
    </row>
  </sheetData>
  <conditionalFormatting sqref="B2:B400">
    <cfRule type="cellIs" dxfId="6" priority="3" operator="lessThan">
      <formula>395.725</formula>
    </cfRule>
    <cfRule type="cellIs" dxfId="5" priority="4" operator="greaterThan">
      <formula>495.725</formula>
    </cfRule>
    <cfRule type="cellIs" dxfId="4" priority="5" operator="greaterThan">
      <formula>495.725</formula>
    </cfRule>
  </conditionalFormatting>
  <conditionalFormatting sqref="C2:C400">
    <cfRule type="cellIs" dxfId="3" priority="6" operator="lessThan">
      <formula>4202.27</formula>
    </cfRule>
    <cfRule type="cellIs" dxfId="2" priority="7" operator="greaterThan">
      <formula>9202.27</formula>
    </cfRule>
  </conditionalFormatting>
  <conditionalFormatting sqref="D2:D400">
    <cfRule type="cellIs" dxfId="1" priority="1" operator="lessThan">
      <formula>4717.94</formula>
    </cfRule>
    <cfRule type="cellIs" dxfId="0" priority="2" operator="greaterThan">
      <formula>8717.94</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A63D-1E7C-4BFC-9178-2E33DE90B2DC}">
  <dimension ref="A2:V80"/>
  <sheetViews>
    <sheetView tabSelected="1" topLeftCell="A32" zoomScale="50" zoomScaleNormal="50" workbookViewId="0">
      <selection activeCell="Y12" sqref="Y12"/>
    </sheetView>
  </sheetViews>
  <sheetFormatPr defaultRowHeight="14.4" x14ac:dyDescent="0.3"/>
  <cols>
    <col min="1" max="1" width="20.88671875" bestFit="1" customWidth="1"/>
    <col min="2" max="2" width="25.77734375" bestFit="1" customWidth="1"/>
    <col min="9" max="9" width="11.5546875" customWidth="1"/>
    <col min="10" max="10" width="26.21875" bestFit="1" customWidth="1"/>
    <col min="11" max="11" width="19.6640625" bestFit="1" customWidth="1"/>
    <col min="12" max="12" width="17.33203125" bestFit="1" customWidth="1"/>
    <col min="13" max="13" width="15.33203125" bestFit="1" customWidth="1"/>
    <col min="16" max="16" width="21.44140625" customWidth="1"/>
    <col min="18" max="18" width="22.33203125" customWidth="1"/>
    <col min="19" max="19" width="19.6640625" bestFit="1" customWidth="1"/>
    <col min="20" max="20" width="26.88671875" bestFit="1" customWidth="1"/>
    <col min="21" max="21" width="22.5546875" bestFit="1" customWidth="1"/>
    <col min="22" max="22" width="17.33203125" bestFit="1" customWidth="1"/>
    <col min="23" max="23" width="25.21875" bestFit="1" customWidth="1"/>
    <col min="25" max="25" width="28.33203125" customWidth="1"/>
  </cols>
  <sheetData>
    <row r="2" spans="1:22" ht="61.2" x14ac:dyDescent="1.1000000000000001">
      <c r="J2" s="37" t="s">
        <v>82</v>
      </c>
      <c r="K2" s="37"/>
      <c r="L2" s="37"/>
      <c r="M2" s="37"/>
      <c r="N2" s="37"/>
      <c r="O2" s="37"/>
      <c r="P2" s="37"/>
    </row>
    <row r="5" spans="1:22" ht="33.6" x14ac:dyDescent="0.65">
      <c r="B5" s="38" t="s">
        <v>83</v>
      </c>
      <c r="C5" s="38"/>
      <c r="D5" s="38"/>
      <c r="E5" s="38"/>
      <c r="K5" s="39" t="s">
        <v>84</v>
      </c>
      <c r="L5" s="40"/>
      <c r="M5" s="40"/>
      <c r="T5" s="30" t="s">
        <v>85</v>
      </c>
      <c r="U5" s="31"/>
      <c r="V5" s="31"/>
    </row>
    <row r="7" spans="1:22" x14ac:dyDescent="0.3">
      <c r="S7" s="19" t="s">
        <v>29</v>
      </c>
      <c r="T7" s="16" t="s">
        <v>31</v>
      </c>
    </row>
    <row r="8" spans="1:22" x14ac:dyDescent="0.3">
      <c r="A8" s="19" t="s">
        <v>29</v>
      </c>
      <c r="B8" s="16" t="s">
        <v>31</v>
      </c>
      <c r="J8" s="19" t="s">
        <v>29</v>
      </c>
      <c r="K8" s="16" t="s">
        <v>31</v>
      </c>
      <c r="S8" s="16" t="s">
        <v>18</v>
      </c>
      <c r="T8" s="16">
        <v>459349.58999999991</v>
      </c>
    </row>
    <row r="9" spans="1:22" x14ac:dyDescent="0.3">
      <c r="A9" s="16" t="s">
        <v>8</v>
      </c>
      <c r="B9" s="16">
        <v>373237.89000000007</v>
      </c>
      <c r="J9" s="16" t="s">
        <v>35</v>
      </c>
      <c r="K9" s="16">
        <v>92941.560000000027</v>
      </c>
      <c r="S9" s="16" t="s">
        <v>19</v>
      </c>
      <c r="T9" s="16">
        <v>439596.13000000006</v>
      </c>
    </row>
    <row r="10" spans="1:22" x14ac:dyDescent="0.3">
      <c r="A10" s="16" t="s">
        <v>10</v>
      </c>
      <c r="B10" s="16">
        <v>384977.62999999995</v>
      </c>
      <c r="J10" s="16" t="s">
        <v>36</v>
      </c>
      <c r="K10" s="16">
        <v>73053.63</v>
      </c>
      <c r="S10" s="16" t="s">
        <v>17</v>
      </c>
      <c r="T10" s="16">
        <v>519872.35999999993</v>
      </c>
    </row>
    <row r="11" spans="1:22" x14ac:dyDescent="0.3">
      <c r="A11" s="16" t="s">
        <v>11</v>
      </c>
      <c r="B11" s="16">
        <v>310756.14000000007</v>
      </c>
      <c r="J11" s="16" t="s">
        <v>37</v>
      </c>
      <c r="K11" s="16">
        <v>114113.76999999999</v>
      </c>
      <c r="S11" s="16" t="s">
        <v>20</v>
      </c>
      <c r="T11" s="16">
        <v>431394.06000000029</v>
      </c>
    </row>
    <row r="12" spans="1:22" x14ac:dyDescent="0.3">
      <c r="A12" s="16" t="s">
        <v>7</v>
      </c>
      <c r="B12" s="16">
        <v>404710.92000000004</v>
      </c>
      <c r="J12" s="16" t="s">
        <v>38</v>
      </c>
      <c r="K12" s="16">
        <v>40142.629999999997</v>
      </c>
      <c r="S12" s="16" t="s">
        <v>30</v>
      </c>
      <c r="T12" s="16">
        <v>1850212.1400000001</v>
      </c>
    </row>
    <row r="13" spans="1:22" x14ac:dyDescent="0.3">
      <c r="A13" s="16" t="s">
        <v>9</v>
      </c>
      <c r="B13" s="16">
        <v>376529.56000000006</v>
      </c>
      <c r="J13" s="16" t="s">
        <v>39</v>
      </c>
      <c r="K13" s="16">
        <v>62973.860000000008</v>
      </c>
    </row>
    <row r="14" spans="1:22" x14ac:dyDescent="0.3">
      <c r="A14" s="16" t="s">
        <v>30</v>
      </c>
      <c r="B14" s="16">
        <v>1850212.1400000001</v>
      </c>
      <c r="J14" s="16" t="s">
        <v>40</v>
      </c>
      <c r="K14" s="16">
        <v>89390.25</v>
      </c>
    </row>
    <row r="15" spans="1:22" x14ac:dyDescent="0.3">
      <c r="J15" s="16" t="s">
        <v>41</v>
      </c>
      <c r="K15" s="16">
        <v>58363.48</v>
      </c>
    </row>
    <row r="16" spans="1:22" x14ac:dyDescent="0.3">
      <c r="J16" s="16" t="s">
        <v>34</v>
      </c>
      <c r="K16" s="16">
        <v>72396.2</v>
      </c>
    </row>
    <row r="17" spans="10:11" x14ac:dyDescent="0.3">
      <c r="J17" s="16" t="s">
        <v>42</v>
      </c>
      <c r="K17" s="16">
        <v>104926.16999999998</v>
      </c>
    </row>
    <row r="18" spans="10:11" x14ac:dyDescent="0.3">
      <c r="J18" s="16" t="s">
        <v>43</v>
      </c>
      <c r="K18" s="16">
        <v>66224.62</v>
      </c>
    </row>
    <row r="19" spans="10:11" x14ac:dyDescent="0.3">
      <c r="J19" s="16" t="s">
        <v>44</v>
      </c>
      <c r="K19" s="16">
        <v>75333.950000000012</v>
      </c>
    </row>
    <row r="20" spans="10:11" x14ac:dyDescent="0.3">
      <c r="J20" s="16" t="s">
        <v>45</v>
      </c>
      <c r="K20" s="16">
        <v>48707.850000000006</v>
      </c>
    </row>
    <row r="21" spans="10:11" x14ac:dyDescent="0.3">
      <c r="J21" s="16" t="s">
        <v>46</v>
      </c>
      <c r="K21" s="16">
        <v>45322.320000000007</v>
      </c>
    </row>
    <row r="22" spans="10:11" x14ac:dyDescent="0.3">
      <c r="J22" s="16" t="s">
        <v>47</v>
      </c>
      <c r="K22" s="16">
        <v>79905.450000000012</v>
      </c>
    </row>
    <row r="23" spans="10:11" x14ac:dyDescent="0.3">
      <c r="J23" s="16" t="s">
        <v>48</v>
      </c>
      <c r="K23" s="16">
        <v>86247.520000000019</v>
      </c>
    </row>
    <row r="24" spans="10:11" x14ac:dyDescent="0.3">
      <c r="J24" s="16" t="s">
        <v>49</v>
      </c>
      <c r="K24" s="16">
        <v>53180.640000000007</v>
      </c>
    </row>
    <row r="25" spans="10:11" x14ac:dyDescent="0.3">
      <c r="J25" s="16" t="s">
        <v>50</v>
      </c>
      <c r="K25" s="16">
        <v>105653.18000000001</v>
      </c>
    </row>
    <row r="26" spans="10:11" x14ac:dyDescent="0.3">
      <c r="J26" s="16" t="s">
        <v>51</v>
      </c>
      <c r="K26" s="16">
        <v>113846.68999999999</v>
      </c>
    </row>
    <row r="27" spans="10:11" x14ac:dyDescent="0.3">
      <c r="J27" s="16" t="s">
        <v>52</v>
      </c>
      <c r="K27" s="16">
        <v>98626.47</v>
      </c>
    </row>
    <row r="28" spans="10:11" x14ac:dyDescent="0.3">
      <c r="J28" s="16" t="s">
        <v>53</v>
      </c>
      <c r="K28" s="16">
        <v>144662.59</v>
      </c>
    </row>
    <row r="29" spans="10:11" x14ac:dyDescent="0.3">
      <c r="J29" s="16" t="s">
        <v>54</v>
      </c>
      <c r="K29" s="16">
        <v>45775.430000000008</v>
      </c>
    </row>
    <row r="30" spans="10:11" x14ac:dyDescent="0.3">
      <c r="J30" s="16" t="s">
        <v>55</v>
      </c>
      <c r="K30" s="16">
        <v>68760.450000000012</v>
      </c>
    </row>
    <row r="31" spans="10:11" x14ac:dyDescent="0.3">
      <c r="J31" s="16" t="s">
        <v>56</v>
      </c>
      <c r="K31" s="16">
        <v>56679.4</v>
      </c>
    </row>
    <row r="32" spans="10:11" x14ac:dyDescent="0.3">
      <c r="J32" s="16" t="s">
        <v>57</v>
      </c>
      <c r="K32" s="16">
        <v>52984.03</v>
      </c>
    </row>
    <row r="33" spans="1:22" x14ac:dyDescent="0.3">
      <c r="J33" s="16" t="s">
        <v>30</v>
      </c>
      <c r="K33" s="16">
        <v>1850212.1399999997</v>
      </c>
    </row>
    <row r="35" spans="1:22" ht="25.8" x14ac:dyDescent="0.5">
      <c r="B35" s="36" t="s">
        <v>83</v>
      </c>
      <c r="C35" s="36"/>
      <c r="D35" s="36"/>
      <c r="E35" s="36"/>
      <c r="F35" s="36"/>
      <c r="G35" s="36"/>
      <c r="L35" s="34" t="s">
        <v>89</v>
      </c>
      <c r="M35" s="35"/>
      <c r="N35" s="35"/>
      <c r="O35" s="35"/>
      <c r="P35" s="35"/>
      <c r="T35" s="32" t="s">
        <v>88</v>
      </c>
      <c r="U35" s="33"/>
      <c r="V35" s="33"/>
    </row>
    <row r="38" spans="1:22" x14ac:dyDescent="0.3">
      <c r="A38" s="11" t="s">
        <v>29</v>
      </c>
      <c r="B38" t="s">
        <v>86</v>
      </c>
      <c r="K38" s="11" t="s">
        <v>29</v>
      </c>
      <c r="L38" t="s">
        <v>87</v>
      </c>
      <c r="S38" s="11" t="s">
        <v>29</v>
      </c>
      <c r="T38" t="s">
        <v>86</v>
      </c>
    </row>
    <row r="39" spans="1:22" x14ac:dyDescent="0.3">
      <c r="A39" s="12" t="s">
        <v>15</v>
      </c>
      <c r="B39">
        <v>573</v>
      </c>
      <c r="K39" s="12" t="s">
        <v>35</v>
      </c>
      <c r="L39">
        <v>82936.469999999987</v>
      </c>
      <c r="S39" s="12" t="s">
        <v>15</v>
      </c>
      <c r="T39">
        <v>573</v>
      </c>
    </row>
    <row r="40" spans="1:22" x14ac:dyDescent="0.3">
      <c r="A40" s="18" t="s">
        <v>8</v>
      </c>
      <c r="B40">
        <v>90</v>
      </c>
      <c r="K40" s="12" t="s">
        <v>36</v>
      </c>
      <c r="L40">
        <v>65974.91</v>
      </c>
      <c r="S40" s="12" t="s">
        <v>16</v>
      </c>
      <c r="T40">
        <v>896</v>
      </c>
    </row>
    <row r="41" spans="1:22" x14ac:dyDescent="0.3">
      <c r="A41" s="18" t="s">
        <v>10</v>
      </c>
      <c r="B41">
        <v>172</v>
      </c>
      <c r="K41" s="12" t="s">
        <v>37</v>
      </c>
      <c r="L41">
        <v>102976.58999999998</v>
      </c>
      <c r="S41" s="12" t="s">
        <v>14</v>
      </c>
      <c r="T41">
        <v>741</v>
      </c>
    </row>
    <row r="42" spans="1:22" x14ac:dyDescent="0.3">
      <c r="A42" s="18" t="s">
        <v>11</v>
      </c>
      <c r="B42">
        <v>122</v>
      </c>
      <c r="K42" s="12" t="s">
        <v>38</v>
      </c>
      <c r="L42">
        <v>34765.899999999994</v>
      </c>
      <c r="S42" s="12" t="s">
        <v>12</v>
      </c>
      <c r="T42">
        <v>794</v>
      </c>
    </row>
    <row r="43" spans="1:22" x14ac:dyDescent="0.3">
      <c r="A43" s="18" t="s">
        <v>7</v>
      </c>
      <c r="B43">
        <v>66</v>
      </c>
      <c r="K43" s="12" t="s">
        <v>39</v>
      </c>
      <c r="L43">
        <v>55834.38</v>
      </c>
      <c r="S43" s="12" t="s">
        <v>13</v>
      </c>
      <c r="T43">
        <v>785</v>
      </c>
    </row>
    <row r="44" spans="1:22" x14ac:dyDescent="0.3">
      <c r="A44" s="18" t="s">
        <v>9</v>
      </c>
      <c r="B44">
        <v>123</v>
      </c>
      <c r="K44" s="12" t="s">
        <v>40</v>
      </c>
      <c r="L44">
        <v>79329.669999999984</v>
      </c>
      <c r="S44" s="12" t="s">
        <v>30</v>
      </c>
      <c r="T44">
        <v>3789</v>
      </c>
    </row>
    <row r="45" spans="1:22" x14ac:dyDescent="0.3">
      <c r="A45" s="12" t="s">
        <v>16</v>
      </c>
      <c r="B45">
        <v>896</v>
      </c>
      <c r="K45" s="12" t="s">
        <v>41</v>
      </c>
      <c r="L45">
        <v>53316.5</v>
      </c>
    </row>
    <row r="46" spans="1:22" x14ac:dyDescent="0.3">
      <c r="A46" s="18" t="s">
        <v>8</v>
      </c>
      <c r="B46">
        <v>161</v>
      </c>
      <c r="K46" s="12" t="s">
        <v>34</v>
      </c>
      <c r="L46">
        <v>64169.8</v>
      </c>
    </row>
    <row r="47" spans="1:22" x14ac:dyDescent="0.3">
      <c r="A47" s="18" t="s">
        <v>10</v>
      </c>
      <c r="B47">
        <v>132</v>
      </c>
      <c r="K47" s="12" t="s">
        <v>42</v>
      </c>
      <c r="L47">
        <v>93296.25999999998</v>
      </c>
    </row>
    <row r="48" spans="1:22" x14ac:dyDescent="0.3">
      <c r="A48" s="18" t="s">
        <v>11</v>
      </c>
      <c r="B48">
        <v>210</v>
      </c>
      <c r="K48" s="12" t="s">
        <v>43</v>
      </c>
      <c r="L48">
        <v>58774.04</v>
      </c>
    </row>
    <row r="49" spans="1:12" x14ac:dyDescent="0.3">
      <c r="A49" s="18" t="s">
        <v>7</v>
      </c>
      <c r="B49">
        <v>217</v>
      </c>
      <c r="K49" s="12" t="s">
        <v>44</v>
      </c>
      <c r="L49">
        <v>66892.930000000022</v>
      </c>
    </row>
    <row r="50" spans="1:12" x14ac:dyDescent="0.3">
      <c r="A50" s="18" t="s">
        <v>9</v>
      </c>
      <c r="B50">
        <v>176</v>
      </c>
      <c r="K50" s="12" t="s">
        <v>45</v>
      </c>
      <c r="L50">
        <v>42917.419999999991</v>
      </c>
    </row>
    <row r="51" spans="1:12" x14ac:dyDescent="0.3">
      <c r="A51" s="12" t="s">
        <v>14</v>
      </c>
      <c r="B51">
        <v>741</v>
      </c>
      <c r="K51" s="12" t="s">
        <v>46</v>
      </c>
      <c r="L51">
        <v>38694.65</v>
      </c>
    </row>
    <row r="52" spans="1:12" x14ac:dyDescent="0.3">
      <c r="A52" s="18" t="s">
        <v>8</v>
      </c>
      <c r="B52">
        <v>131</v>
      </c>
      <c r="K52" s="12" t="s">
        <v>47</v>
      </c>
      <c r="L52">
        <v>70295.319999999992</v>
      </c>
    </row>
    <row r="53" spans="1:12" x14ac:dyDescent="0.3">
      <c r="A53" s="18" t="s">
        <v>10</v>
      </c>
      <c r="B53">
        <v>188</v>
      </c>
      <c r="K53" s="12" t="s">
        <v>48</v>
      </c>
      <c r="L53">
        <v>78510.440000000017</v>
      </c>
    </row>
    <row r="54" spans="1:12" x14ac:dyDescent="0.3">
      <c r="A54" s="18" t="s">
        <v>11</v>
      </c>
      <c r="B54">
        <v>117</v>
      </c>
      <c r="K54" s="12" t="s">
        <v>49</v>
      </c>
      <c r="L54">
        <v>47687.25</v>
      </c>
    </row>
    <row r="55" spans="1:12" x14ac:dyDescent="0.3">
      <c r="A55" s="18" t="s">
        <v>7</v>
      </c>
      <c r="B55">
        <v>116</v>
      </c>
      <c r="K55" s="12" t="s">
        <v>50</v>
      </c>
      <c r="L55">
        <v>94108.800000000003</v>
      </c>
    </row>
    <row r="56" spans="1:12" x14ac:dyDescent="0.3">
      <c r="A56" s="18" t="s">
        <v>9</v>
      </c>
      <c r="B56">
        <v>189</v>
      </c>
      <c r="K56" s="12" t="s">
        <v>51</v>
      </c>
      <c r="L56">
        <v>103577.37</v>
      </c>
    </row>
    <row r="57" spans="1:12" x14ac:dyDescent="0.3">
      <c r="A57" s="12" t="s">
        <v>12</v>
      </c>
      <c r="B57">
        <v>794</v>
      </c>
      <c r="K57" s="12" t="s">
        <v>52</v>
      </c>
      <c r="L57">
        <v>88335.359999999986</v>
      </c>
    </row>
    <row r="58" spans="1:12" x14ac:dyDescent="0.3">
      <c r="A58" s="18" t="s">
        <v>8</v>
      </c>
      <c r="B58">
        <v>157</v>
      </c>
      <c r="K58" s="12" t="s">
        <v>53</v>
      </c>
      <c r="L58">
        <v>129892.20000000001</v>
      </c>
    </row>
    <row r="59" spans="1:12" x14ac:dyDescent="0.3">
      <c r="A59" s="18" t="s">
        <v>10</v>
      </c>
      <c r="B59">
        <v>156</v>
      </c>
      <c r="K59" s="12" t="s">
        <v>54</v>
      </c>
      <c r="L59">
        <v>40646.160000000003</v>
      </c>
    </row>
    <row r="60" spans="1:12" x14ac:dyDescent="0.3">
      <c r="A60" s="18" t="s">
        <v>11</v>
      </c>
      <c r="B60">
        <v>138</v>
      </c>
      <c r="K60" s="12" t="s">
        <v>55</v>
      </c>
      <c r="L60">
        <v>62122.17</v>
      </c>
    </row>
    <row r="61" spans="1:12" x14ac:dyDescent="0.3">
      <c r="A61" s="18" t="s">
        <v>7</v>
      </c>
      <c r="B61">
        <v>208</v>
      </c>
      <c r="K61" s="12" t="s">
        <v>56</v>
      </c>
      <c r="L61">
        <v>51003.97</v>
      </c>
    </row>
    <row r="62" spans="1:12" x14ac:dyDescent="0.3">
      <c r="A62" s="18" t="s">
        <v>9</v>
      </c>
      <c r="B62">
        <v>135</v>
      </c>
      <c r="K62" s="12" t="s">
        <v>57</v>
      </c>
      <c r="L62">
        <v>46361.329999999994</v>
      </c>
    </row>
    <row r="63" spans="1:12" x14ac:dyDescent="0.3">
      <c r="A63" s="12" t="s">
        <v>13</v>
      </c>
      <c r="B63">
        <v>785</v>
      </c>
      <c r="K63" s="12" t="s">
        <v>30</v>
      </c>
      <c r="L63">
        <v>1652419.89</v>
      </c>
    </row>
    <row r="64" spans="1:12" x14ac:dyDescent="0.3">
      <c r="A64" s="18" t="s">
        <v>8</v>
      </c>
      <c r="B64">
        <v>200</v>
      </c>
    </row>
    <row r="65" spans="1:17" x14ac:dyDescent="0.3">
      <c r="A65" s="18" t="s">
        <v>10</v>
      </c>
      <c r="B65">
        <v>120</v>
      </c>
    </row>
    <row r="66" spans="1:17" x14ac:dyDescent="0.3">
      <c r="A66" s="18" t="s">
        <v>11</v>
      </c>
      <c r="B66">
        <v>118</v>
      </c>
    </row>
    <row r="67" spans="1:17" x14ac:dyDescent="0.3">
      <c r="A67" s="18" t="s">
        <v>7</v>
      </c>
      <c r="B67">
        <v>181</v>
      </c>
    </row>
    <row r="68" spans="1:17" x14ac:dyDescent="0.3">
      <c r="A68" s="18" t="s">
        <v>9</v>
      </c>
      <c r="B68">
        <v>166</v>
      </c>
    </row>
    <row r="69" spans="1:17" x14ac:dyDescent="0.3">
      <c r="A69" s="12" t="s">
        <v>30</v>
      </c>
      <c r="B69">
        <v>3789</v>
      </c>
    </row>
    <row r="72" spans="1:17" ht="28.8" x14ac:dyDescent="0.55000000000000004">
      <c r="A72" s="43" t="s">
        <v>90</v>
      </c>
      <c r="B72" s="44"/>
    </row>
    <row r="74" spans="1:17" ht="23.4" x14ac:dyDescent="0.45">
      <c r="A74" s="45" t="s">
        <v>91</v>
      </c>
      <c r="B74" s="45"/>
      <c r="C74" s="45"/>
      <c r="D74" s="45"/>
      <c r="E74" s="45"/>
      <c r="F74" s="45"/>
      <c r="G74" s="45"/>
      <c r="H74" s="45"/>
      <c r="I74" s="45"/>
      <c r="J74" s="45"/>
      <c r="K74" s="45"/>
      <c r="L74" s="45"/>
      <c r="M74" s="45"/>
      <c r="N74" s="45"/>
      <c r="O74" s="45"/>
      <c r="P74" s="45"/>
      <c r="Q74" s="45"/>
    </row>
    <row r="76" spans="1:17" ht="25.8" x14ac:dyDescent="0.5">
      <c r="A76" s="46" t="s">
        <v>92</v>
      </c>
      <c r="B76" s="46"/>
      <c r="C76" s="46"/>
      <c r="D76" s="46"/>
      <c r="E76" s="46"/>
      <c r="F76" s="46"/>
      <c r="G76" s="46"/>
      <c r="H76" s="46"/>
      <c r="I76" s="46"/>
      <c r="J76" s="46"/>
      <c r="K76" s="46"/>
      <c r="L76" s="46"/>
      <c r="M76" s="46"/>
      <c r="N76" s="46"/>
      <c r="O76" s="46"/>
      <c r="P76" s="46"/>
      <c r="Q76" s="20"/>
    </row>
    <row r="78" spans="1:17" ht="25.8" x14ac:dyDescent="0.5">
      <c r="A78" s="47" t="s">
        <v>93</v>
      </c>
      <c r="B78" s="47"/>
      <c r="C78" s="47"/>
      <c r="D78" s="47"/>
      <c r="E78" s="47"/>
      <c r="F78" s="47"/>
      <c r="G78" s="47"/>
      <c r="H78" s="47"/>
      <c r="I78" s="47"/>
      <c r="J78" s="47"/>
      <c r="K78" s="47"/>
      <c r="L78" s="47"/>
      <c r="M78" s="47"/>
      <c r="N78" s="47"/>
      <c r="O78" s="47"/>
      <c r="P78" s="20"/>
      <c r="Q78" s="20"/>
    </row>
    <row r="80" spans="1:17" ht="25.8" x14ac:dyDescent="0.5">
      <c r="A80" s="41" t="s">
        <v>94</v>
      </c>
      <c r="B80" s="42"/>
      <c r="C80" s="42"/>
      <c r="D80" s="42"/>
      <c r="E80" s="42"/>
      <c r="F80" s="42"/>
      <c r="G80" s="42"/>
      <c r="H80" s="42"/>
      <c r="I80" s="42"/>
      <c r="J80" s="42"/>
      <c r="K80" s="42"/>
      <c r="L80" s="42"/>
      <c r="M80" s="42"/>
      <c r="N80" s="42"/>
      <c r="O80" s="42"/>
    </row>
  </sheetData>
  <mergeCells count="12">
    <mergeCell ref="A80:O80"/>
    <mergeCell ref="A72:B72"/>
    <mergeCell ref="A74:Q74"/>
    <mergeCell ref="A76:P76"/>
    <mergeCell ref="A78:O78"/>
    <mergeCell ref="T5:V5"/>
    <mergeCell ref="T35:V35"/>
    <mergeCell ref="L35:P35"/>
    <mergeCell ref="B35:G35"/>
    <mergeCell ref="J2:P2"/>
    <mergeCell ref="B5:E5"/>
    <mergeCell ref="K5:M5"/>
  </mergeCells>
  <phoneticPr fontId="11" type="noConversion"/>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64DBF-9FBD-4068-BC24-EEBA90AE142C}">
  <dimension ref="A3:V8"/>
  <sheetViews>
    <sheetView zoomScale="80" zoomScaleNormal="80" workbookViewId="0">
      <selection activeCell="K36" sqref="K36"/>
    </sheetView>
  </sheetViews>
  <sheetFormatPr defaultRowHeight="14.4" x14ac:dyDescent="0.3"/>
  <cols>
    <col min="1" max="1" width="12.5546875" bestFit="1" customWidth="1"/>
    <col min="2" max="2" width="16.44140625" bestFit="1" customWidth="1"/>
  </cols>
  <sheetData>
    <row r="3" spans="1:22" ht="25.8" x14ac:dyDescent="0.5">
      <c r="A3" s="11" t="s">
        <v>29</v>
      </c>
      <c r="B3" t="s">
        <v>31</v>
      </c>
      <c r="E3" s="22" t="s">
        <v>59</v>
      </c>
      <c r="F3" s="23"/>
      <c r="G3" s="23"/>
      <c r="H3" s="23"/>
      <c r="I3" s="23"/>
      <c r="J3" s="23"/>
      <c r="Q3" s="13"/>
      <c r="R3" s="13"/>
      <c r="S3" s="13"/>
      <c r="T3" s="13"/>
      <c r="U3" s="13"/>
      <c r="V3" s="13"/>
    </row>
    <row r="4" spans="1:22" x14ac:dyDescent="0.3">
      <c r="A4" s="12" t="s">
        <v>18</v>
      </c>
      <c r="B4">
        <v>459349.58999999991</v>
      </c>
    </row>
    <row r="5" spans="1:22" x14ac:dyDescent="0.3">
      <c r="A5" s="12" t="s">
        <v>19</v>
      </c>
      <c r="B5">
        <v>439596.13000000006</v>
      </c>
    </row>
    <row r="6" spans="1:22" x14ac:dyDescent="0.3">
      <c r="A6" s="12" t="s">
        <v>17</v>
      </c>
      <c r="B6">
        <v>519872.35999999993</v>
      </c>
    </row>
    <row r="7" spans="1:22" x14ac:dyDescent="0.3">
      <c r="A7" s="12" t="s">
        <v>20</v>
      </c>
      <c r="B7">
        <v>431394.06000000029</v>
      </c>
    </row>
    <row r="8" spans="1:22" x14ac:dyDescent="0.3">
      <c r="A8" s="12" t="s">
        <v>30</v>
      </c>
      <c r="B8">
        <v>1850212.1400000001</v>
      </c>
    </row>
  </sheetData>
  <mergeCells count="1">
    <mergeCell ref="E3:J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F0433-59A9-43AE-B3BD-99A2CF43D6A6}">
  <dimension ref="A1:J26"/>
  <sheetViews>
    <sheetView zoomScale="80" workbookViewId="0">
      <selection activeCell="E36" sqref="E36"/>
    </sheetView>
  </sheetViews>
  <sheetFormatPr defaultRowHeight="14.4" x14ac:dyDescent="0.3"/>
  <cols>
    <col min="1" max="1" width="16.33203125" customWidth="1"/>
    <col min="2" max="2" width="16.44140625" bestFit="1" customWidth="1"/>
  </cols>
  <sheetData>
    <row r="1" spans="1:10" x14ac:dyDescent="0.3">
      <c r="A1" s="11" t="s">
        <v>29</v>
      </c>
      <c r="B1" t="s">
        <v>31</v>
      </c>
    </row>
    <row r="2" spans="1:10" x14ac:dyDescent="0.3">
      <c r="A2" s="12" t="s">
        <v>35</v>
      </c>
      <c r="B2">
        <v>92941.560000000027</v>
      </c>
    </row>
    <row r="3" spans="1:10" ht="25.8" x14ac:dyDescent="0.5">
      <c r="A3" s="12" t="s">
        <v>36</v>
      </c>
      <c r="B3">
        <v>73053.63</v>
      </c>
      <c r="E3" s="24" t="s">
        <v>58</v>
      </c>
      <c r="F3" s="25"/>
      <c r="G3" s="25"/>
      <c r="H3" s="25"/>
      <c r="I3" s="25"/>
      <c r="J3" s="25"/>
    </row>
    <row r="4" spans="1:10" x14ac:dyDescent="0.3">
      <c r="A4" s="12" t="s">
        <v>37</v>
      </c>
      <c r="B4">
        <v>114113.76999999999</v>
      </c>
    </row>
    <row r="5" spans="1:10" x14ac:dyDescent="0.3">
      <c r="A5" s="12" t="s">
        <v>38</v>
      </c>
      <c r="B5">
        <v>40142.629999999997</v>
      </c>
    </row>
    <row r="6" spans="1:10" x14ac:dyDescent="0.3">
      <c r="A6" s="12" t="s">
        <v>39</v>
      </c>
      <c r="B6">
        <v>62973.860000000008</v>
      </c>
    </row>
    <row r="7" spans="1:10" x14ac:dyDescent="0.3">
      <c r="A7" s="12" t="s">
        <v>40</v>
      </c>
      <c r="B7">
        <v>89390.25</v>
      </c>
    </row>
    <row r="8" spans="1:10" x14ac:dyDescent="0.3">
      <c r="A8" s="12" t="s">
        <v>41</v>
      </c>
      <c r="B8">
        <v>58363.48</v>
      </c>
    </row>
    <row r="9" spans="1:10" x14ac:dyDescent="0.3">
      <c r="A9" s="12" t="s">
        <v>34</v>
      </c>
      <c r="B9">
        <v>72396.2</v>
      </c>
    </row>
    <row r="10" spans="1:10" x14ac:dyDescent="0.3">
      <c r="A10" s="12" t="s">
        <v>42</v>
      </c>
      <c r="B10">
        <v>104926.16999999998</v>
      </c>
    </row>
    <row r="11" spans="1:10" x14ac:dyDescent="0.3">
      <c r="A11" s="12" t="s">
        <v>43</v>
      </c>
      <c r="B11">
        <v>66224.62</v>
      </c>
    </row>
    <row r="12" spans="1:10" x14ac:dyDescent="0.3">
      <c r="A12" s="12" t="s">
        <v>44</v>
      </c>
      <c r="B12">
        <v>75333.950000000012</v>
      </c>
    </row>
    <row r="13" spans="1:10" x14ac:dyDescent="0.3">
      <c r="A13" s="12" t="s">
        <v>45</v>
      </c>
      <c r="B13">
        <v>48707.850000000006</v>
      </c>
    </row>
    <row r="14" spans="1:10" x14ac:dyDescent="0.3">
      <c r="A14" s="12" t="s">
        <v>46</v>
      </c>
      <c r="B14">
        <v>45322.320000000007</v>
      </c>
    </row>
    <row r="15" spans="1:10" x14ac:dyDescent="0.3">
      <c r="A15" s="12" t="s">
        <v>47</v>
      </c>
      <c r="B15">
        <v>79905.450000000012</v>
      </c>
    </row>
    <row r="16" spans="1:10" x14ac:dyDescent="0.3">
      <c r="A16" s="12" t="s">
        <v>48</v>
      </c>
      <c r="B16">
        <v>86247.520000000019</v>
      </c>
    </row>
    <row r="17" spans="1:2" x14ac:dyDescent="0.3">
      <c r="A17" s="12" t="s">
        <v>49</v>
      </c>
      <c r="B17">
        <v>53180.640000000007</v>
      </c>
    </row>
    <row r="18" spans="1:2" x14ac:dyDescent="0.3">
      <c r="A18" s="12" t="s">
        <v>50</v>
      </c>
      <c r="B18">
        <v>105653.18000000001</v>
      </c>
    </row>
    <row r="19" spans="1:2" x14ac:dyDescent="0.3">
      <c r="A19" s="12" t="s">
        <v>51</v>
      </c>
      <c r="B19">
        <v>113846.68999999999</v>
      </c>
    </row>
    <row r="20" spans="1:2" x14ac:dyDescent="0.3">
      <c r="A20" s="12" t="s">
        <v>52</v>
      </c>
      <c r="B20">
        <v>98626.47</v>
      </c>
    </row>
    <row r="21" spans="1:2" x14ac:dyDescent="0.3">
      <c r="A21" s="12" t="s">
        <v>53</v>
      </c>
      <c r="B21">
        <v>144662.59</v>
      </c>
    </row>
    <row r="22" spans="1:2" x14ac:dyDescent="0.3">
      <c r="A22" s="12" t="s">
        <v>54</v>
      </c>
      <c r="B22">
        <v>45775.430000000008</v>
      </c>
    </row>
    <row r="23" spans="1:2" x14ac:dyDescent="0.3">
      <c r="A23" s="12" t="s">
        <v>55</v>
      </c>
      <c r="B23">
        <v>68760.450000000012</v>
      </c>
    </row>
    <row r="24" spans="1:2" x14ac:dyDescent="0.3">
      <c r="A24" s="12" t="s">
        <v>56</v>
      </c>
      <c r="B24">
        <v>56679.4</v>
      </c>
    </row>
    <row r="25" spans="1:2" x14ac:dyDescent="0.3">
      <c r="A25" s="12" t="s">
        <v>57</v>
      </c>
      <c r="B25">
        <v>52984.03</v>
      </c>
    </row>
    <row r="26" spans="1:2" x14ac:dyDescent="0.3">
      <c r="A26" s="12" t="s">
        <v>30</v>
      </c>
      <c r="B26">
        <v>1850212.1399999997</v>
      </c>
    </row>
  </sheetData>
  <mergeCells count="1">
    <mergeCell ref="E3:J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B4D31-86CD-4188-8E27-B1F5CE422A46}">
  <dimension ref="A1:GU9"/>
  <sheetViews>
    <sheetView topLeftCell="A2" zoomScale="102" zoomScaleNormal="43" workbookViewId="0">
      <selection activeCell="P22" sqref="P22"/>
    </sheetView>
  </sheetViews>
  <sheetFormatPr defaultRowHeight="14.4" x14ac:dyDescent="0.3"/>
  <cols>
    <col min="1" max="1" width="15.109375" bestFit="1" customWidth="1"/>
    <col min="2" max="2" width="16.44140625" bestFit="1" customWidth="1"/>
    <col min="202" max="202" width="13.44140625" bestFit="1" customWidth="1"/>
    <col min="203" max="203" width="17" bestFit="1" customWidth="1"/>
    <col min="204" max="204" width="18.44140625" bestFit="1" customWidth="1"/>
  </cols>
  <sheetData>
    <row r="1" spans="1:203" x14ac:dyDescent="0.3">
      <c r="GT1" s="11" t="s">
        <v>29</v>
      </c>
      <c r="GU1" t="s">
        <v>31</v>
      </c>
    </row>
    <row r="2" spans="1:203" x14ac:dyDescent="0.3">
      <c r="GT2" s="12" t="s">
        <v>15</v>
      </c>
      <c r="GU2">
        <v>339995.15999999992</v>
      </c>
    </row>
    <row r="3" spans="1:203" ht="28.8" x14ac:dyDescent="0.55000000000000004">
      <c r="A3" s="11" t="s">
        <v>29</v>
      </c>
      <c r="B3" t="s">
        <v>31</v>
      </c>
      <c r="D3" s="26" t="s">
        <v>32</v>
      </c>
      <c r="E3" s="27"/>
      <c r="F3" s="27"/>
      <c r="G3" s="27"/>
      <c r="H3" s="27"/>
      <c r="I3" s="27"/>
      <c r="J3" s="27"/>
      <c r="K3" s="27"/>
      <c r="GT3" s="12" t="s">
        <v>16</v>
      </c>
      <c r="GU3">
        <v>465743.16000000003</v>
      </c>
    </row>
    <row r="4" spans="1:203" x14ac:dyDescent="0.3">
      <c r="A4" s="12" t="s">
        <v>8</v>
      </c>
      <c r="B4">
        <v>373237.89000000007</v>
      </c>
      <c r="GT4" s="12" t="s">
        <v>14</v>
      </c>
      <c r="GU4">
        <v>325800.93</v>
      </c>
    </row>
    <row r="5" spans="1:203" x14ac:dyDescent="0.3">
      <c r="A5" s="12" t="s">
        <v>10</v>
      </c>
      <c r="B5">
        <v>384977.62999999995</v>
      </c>
      <c r="GT5" s="12" t="s">
        <v>12</v>
      </c>
      <c r="GU5">
        <v>353842.68000000011</v>
      </c>
    </row>
    <row r="6" spans="1:203" x14ac:dyDescent="0.3">
      <c r="A6" s="12" t="s">
        <v>11</v>
      </c>
      <c r="B6">
        <v>310756.14000000007</v>
      </c>
      <c r="GT6" s="12" t="s">
        <v>13</v>
      </c>
      <c r="GU6">
        <v>364830.21</v>
      </c>
    </row>
    <row r="7" spans="1:203" x14ac:dyDescent="0.3">
      <c r="A7" s="12" t="s">
        <v>7</v>
      </c>
      <c r="B7">
        <v>404710.92000000004</v>
      </c>
      <c r="GT7" s="12" t="s">
        <v>30</v>
      </c>
      <c r="GU7">
        <v>1850212.1400000001</v>
      </c>
    </row>
    <row r="8" spans="1:203" x14ac:dyDescent="0.3">
      <c r="A8" s="12" t="s">
        <v>9</v>
      </c>
      <c r="B8">
        <v>376529.56000000006</v>
      </c>
    </row>
    <row r="9" spans="1:203" x14ac:dyDescent="0.3">
      <c r="A9" s="12" t="s">
        <v>30</v>
      </c>
      <c r="B9">
        <v>1850212.1400000001</v>
      </c>
    </row>
  </sheetData>
  <mergeCells count="1">
    <mergeCell ref="D3:K3"/>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F25D8-FABB-4630-9E25-83DD40881B35}">
  <dimension ref="B2:H2"/>
  <sheetViews>
    <sheetView workbookViewId="0">
      <selection activeCell="K12" sqref="K12"/>
    </sheetView>
  </sheetViews>
  <sheetFormatPr defaultRowHeight="14.4" x14ac:dyDescent="0.3"/>
  <sheetData>
    <row r="2" spans="2:8" ht="21" x14ac:dyDescent="0.4">
      <c r="B2" s="25" t="s">
        <v>67</v>
      </c>
      <c r="C2" s="28"/>
      <c r="D2" s="28"/>
      <c r="E2" s="28"/>
      <c r="F2" s="28"/>
      <c r="G2" s="28"/>
      <c r="H2" s="28"/>
    </row>
  </sheetData>
  <mergeCells count="1">
    <mergeCell ref="B2:H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E40D-72F4-4658-BED7-97DCB4F2EDD2}">
  <dimension ref="A1:F25"/>
  <sheetViews>
    <sheetView workbookViewId="0">
      <selection activeCell="I23" sqref="I23"/>
    </sheetView>
  </sheetViews>
  <sheetFormatPr defaultRowHeight="14.4" x14ac:dyDescent="0.3"/>
  <cols>
    <col min="1" max="1" width="12.44140625" customWidth="1"/>
  </cols>
  <sheetData>
    <row r="1" spans="1:5" x14ac:dyDescent="0.3">
      <c r="A1" s="14"/>
      <c r="B1" s="14" t="s">
        <v>60</v>
      </c>
      <c r="C1" s="14" t="s">
        <v>61</v>
      </c>
      <c r="D1" s="14" t="s">
        <v>62</v>
      </c>
      <c r="E1" s="14" t="s">
        <v>63</v>
      </c>
    </row>
    <row r="2" spans="1:5" x14ac:dyDescent="0.3">
      <c r="A2" s="15" t="s">
        <v>3</v>
      </c>
      <c r="B2" s="15">
        <v>1</v>
      </c>
      <c r="C2" s="15"/>
      <c r="D2" s="15"/>
      <c r="E2" s="15"/>
    </row>
    <row r="3" spans="1:5" x14ac:dyDescent="0.3">
      <c r="A3" s="15" t="s">
        <v>4</v>
      </c>
      <c r="B3" s="15">
        <v>-4.7224593596894571E-2</v>
      </c>
      <c r="C3" s="15">
        <v>1</v>
      </c>
      <c r="D3" s="15"/>
      <c r="E3" s="15"/>
    </row>
    <row r="4" spans="1:5" x14ac:dyDescent="0.3">
      <c r="A4" s="15" t="s">
        <v>5</v>
      </c>
      <c r="B4" s="15">
        <v>0.63877347194867973</v>
      </c>
      <c r="C4" s="15">
        <v>0.64119146798865356</v>
      </c>
      <c r="D4" s="15">
        <v>1</v>
      </c>
      <c r="E4" s="15"/>
    </row>
    <row r="5" spans="1:5" x14ac:dyDescent="0.3">
      <c r="A5" s="15" t="s">
        <v>21</v>
      </c>
      <c r="B5" s="15">
        <v>0.67185312127247998</v>
      </c>
      <c r="C5" s="15">
        <v>0.59613821233435693</v>
      </c>
      <c r="D5" s="15">
        <v>0.99835494537571667</v>
      </c>
      <c r="E5" s="15">
        <v>1</v>
      </c>
    </row>
    <row r="23" spans="1:6" x14ac:dyDescent="0.3">
      <c r="A23" s="29" t="s">
        <v>66</v>
      </c>
      <c r="B23" s="29"/>
      <c r="C23" s="29"/>
      <c r="D23" s="29"/>
      <c r="E23" s="29"/>
      <c r="F23" s="29"/>
    </row>
    <row r="24" spans="1:6" x14ac:dyDescent="0.3">
      <c r="A24" s="29" t="s">
        <v>65</v>
      </c>
      <c r="B24" s="29"/>
      <c r="C24" s="29"/>
      <c r="D24" s="29"/>
      <c r="E24" s="29"/>
      <c r="F24" s="29"/>
    </row>
    <row r="25" spans="1:6" x14ac:dyDescent="0.3">
      <c r="A25" s="29" t="s">
        <v>64</v>
      </c>
      <c r="B25" s="29"/>
      <c r="C25" s="29"/>
      <c r="D25" s="29"/>
      <c r="E25" s="29"/>
      <c r="F25" s="29"/>
    </row>
  </sheetData>
  <mergeCells count="3">
    <mergeCell ref="A23:F23"/>
    <mergeCell ref="A24:F24"/>
    <mergeCell ref="A25:F2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DF6D-1E2D-4C32-ABB8-04C0236EBC29}">
  <dimension ref="A3:J8"/>
  <sheetViews>
    <sheetView zoomScale="92" workbookViewId="0">
      <selection activeCell="M5" sqref="M5"/>
    </sheetView>
  </sheetViews>
  <sheetFormatPr defaultRowHeight="14.4" x14ac:dyDescent="0.3"/>
  <cols>
    <col min="1" max="1" width="18.33203125" bestFit="1" customWidth="1"/>
    <col min="2" max="2" width="16.6640625" bestFit="1" customWidth="1"/>
  </cols>
  <sheetData>
    <row r="3" spans="1:10" ht="21" x14ac:dyDescent="0.4">
      <c r="A3" s="11" t="s">
        <v>1</v>
      </c>
      <c r="B3" t="s">
        <v>31</v>
      </c>
      <c r="D3" s="25" t="s">
        <v>98</v>
      </c>
      <c r="E3" s="27"/>
      <c r="F3" s="27"/>
      <c r="G3" s="27"/>
      <c r="H3" s="27"/>
      <c r="I3" s="27"/>
      <c r="J3" s="27"/>
    </row>
    <row r="4" spans="1:10" x14ac:dyDescent="0.3">
      <c r="A4" t="s">
        <v>8</v>
      </c>
      <c r="B4">
        <v>373237.89000000007</v>
      </c>
    </row>
    <row r="5" spans="1:10" x14ac:dyDescent="0.3">
      <c r="A5" t="s">
        <v>10</v>
      </c>
      <c r="B5">
        <v>384977.62999999995</v>
      </c>
    </row>
    <row r="6" spans="1:10" x14ac:dyDescent="0.3">
      <c r="A6" t="s">
        <v>11</v>
      </c>
      <c r="B6">
        <v>310756.14000000007</v>
      </c>
    </row>
    <row r="7" spans="1:10" x14ac:dyDescent="0.3">
      <c r="A7" t="s">
        <v>7</v>
      </c>
      <c r="B7">
        <v>404710.92000000004</v>
      </c>
    </row>
    <row r="8" spans="1:10" x14ac:dyDescent="0.3">
      <c r="A8" t="s">
        <v>9</v>
      </c>
      <c r="B8">
        <v>376529.56000000006</v>
      </c>
    </row>
  </sheetData>
  <mergeCells count="1">
    <mergeCell ref="D3:J3"/>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2218B-1D7D-4D11-A73D-A87792F8A508}">
  <dimension ref="A2:H9"/>
  <sheetViews>
    <sheetView zoomScale="84" workbookViewId="0">
      <selection activeCell="M16" sqref="M16"/>
    </sheetView>
  </sheetViews>
  <sheetFormatPr defaultRowHeight="14.4" x14ac:dyDescent="0.3"/>
  <cols>
    <col min="1" max="1" width="15.6640625" bestFit="1" customWidth="1"/>
    <col min="2" max="2" width="16.44140625" bestFit="1" customWidth="1"/>
  </cols>
  <sheetData>
    <row r="2" spans="1:8" ht="21" x14ac:dyDescent="0.4">
      <c r="D2" s="25" t="s">
        <v>99</v>
      </c>
      <c r="E2" s="27"/>
      <c r="F2" s="27"/>
      <c r="G2" s="27"/>
      <c r="H2" s="27"/>
    </row>
    <row r="3" spans="1:8" x14ac:dyDescent="0.3">
      <c r="A3" s="11" t="s">
        <v>29</v>
      </c>
      <c r="B3" t="s">
        <v>31</v>
      </c>
    </row>
    <row r="4" spans="1:8" x14ac:dyDescent="0.3">
      <c r="A4" s="12" t="s">
        <v>8</v>
      </c>
      <c r="B4">
        <v>373237.89000000007</v>
      </c>
    </row>
    <row r="5" spans="1:8" x14ac:dyDescent="0.3">
      <c r="A5" s="12" t="s">
        <v>10</v>
      </c>
      <c r="B5">
        <v>384977.62999999995</v>
      </c>
    </row>
    <row r="6" spans="1:8" x14ac:dyDescent="0.3">
      <c r="A6" s="12" t="s">
        <v>11</v>
      </c>
      <c r="B6">
        <v>310756.14000000007</v>
      </c>
    </row>
    <row r="7" spans="1:8" x14ac:dyDescent="0.3">
      <c r="A7" s="12" t="s">
        <v>7</v>
      </c>
      <c r="B7">
        <v>404710.92000000004</v>
      </c>
    </row>
    <row r="8" spans="1:8" x14ac:dyDescent="0.3">
      <c r="A8" s="12" t="s">
        <v>9</v>
      </c>
      <c r="B8">
        <v>376529.56000000006</v>
      </c>
    </row>
    <row r="9" spans="1:8" x14ac:dyDescent="0.3">
      <c r="A9" s="12" t="s">
        <v>30</v>
      </c>
      <c r="B9">
        <v>1850212.1400000001</v>
      </c>
    </row>
  </sheetData>
  <mergeCells count="1">
    <mergeCell ref="D2:H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54F1-E34C-407D-ABA5-6D30796EFD2E}">
  <dimension ref="A3:G6"/>
  <sheetViews>
    <sheetView workbookViewId="0">
      <selection activeCell="K17" sqref="K17"/>
    </sheetView>
  </sheetViews>
  <sheetFormatPr defaultRowHeight="14.4" x14ac:dyDescent="0.3"/>
  <cols>
    <col min="1" max="1" width="12.5546875" bestFit="1" customWidth="1"/>
    <col min="2" max="2" width="16.44140625" bestFit="1" customWidth="1"/>
  </cols>
  <sheetData>
    <row r="3" spans="1:7" ht="23.4" x14ac:dyDescent="0.45">
      <c r="A3" s="11" t="s">
        <v>29</v>
      </c>
      <c r="B3" t="s">
        <v>31</v>
      </c>
      <c r="D3" s="22" t="s">
        <v>100</v>
      </c>
      <c r="E3" s="27"/>
      <c r="F3" s="27"/>
      <c r="G3" s="27"/>
    </row>
    <row r="4" spans="1:7" x14ac:dyDescent="0.3">
      <c r="A4" s="12" t="s">
        <v>68</v>
      </c>
      <c r="B4">
        <v>898567.96999999986</v>
      </c>
    </row>
    <row r="5" spans="1:7" x14ac:dyDescent="0.3">
      <c r="A5" s="12" t="s">
        <v>69</v>
      </c>
      <c r="B5">
        <v>951644.17000000039</v>
      </c>
    </row>
    <row r="6" spans="1:7" x14ac:dyDescent="0.3">
      <c r="A6" s="12" t="s">
        <v>30</v>
      </c>
      <c r="B6">
        <v>1850212.1400000001</v>
      </c>
    </row>
  </sheetData>
  <mergeCells count="1">
    <mergeCell ref="D3:G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dataset</vt:lpstr>
      <vt:lpstr>Total Sales by Region</vt:lpstr>
      <vt:lpstr> Total Sales by Month</vt:lpstr>
      <vt:lpstr>Total Sales by Product Category</vt:lpstr>
      <vt:lpstr>line chart</vt:lpstr>
      <vt:lpstr>Correlation</vt:lpstr>
      <vt:lpstr>Bar Chart (Sales by Category)</vt:lpstr>
      <vt:lpstr>Pie Chart Market Share Analysi</vt:lpstr>
      <vt:lpstr>Line Graph Sales Trends</vt:lpstr>
      <vt:lpstr>Slicers Filters</vt:lpstr>
      <vt:lpstr>forecasting sheet</vt:lpstr>
      <vt:lpstr>forcasting sheet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sneha rawat</cp:lastModifiedBy>
  <dcterms:created xsi:type="dcterms:W3CDTF">2025-03-13T17:15:40Z</dcterms:created>
  <dcterms:modified xsi:type="dcterms:W3CDTF">2025-04-02T14:55:31Z</dcterms:modified>
</cp:coreProperties>
</file>