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600" yWindow="180" windowWidth="14115" windowHeight="8625" activeTab="3"/>
  </bookViews>
  <sheets>
    <sheet name="General" sheetId="1" r:id="rId1"/>
    <sheet name="StackBarChart" sheetId="3" r:id="rId2"/>
    <sheet name="Block Distribution" sheetId="2" r:id="rId3"/>
    <sheet name="Thesis-Plots" sheetId="5" r:id="rId4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K11" i="1"/>
  <c r="K9" i="1"/>
  <c r="K7" i="1"/>
  <c r="I27" i="1" l="1"/>
  <c r="I26" i="1"/>
  <c r="I25" i="1"/>
  <c r="I24" i="1"/>
  <c r="G27" i="1"/>
  <c r="G26" i="1"/>
  <c r="G25" i="1"/>
  <c r="G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G2" i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" i="2"/>
  <c r="H26" i="2" l="1"/>
  <c r="H27" i="2"/>
  <c r="H28" i="2"/>
  <c r="H29" i="2"/>
  <c r="H30" i="2"/>
  <c r="H31" i="2"/>
  <c r="H32" i="2"/>
  <c r="H33" i="2"/>
  <c r="H34" i="2"/>
  <c r="I38" i="2"/>
  <c r="I39" i="2"/>
  <c r="I40" i="2"/>
  <c r="I41" i="2"/>
  <c r="I42" i="2"/>
  <c r="I43" i="2"/>
  <c r="I44" i="2"/>
  <c r="I45" i="2"/>
  <c r="I46" i="2"/>
  <c r="I47" i="2"/>
  <c r="G26" i="2"/>
  <c r="F27" i="2"/>
  <c r="G28" i="2"/>
  <c r="F29" i="2"/>
  <c r="G30" i="2"/>
  <c r="F31" i="2"/>
  <c r="G32" i="2"/>
  <c r="F33" i="2"/>
  <c r="G34" i="2"/>
  <c r="F35" i="2"/>
  <c r="G38" i="2"/>
  <c r="G40" i="2"/>
  <c r="F41" i="2"/>
  <c r="F43" i="2"/>
  <c r="G44" i="2"/>
  <c r="G46" i="2"/>
  <c r="D26" i="2"/>
  <c r="E27" i="2"/>
  <c r="D28" i="2"/>
  <c r="E29" i="2"/>
  <c r="D30" i="2"/>
  <c r="E31" i="2"/>
  <c r="D32" i="2"/>
  <c r="E33" i="2"/>
  <c r="D34" i="2"/>
  <c r="E35" i="2"/>
  <c r="E37" i="2"/>
  <c r="D38" i="2"/>
  <c r="E39" i="2"/>
  <c r="D40" i="2"/>
  <c r="D42" i="2"/>
  <c r="E43" i="2"/>
  <c r="E45" i="2"/>
  <c r="D46" i="2"/>
  <c r="E47" i="2"/>
  <c r="C26" i="2"/>
  <c r="B27" i="2"/>
  <c r="C28" i="2"/>
  <c r="B29" i="2"/>
  <c r="C30" i="2"/>
  <c r="B31" i="2"/>
  <c r="C32" i="2"/>
  <c r="B33" i="2"/>
  <c r="C34" i="2"/>
  <c r="B35" i="2"/>
  <c r="C36" i="2"/>
  <c r="C38" i="2"/>
  <c r="B39" i="2"/>
  <c r="B41" i="2"/>
  <c r="C42" i="2"/>
  <c r="C44" i="2"/>
  <c r="B45" i="2"/>
  <c r="C46" i="2"/>
  <c r="B47" i="2"/>
  <c r="H37" i="2" l="1"/>
  <c r="D37" i="2"/>
  <c r="C61" i="2" s="1"/>
  <c r="C37" i="2"/>
  <c r="I37" i="2"/>
  <c r="G37" i="2"/>
  <c r="H47" i="2"/>
  <c r="E71" i="2" s="1"/>
  <c r="G47" i="2"/>
  <c r="D47" i="2"/>
  <c r="C71" i="2" s="1"/>
  <c r="C47" i="2"/>
  <c r="B71" i="2" s="1"/>
  <c r="H45" i="2"/>
  <c r="E69" i="2" s="1"/>
  <c r="D45" i="2"/>
  <c r="C69" i="2" s="1"/>
  <c r="C45" i="2"/>
  <c r="B69" i="2" s="1"/>
  <c r="G45" i="2"/>
  <c r="H43" i="2"/>
  <c r="E67" i="2" s="1"/>
  <c r="G43" i="2"/>
  <c r="D67" i="2" s="1"/>
  <c r="D43" i="2"/>
  <c r="C67" i="2" s="1"/>
  <c r="C43" i="2"/>
  <c r="H41" i="2"/>
  <c r="E65" i="2" s="1"/>
  <c r="D41" i="2"/>
  <c r="C41" i="2"/>
  <c r="B65" i="2" s="1"/>
  <c r="G41" i="2"/>
  <c r="D65" i="2" s="1"/>
  <c r="H39" i="2"/>
  <c r="E63" i="2" s="1"/>
  <c r="G39" i="2"/>
  <c r="D39" i="2"/>
  <c r="C63" i="2" s="1"/>
  <c r="C39" i="2"/>
  <c r="B63" i="2" s="1"/>
  <c r="H36" i="2"/>
  <c r="B36" i="2"/>
  <c r="B60" i="2" s="1"/>
  <c r="I36" i="2"/>
  <c r="F36" i="2"/>
  <c r="E36" i="2"/>
  <c r="B43" i="2"/>
  <c r="C40" i="2"/>
  <c r="D44" i="2"/>
  <c r="E41" i="2"/>
  <c r="D36" i="2"/>
  <c r="F45" i="2"/>
  <c r="G42" i="2"/>
  <c r="F37" i="2"/>
  <c r="H35" i="2"/>
  <c r="G35" i="2"/>
  <c r="D59" i="2" s="1"/>
  <c r="I35" i="2"/>
  <c r="D35" i="2"/>
  <c r="C59" i="2" s="1"/>
  <c r="C35" i="2"/>
  <c r="B59" i="2" s="1"/>
  <c r="B37" i="2"/>
  <c r="F47" i="2"/>
  <c r="F39" i="2"/>
  <c r="G36" i="2"/>
  <c r="H46" i="2"/>
  <c r="E70" i="2" s="1"/>
  <c r="F46" i="2"/>
  <c r="D70" i="2" s="1"/>
  <c r="E46" i="2"/>
  <c r="C70" i="2" s="1"/>
  <c r="B46" i="2"/>
  <c r="B70" i="2" s="1"/>
  <c r="H44" i="2"/>
  <c r="E68" i="2" s="1"/>
  <c r="B44" i="2"/>
  <c r="B68" i="2" s="1"/>
  <c r="F44" i="2"/>
  <c r="D68" i="2" s="1"/>
  <c r="E44" i="2"/>
  <c r="H42" i="2"/>
  <c r="E66" i="2" s="1"/>
  <c r="F42" i="2"/>
  <c r="D66" i="2" s="1"/>
  <c r="E42" i="2"/>
  <c r="C66" i="2" s="1"/>
  <c r="B42" i="2"/>
  <c r="B66" i="2" s="1"/>
  <c r="H40" i="2"/>
  <c r="E64" i="2" s="1"/>
  <c r="B40" i="2"/>
  <c r="F40" i="2"/>
  <c r="D64" i="2" s="1"/>
  <c r="E40" i="2"/>
  <c r="C64" i="2" s="1"/>
  <c r="H38" i="2"/>
  <c r="E62" i="2" s="1"/>
  <c r="F38" i="2"/>
  <c r="D62" i="2" s="1"/>
  <c r="E38" i="2"/>
  <c r="C62" i="2" s="1"/>
  <c r="B38" i="2"/>
  <c r="B62" i="2" s="1"/>
  <c r="B34" i="2"/>
  <c r="B58" i="2" s="1"/>
  <c r="C31" i="2"/>
  <c r="B55" i="2" s="1"/>
  <c r="B30" i="2"/>
  <c r="B54" i="2" s="1"/>
  <c r="C27" i="2"/>
  <c r="B51" i="2" s="1"/>
  <c r="B26" i="2"/>
  <c r="B50" i="2" s="1"/>
  <c r="E32" i="2"/>
  <c r="C56" i="2" s="1"/>
  <c r="D31" i="2"/>
  <c r="C55" i="2" s="1"/>
  <c r="E28" i="2"/>
  <c r="C52" i="2" s="1"/>
  <c r="D27" i="2"/>
  <c r="C51" i="2" s="1"/>
  <c r="G33" i="2"/>
  <c r="D57" i="2" s="1"/>
  <c r="F32" i="2"/>
  <c r="D56" i="2" s="1"/>
  <c r="G29" i="2"/>
  <c r="D53" i="2" s="1"/>
  <c r="F28" i="2"/>
  <c r="D52" i="2" s="1"/>
  <c r="I34" i="2"/>
  <c r="E58" i="2" s="1"/>
  <c r="I33" i="2"/>
  <c r="E57" i="2" s="1"/>
  <c r="I32" i="2"/>
  <c r="E56" i="2" s="1"/>
  <c r="I31" i="2"/>
  <c r="E55" i="2" s="1"/>
  <c r="I30" i="2"/>
  <c r="E54" i="2" s="1"/>
  <c r="I29" i="2"/>
  <c r="E53" i="2" s="1"/>
  <c r="I28" i="2"/>
  <c r="E52" i="2" s="1"/>
  <c r="I27" i="2"/>
  <c r="E51" i="2" s="1"/>
  <c r="I26" i="2"/>
  <c r="E50" i="2" s="1"/>
  <c r="C33" i="2"/>
  <c r="B57" i="2" s="1"/>
  <c r="B32" i="2"/>
  <c r="B56" i="2" s="1"/>
  <c r="C29" i="2"/>
  <c r="B53" i="2" s="1"/>
  <c r="B28" i="2"/>
  <c r="B52" i="2" s="1"/>
  <c r="E34" i="2"/>
  <c r="C58" i="2" s="1"/>
  <c r="D33" i="2"/>
  <c r="C57" i="2" s="1"/>
  <c r="E30" i="2"/>
  <c r="C54" i="2" s="1"/>
  <c r="D29" i="2"/>
  <c r="C53" i="2" s="1"/>
  <c r="E26" i="2"/>
  <c r="C50" i="2" s="1"/>
  <c r="F34" i="2"/>
  <c r="D58" i="2" s="1"/>
  <c r="G31" i="2"/>
  <c r="D55" i="2" s="1"/>
  <c r="F30" i="2"/>
  <c r="D54" i="2" s="1"/>
  <c r="G27" i="2"/>
  <c r="D51" i="2" s="1"/>
  <c r="F26" i="2"/>
  <c r="D50" i="2" s="1"/>
  <c r="B67" i="2" l="1"/>
  <c r="C65" i="2"/>
  <c r="E59" i="2"/>
  <c r="D61" i="2"/>
  <c r="E60" i="2"/>
  <c r="B64" i="2"/>
  <c r="D71" i="2"/>
  <c r="D63" i="2"/>
  <c r="D69" i="2"/>
  <c r="C68" i="2"/>
  <c r="D60" i="2"/>
  <c r="B61" i="2"/>
  <c r="C60" i="2"/>
  <c r="E61" i="2"/>
  <c r="E72" i="2" l="1"/>
  <c r="B72" i="2"/>
  <c r="C72" i="2"/>
  <c r="D72" i="2"/>
</calcChain>
</file>

<file path=xl/sharedStrings.xml><?xml version="1.0" encoding="utf-8"?>
<sst xmlns="http://schemas.openxmlformats.org/spreadsheetml/2006/main" count="152" uniqueCount="58">
  <si>
    <t>Workload</t>
  </si>
  <si>
    <t>1 Word</t>
  </si>
  <si>
    <t>5-6 Words</t>
  </si>
  <si>
    <t>7-8 Words</t>
  </si>
  <si>
    <t>apache</t>
  </si>
  <si>
    <t>x264</t>
  </si>
  <si>
    <t>7 Words</t>
  </si>
  <si>
    <t>eclipse</t>
  </si>
  <si>
    <t>Miss Rate</t>
  </si>
  <si>
    <t>twolf</t>
  </si>
  <si>
    <t>soplex</t>
  </si>
  <si>
    <t>canneal</t>
  </si>
  <si>
    <t>mcf</t>
  </si>
  <si>
    <t>tradesoap</t>
  </si>
  <si>
    <t>tpcc-uva</t>
  </si>
  <si>
    <t>milc</t>
  </si>
  <si>
    <t>6 Words</t>
  </si>
  <si>
    <t>fluidanimate</t>
  </si>
  <si>
    <t>h2</t>
  </si>
  <si>
    <t>Utilisation</t>
  </si>
  <si>
    <t>omnetpp</t>
  </si>
  <si>
    <t>8 Words</t>
  </si>
  <si>
    <t>3 Words</t>
  </si>
  <si>
    <t>astar</t>
  </si>
  <si>
    <t>firefox</t>
  </si>
  <si>
    <t>jbb</t>
  </si>
  <si>
    <t>3-4 Words</t>
  </si>
  <si>
    <t>art</t>
  </si>
  <si>
    <t>4 Words</t>
  </si>
  <si>
    <t>freqmine</t>
  </si>
  <si>
    <t>2 Words</t>
  </si>
  <si>
    <t>facesim</t>
  </si>
  <si>
    <t>ferret</t>
  </si>
  <si>
    <t>lbm</t>
  </si>
  <si>
    <t>Bandwidth Rate</t>
  </si>
  <si>
    <t>5 Words</t>
  </si>
  <si>
    <t>Total</t>
  </si>
  <si>
    <t>cactus</t>
  </si>
  <si>
    <t>1-2 Words</t>
  </si>
  <si>
    <t>fluid.</t>
  </si>
  <si>
    <t>omnet.</t>
  </si>
  <si>
    <t>trade.</t>
  </si>
  <si>
    <t>mean</t>
  </si>
  <si>
    <t>freq.</t>
  </si>
  <si>
    <t>tpc-c.</t>
  </si>
  <si>
    <t>Aligned Miss</t>
  </si>
  <si>
    <t>% Improvement</t>
  </si>
  <si>
    <t>Aligned BW</t>
  </si>
  <si>
    <t>Min</t>
  </si>
  <si>
    <t>Max</t>
  </si>
  <si>
    <t>Average</t>
  </si>
  <si>
    <t>Median</t>
  </si>
  <si>
    <t>Low Miss Avg</t>
  </si>
  <si>
    <t>Moderate Miss Average</t>
  </si>
  <si>
    <t>High Miss Avg</t>
  </si>
  <si>
    <t>tpcc</t>
  </si>
  <si>
    <t>canne.</t>
  </si>
  <si>
    <t>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</si>
</sst>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center" wrapText="1"/>
    </xf>
    <xf numFmtId="0" fontId="0" fillId="0" borderId="0" xfId="0" applyNumberFormat="1" applyFont="1" applyFill="1" applyAlignment="1">
      <alignment wrapText="1"/>
    </xf>
    <xf numFmtId="4" fontId="0" fillId="0" borderId="0" xfId="0" applyNumberFormat="1" applyFont="1" applyFill="1" applyAlignment="1">
      <alignment wrapText="1"/>
    </xf>
    <xf numFmtId="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19807747552099"/>
          <c:y val="0.134339830987213"/>
          <c:w val="0.85136721546170402"/>
          <c:h val="0.7053817566249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'Block Distribution'!$B$49</c:f>
              <c:strCache>
                <c:ptCount val="1"/>
                <c:pt idx="0">
                  <c:v>1-2 Words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/>
                </a:solidFill>
              </a:ln>
            </c:spPr>
          </c:dPt>
          <c:cat>
            <c:strRef>
              <c:f>'Block Distribution'!$A$50:$A$72</c:f>
              <c:strCache>
                <c:ptCount val="23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canneal</c:v>
                </c:pt>
                <c:pt idx="5">
                  <c:v>eclipse</c:v>
                </c:pt>
                <c:pt idx="6">
                  <c:v>facesim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tpc-c.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  <c:pt idx="22">
                  <c:v>mean</c:v>
                </c:pt>
              </c:strCache>
            </c:strRef>
          </c:cat>
          <c:val>
            <c:numRef>
              <c:f>'Block Distribution'!$B$50:$B$72</c:f>
              <c:numCache>
                <c:formatCode>#,##0.00</c:formatCode>
                <c:ptCount val="23"/>
                <c:pt idx="0">
                  <c:v>22.038047219739418</c:v>
                </c:pt>
                <c:pt idx="1">
                  <c:v>93.971696423396125</c:v>
                </c:pt>
                <c:pt idx="2">
                  <c:v>14.31647524714004</c:v>
                </c:pt>
                <c:pt idx="3">
                  <c:v>2.2642278771548334E-2</c:v>
                </c:pt>
                <c:pt idx="4">
                  <c:v>30.164366610738256</c:v>
                </c:pt>
                <c:pt idx="5">
                  <c:v>24.262182566918323</c:v>
                </c:pt>
                <c:pt idx="6">
                  <c:v>1.1075089540024599</c:v>
                </c:pt>
                <c:pt idx="7">
                  <c:v>39.980476628184732</c:v>
                </c:pt>
                <c:pt idx="8">
                  <c:v>12.486693905649432</c:v>
                </c:pt>
                <c:pt idx="9">
                  <c:v>9.3221893427529441</c:v>
                </c:pt>
                <c:pt idx="10">
                  <c:v>8.450457904100789</c:v>
                </c:pt>
                <c:pt idx="11">
                  <c:v>16.358731254446454</c:v>
                </c:pt>
                <c:pt idx="12">
                  <c:v>34.962025936675701</c:v>
                </c:pt>
                <c:pt idx="13">
                  <c:v>29.666182422694355</c:v>
                </c:pt>
                <c:pt idx="14">
                  <c:v>36.634836144938589</c:v>
                </c:pt>
                <c:pt idx="15">
                  <c:v>14.594218627492538</c:v>
                </c:pt>
                <c:pt idx="16">
                  <c:v>27.033754854127253</c:v>
                </c:pt>
                <c:pt idx="17">
                  <c:v>23.516507992749268</c:v>
                </c:pt>
                <c:pt idx="18">
                  <c:v>17.438225677675451</c:v>
                </c:pt>
                <c:pt idx="19">
                  <c:v>2.1452361214130926</c:v>
                </c:pt>
                <c:pt idx="20">
                  <c:v>15.034304186429367</c:v>
                </c:pt>
                <c:pt idx="21">
                  <c:v>2.8543658832944518</c:v>
                </c:pt>
                <c:pt idx="22">
                  <c:v>21.652778462878665</c:v>
                </c:pt>
              </c:numCache>
            </c:numRef>
          </c:val>
        </c:ser>
        <c:ser>
          <c:idx val="1"/>
          <c:order val="1"/>
          <c:tx>
            <c:strRef>
              <c:f>'Block Distribution'!$C$49</c:f>
              <c:strCache>
                <c:ptCount val="1"/>
                <c:pt idx="0">
                  <c:v>3-4 Words</c:v>
                </c:pt>
              </c:strCache>
            </c:strRef>
          </c:tx>
          <c:invertIfNegative val="0"/>
          <c:cat>
            <c:strRef>
              <c:f>'Block Distribution'!$A$50:$A$72</c:f>
              <c:strCache>
                <c:ptCount val="23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canneal</c:v>
                </c:pt>
                <c:pt idx="5">
                  <c:v>eclipse</c:v>
                </c:pt>
                <c:pt idx="6">
                  <c:v>facesim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tpc-c.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  <c:pt idx="22">
                  <c:v>mean</c:v>
                </c:pt>
              </c:strCache>
            </c:strRef>
          </c:cat>
          <c:val>
            <c:numRef>
              <c:f>'Block Distribution'!$C$50:$C$72</c:f>
              <c:numCache>
                <c:formatCode>#,##0.00</c:formatCode>
                <c:ptCount val="23"/>
                <c:pt idx="0">
                  <c:v>9.8479334255923394</c:v>
                </c:pt>
                <c:pt idx="1">
                  <c:v>1.5515017970836125E-3</c:v>
                </c:pt>
                <c:pt idx="2">
                  <c:v>5.9996826763979243</c:v>
                </c:pt>
                <c:pt idx="3">
                  <c:v>6.6000833348600421E-3</c:v>
                </c:pt>
                <c:pt idx="4">
                  <c:v>32.482487416107382</c:v>
                </c:pt>
                <c:pt idx="5">
                  <c:v>8.8881262868908699</c:v>
                </c:pt>
                <c:pt idx="6">
                  <c:v>1.2146512452585463</c:v>
                </c:pt>
                <c:pt idx="7">
                  <c:v>9.1843819023441547E-2</c:v>
                </c:pt>
                <c:pt idx="8">
                  <c:v>9.9418037645888973</c:v>
                </c:pt>
                <c:pt idx="9">
                  <c:v>16.089620039120994</c:v>
                </c:pt>
                <c:pt idx="10">
                  <c:v>1.3560553319005964</c:v>
                </c:pt>
                <c:pt idx="11">
                  <c:v>5.1469707748983922</c:v>
                </c:pt>
                <c:pt idx="12">
                  <c:v>8.0763322311110173</c:v>
                </c:pt>
                <c:pt idx="13">
                  <c:v>14.828830135493174</c:v>
                </c:pt>
                <c:pt idx="14">
                  <c:v>46.476868042686149</c:v>
                </c:pt>
                <c:pt idx="15">
                  <c:v>11.440699090147364</c:v>
                </c:pt>
                <c:pt idx="16">
                  <c:v>11.649905406750971</c:v>
                </c:pt>
                <c:pt idx="17">
                  <c:v>11.671840257986329</c:v>
                </c:pt>
                <c:pt idx="18">
                  <c:v>10.799705264799872</c:v>
                </c:pt>
                <c:pt idx="19">
                  <c:v>0.69083875096353831</c:v>
                </c:pt>
                <c:pt idx="20">
                  <c:v>27.991576793827246</c:v>
                </c:pt>
                <c:pt idx="21">
                  <c:v>2.3864399312435336</c:v>
                </c:pt>
                <c:pt idx="22">
                  <c:v>10.776380103178205</c:v>
                </c:pt>
              </c:numCache>
            </c:numRef>
          </c:val>
        </c:ser>
        <c:ser>
          <c:idx val="2"/>
          <c:order val="2"/>
          <c:tx>
            <c:strRef>
              <c:f>'Block Distribution'!$D$49</c:f>
              <c:strCache>
                <c:ptCount val="1"/>
                <c:pt idx="0">
                  <c:v>5-6 Words</c:v>
                </c:pt>
              </c:strCache>
            </c:strRef>
          </c:tx>
          <c:invertIfNegative val="0"/>
          <c:cat>
            <c:strRef>
              <c:f>'Block Distribution'!$A$50:$A$72</c:f>
              <c:strCache>
                <c:ptCount val="23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canneal</c:v>
                </c:pt>
                <c:pt idx="5">
                  <c:v>eclipse</c:v>
                </c:pt>
                <c:pt idx="6">
                  <c:v>facesim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tpc-c.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  <c:pt idx="22">
                  <c:v>mean</c:v>
                </c:pt>
              </c:strCache>
            </c:strRef>
          </c:cat>
          <c:val>
            <c:numRef>
              <c:f>'Block Distribution'!$D$50:$D$72</c:f>
              <c:numCache>
                <c:formatCode>#,##0.00</c:formatCode>
                <c:ptCount val="23"/>
                <c:pt idx="0">
                  <c:v>7.933733229551331</c:v>
                </c:pt>
                <c:pt idx="1">
                  <c:v>3.8799617005679976</c:v>
                </c:pt>
                <c:pt idx="2">
                  <c:v>6.3526242338092107</c:v>
                </c:pt>
                <c:pt idx="3">
                  <c:v>1.5713365661997755E-2</c:v>
                </c:pt>
                <c:pt idx="4">
                  <c:v>11.456375838926174</c:v>
                </c:pt>
                <c:pt idx="5">
                  <c:v>7.6183939601921766</c:v>
                </c:pt>
                <c:pt idx="6">
                  <c:v>2.5275627505463678</c:v>
                </c:pt>
                <c:pt idx="7">
                  <c:v>39.66910733805873</c:v>
                </c:pt>
                <c:pt idx="8">
                  <c:v>12.583687631334604</c:v>
                </c:pt>
                <c:pt idx="9">
                  <c:v>70.398661574727541</c:v>
                </c:pt>
                <c:pt idx="10">
                  <c:v>1.4414814366383819</c:v>
                </c:pt>
                <c:pt idx="11">
                  <c:v>4.0630921270436087</c:v>
                </c:pt>
                <c:pt idx="12">
                  <c:v>8.4137579393801794</c:v>
                </c:pt>
                <c:pt idx="13">
                  <c:v>14.830901056011321</c:v>
                </c:pt>
                <c:pt idx="14">
                  <c:v>10.871062425714978</c:v>
                </c:pt>
                <c:pt idx="15">
                  <c:v>11.160324037528722</c:v>
                </c:pt>
                <c:pt idx="16">
                  <c:v>11.211789305984267</c:v>
                </c:pt>
                <c:pt idx="17">
                  <c:v>18.436535568119382</c:v>
                </c:pt>
                <c:pt idx="18">
                  <c:v>16.604921421050577</c:v>
                </c:pt>
                <c:pt idx="19">
                  <c:v>0.63702604825690479</c:v>
                </c:pt>
                <c:pt idx="20">
                  <c:v>26.735687941788772</c:v>
                </c:pt>
                <c:pt idx="21">
                  <c:v>2.3182458899029466</c:v>
                </c:pt>
                <c:pt idx="22">
                  <c:v>13.143665764581643</c:v>
                </c:pt>
              </c:numCache>
            </c:numRef>
          </c:val>
        </c:ser>
        <c:ser>
          <c:idx val="3"/>
          <c:order val="3"/>
          <c:tx>
            <c:strRef>
              <c:f>'Block Distribution'!$E$49</c:f>
              <c:strCache>
                <c:ptCount val="1"/>
                <c:pt idx="0">
                  <c:v>7-8 Words</c:v>
                </c:pt>
              </c:strCache>
            </c:strRef>
          </c:tx>
          <c:invertIfNegative val="0"/>
          <c:cat>
            <c:strRef>
              <c:f>'Block Distribution'!$A$50:$A$72</c:f>
              <c:strCache>
                <c:ptCount val="23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canneal</c:v>
                </c:pt>
                <c:pt idx="5">
                  <c:v>eclipse</c:v>
                </c:pt>
                <c:pt idx="6">
                  <c:v>facesim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tpc-c.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  <c:pt idx="22">
                  <c:v>mean</c:v>
                </c:pt>
              </c:strCache>
            </c:strRef>
          </c:cat>
          <c:val>
            <c:numRef>
              <c:f>'Block Distribution'!$E$50:$E$72</c:f>
              <c:numCache>
                <c:formatCode>#,##0.00</c:formatCode>
                <c:ptCount val="23"/>
                <c:pt idx="0">
                  <c:v>60.180286125116915</c:v>
                </c:pt>
                <c:pt idx="1">
                  <c:v>2.1467903742387944</c:v>
                </c:pt>
                <c:pt idx="2">
                  <c:v>73.331217842652833</c:v>
                </c:pt>
                <c:pt idx="3">
                  <c:v>99.955044272231589</c:v>
                </c:pt>
                <c:pt idx="4">
                  <c:v>25.896770134228188</c:v>
                </c:pt>
                <c:pt idx="5">
                  <c:v>59.231297185998635</c:v>
                </c:pt>
                <c:pt idx="6">
                  <c:v>95.150277050192628</c:v>
                </c:pt>
                <c:pt idx="7">
                  <c:v>20.2585722147331</c:v>
                </c:pt>
                <c:pt idx="8">
                  <c:v>64.987814698427059</c:v>
                </c:pt>
                <c:pt idx="9">
                  <c:v>4.1895290433985108</c:v>
                </c:pt>
                <c:pt idx="10">
                  <c:v>88.752005327360223</c:v>
                </c:pt>
                <c:pt idx="11">
                  <c:v>74.431205843611536</c:v>
                </c:pt>
                <c:pt idx="12">
                  <c:v>48.547883892833106</c:v>
                </c:pt>
                <c:pt idx="13">
                  <c:v>40.674086385801147</c:v>
                </c:pt>
                <c:pt idx="14">
                  <c:v>6.0172333866602834</c:v>
                </c:pt>
                <c:pt idx="15">
                  <c:v>62.804758244831369</c:v>
                </c:pt>
                <c:pt idx="16">
                  <c:v>50.104550433137504</c:v>
                </c:pt>
                <c:pt idx="17">
                  <c:v>46.375116181145017</c:v>
                </c:pt>
                <c:pt idx="18">
                  <c:v>55.157147636474093</c:v>
                </c:pt>
                <c:pt idx="19">
                  <c:v>96.526899079366473</c:v>
                </c:pt>
                <c:pt idx="20">
                  <c:v>30.238431077954615</c:v>
                </c:pt>
                <c:pt idx="21">
                  <c:v>92.440948295559053</c:v>
                </c:pt>
                <c:pt idx="22">
                  <c:v>54.427175669361489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526080"/>
        <c:axId val="123723072"/>
      </c:barChart>
      <c:catAx>
        <c:axId val="452608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3723072"/>
        <c:crossesAt val="0"/>
        <c:auto val="1"/>
        <c:lblAlgn val="ctr"/>
        <c:lblOffset val="25"/>
        <c:tickLblSkip val="1"/>
        <c:noMultiLvlLbl val="0"/>
      </c:catAx>
      <c:valAx>
        <c:axId val="123723072"/>
        <c:scaling>
          <c:orientation val="minMax"/>
          <c:max val="10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200" b="0"/>
                </a:pPr>
                <a:r>
                  <a:rPr lang="en-US" sz="3200" b="0" baseline="0"/>
                  <a:t>% of Amoeba Blocks</a:t>
                </a:r>
                <a:endParaRPr lang="en-US" sz="3200" b="0"/>
              </a:p>
            </c:rich>
          </c:tx>
          <c:layout>
            <c:manualLayout>
              <c:xMode val="edge"/>
              <c:yMode val="edge"/>
              <c:x val="8.6850887488223848E-3"/>
              <c:y val="0.20786198648693674"/>
            </c:manualLayout>
          </c:layout>
          <c:overlay val="0"/>
        </c:title>
        <c:numFmt formatCode="#,##0;\-#,##0" sourceLinked="0"/>
        <c:majorTickMark val="out"/>
        <c:minorTickMark val="none"/>
        <c:tickLblPos val="nextTo"/>
        <c:spPr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526080"/>
        <c:crossesAt val="1"/>
        <c:crossBetween val="between"/>
        <c:majorUnit val="2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6.1494851596882699E-2"/>
        </c:manualLayout>
      </c:layout>
      <c:overlay val="0"/>
      <c:spPr>
        <a:noFill/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98884237840321E-2"/>
          <c:y val="4.4298543506150485E-2"/>
          <c:w val="0.89331600020265223"/>
          <c:h val="0.62300491493852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'Thesis-Plots'!$B$1</c:f>
              <c:strCache>
                <c:ptCount val="1"/>
                <c:pt idx="0">
                  <c:v>Miss Rate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'Thesis-Plots'!$A$2:$A$23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facesim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tpcc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'Thesis-Plots'!$B$2:$B$23</c:f>
              <c:numCache>
                <c:formatCode>General</c:formatCode>
                <c:ptCount val="22"/>
                <c:pt idx="0">
                  <c:v>9.1323484792526273</c:v>
                </c:pt>
                <c:pt idx="1">
                  <c:v>50.414413472485542</c:v>
                </c:pt>
                <c:pt idx="2">
                  <c:v>1.5076547744667946E-2</c:v>
                </c:pt>
                <c:pt idx="3">
                  <c:v>4.7157132176938342E-5</c:v>
                </c:pt>
                <c:pt idx="4">
                  <c:v>10.705179247390193</c:v>
                </c:pt>
                <c:pt idx="5">
                  <c:v>0</c:v>
                </c:pt>
                <c:pt idx="6">
                  <c:v>0.11833499333211775</c:v>
                </c:pt>
                <c:pt idx="7">
                  <c:v>3.3502901488789032</c:v>
                </c:pt>
                <c:pt idx="8">
                  <c:v>2.7363428573818989</c:v>
                </c:pt>
                <c:pt idx="9">
                  <c:v>6.5548649474140045E-4</c:v>
                </c:pt>
                <c:pt idx="10">
                  <c:v>0.48660589385283282</c:v>
                </c:pt>
                <c:pt idx="11">
                  <c:v>6.5715676106115311</c:v>
                </c:pt>
                <c:pt idx="12">
                  <c:v>31.120396506289193</c:v>
                </c:pt>
                <c:pt idx="13">
                  <c:v>0</c:v>
                </c:pt>
                <c:pt idx="14">
                  <c:v>7.3287068921024208</c:v>
                </c:pt>
                <c:pt idx="15">
                  <c:v>1.9753451854206468E-2</c:v>
                </c:pt>
                <c:pt idx="16">
                  <c:v>0.48999591669158082</c:v>
                </c:pt>
                <c:pt idx="17">
                  <c:v>34.053236027240338</c:v>
                </c:pt>
                <c:pt idx="18">
                  <c:v>18.787765162395551</c:v>
                </c:pt>
                <c:pt idx="19">
                  <c:v>2.4911641522681095E-2</c:v>
                </c:pt>
                <c:pt idx="20">
                  <c:v>88.374559219468068</c:v>
                </c:pt>
                <c:pt idx="21">
                  <c:v>0.55173221659291083</c:v>
                </c:pt>
              </c:numCache>
            </c:numRef>
          </c:val>
        </c:ser>
        <c:ser>
          <c:idx val="1"/>
          <c:order val="1"/>
          <c:tx>
            <c:strRef>
              <c:f>'Thesis-Plots'!$C$1</c:f>
              <c:strCache>
                <c:ptCount val="1"/>
                <c:pt idx="0">
                  <c:v>Bandwidth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'Thesis-Plots'!$A$2:$A$23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facesim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tpcc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'Thesis-Plots'!$C$2:$C$23</c:f>
              <c:numCache>
                <c:formatCode>General</c:formatCode>
                <c:ptCount val="22"/>
                <c:pt idx="0">
                  <c:v>25.736358899728707</c:v>
                </c:pt>
                <c:pt idx="1">
                  <c:v>84.471183189467254</c:v>
                </c:pt>
                <c:pt idx="2">
                  <c:v>16.558291599461231</c:v>
                </c:pt>
                <c:pt idx="3">
                  <c:v>0.66871140270488594</c:v>
                </c:pt>
                <c:pt idx="4">
                  <c:v>40.223672598361595</c:v>
                </c:pt>
                <c:pt idx="5">
                  <c:v>33.972510226165177</c:v>
                </c:pt>
                <c:pt idx="6">
                  <c:v>5.0395956419994778</c:v>
                </c:pt>
                <c:pt idx="7">
                  <c:v>36.694272546719127</c:v>
                </c:pt>
                <c:pt idx="8">
                  <c:v>18.347155887373482</c:v>
                </c:pt>
                <c:pt idx="9">
                  <c:v>29.52144672945024</c:v>
                </c:pt>
                <c:pt idx="10">
                  <c:v>10.423891353623812</c:v>
                </c:pt>
                <c:pt idx="11">
                  <c:v>16.760547210280873</c:v>
                </c:pt>
                <c:pt idx="12">
                  <c:v>42.766995980668604</c:v>
                </c:pt>
                <c:pt idx="13">
                  <c:v>39.060425290514729</c:v>
                </c:pt>
                <c:pt idx="14">
                  <c:v>51.1613658803264</c:v>
                </c:pt>
                <c:pt idx="15">
                  <c:v>15.44781592336251</c:v>
                </c:pt>
                <c:pt idx="16">
                  <c:v>13.482666148936426</c:v>
                </c:pt>
                <c:pt idx="17">
                  <c:v>48.212382779198634</c:v>
                </c:pt>
                <c:pt idx="18">
                  <c:v>36.988329223246133</c:v>
                </c:pt>
                <c:pt idx="19">
                  <c:v>1.6687604483000742</c:v>
                </c:pt>
                <c:pt idx="20">
                  <c:v>92.04613982563626</c:v>
                </c:pt>
                <c:pt idx="21">
                  <c:v>5.6850531160419351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4083456"/>
        <c:axId val="147003008"/>
      </c:barChart>
      <c:catAx>
        <c:axId val="104083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7003008"/>
        <c:crosses val="autoZero"/>
        <c:auto val="1"/>
        <c:lblAlgn val="ctr"/>
        <c:lblOffset val="100"/>
        <c:noMultiLvlLbl val="0"/>
      </c:catAx>
      <c:valAx>
        <c:axId val="147003008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##0\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4083456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4442900893505507"/>
          <c:y val="6.748839577347869E-2"/>
          <c:w val="0.36556534470339713"/>
          <c:h val="8.1366168484759582E-2"/>
        </c:manualLayout>
      </c:layout>
      <c:overlay val="0"/>
      <c:txPr>
        <a:bodyPr/>
        <a:lstStyle/>
        <a:p>
          <a:pPr>
            <a:defRPr sz="3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0.13365</cdr:x>
      <cdr:y>0.03225</cdr:y>
    </cdr:from>
    <cdr:to>
      <cdr:x>0.18711</cdr:x>
      <cdr:y>0.14266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1041628" y="317255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95</a:t>
          </a:r>
        </a:p>
      </cdr:txBody>
    </cdr:sp>
  </cdr:relSizeAnchor>
  <cdr:relSizeAnchor xmlns:cdr="http://schemas.openxmlformats.org/drawingml/2006/chartDrawing">
    <cdr:from>
      <cdr:x>0.1728</cdr:x>
      <cdr:y>0.03225</cdr:y>
    </cdr:from>
    <cdr:to>
      <cdr:x>0.22626</cdr:x>
      <cdr:y>0.14266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1380443" y="317255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91</a:t>
          </a:r>
        </a:p>
      </cdr:txBody>
    </cdr:sp>
  </cdr:relSizeAnchor>
  <cdr:relSizeAnchor xmlns:cdr="http://schemas.openxmlformats.org/drawingml/2006/chartDrawing">
    <cdr:from>
      <cdr:x>0.2104</cdr:x>
      <cdr:y>0.03225</cdr:y>
    </cdr:from>
    <cdr:to>
      <cdr:x>0.26386</cdr:x>
      <cdr:y>0.14266</cdr:y>
    </cdr:to>
    <cdr:sp macro="" textlink="">
      <cdr:nvSpPr>
        <cdr:cNvPr id="7" name="TextBox 1"/>
        <cdr:cNvSpPr txBox="1"/>
      </cdr:nvSpPr>
      <cdr:spPr>
        <a:xfrm xmlns:a="http://schemas.openxmlformats.org/drawingml/2006/main" rot="16200000">
          <a:off x="1705881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97</a:t>
          </a:r>
        </a:p>
      </cdr:txBody>
    </cdr:sp>
  </cdr:relSizeAnchor>
  <cdr:relSizeAnchor xmlns:cdr="http://schemas.openxmlformats.org/drawingml/2006/chartDrawing">
    <cdr:from>
      <cdr:x>0.24617</cdr:x>
      <cdr:y>0.03225</cdr:y>
    </cdr:from>
    <cdr:to>
      <cdr:x>0.29963</cdr:x>
      <cdr:y>0.14266</cdr:y>
    </cdr:to>
    <cdr:sp macro="" textlink="">
      <cdr:nvSpPr>
        <cdr:cNvPr id="8" name="TextBox 1"/>
        <cdr:cNvSpPr txBox="1"/>
      </cdr:nvSpPr>
      <cdr:spPr>
        <a:xfrm xmlns:a="http://schemas.openxmlformats.org/drawingml/2006/main" rot="16200000">
          <a:off x="2015444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100</a:t>
          </a:r>
        </a:p>
      </cdr:txBody>
    </cdr:sp>
  </cdr:relSizeAnchor>
  <cdr:relSizeAnchor xmlns:cdr="http://schemas.openxmlformats.org/drawingml/2006/chartDrawing">
    <cdr:from>
      <cdr:x>0.2847</cdr:x>
      <cdr:y>0.03225</cdr:y>
    </cdr:from>
    <cdr:to>
      <cdr:x>0.33816</cdr:x>
      <cdr:y>0.14266</cdr:y>
    </cdr:to>
    <cdr:sp macro="" textlink="">
      <cdr:nvSpPr>
        <cdr:cNvPr id="9" name="TextBox 1"/>
        <cdr:cNvSpPr txBox="1"/>
      </cdr:nvSpPr>
      <cdr:spPr>
        <a:xfrm xmlns:a="http://schemas.openxmlformats.org/drawingml/2006/main" rot="16200000">
          <a:off x="2348819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69</a:t>
          </a:r>
        </a:p>
      </cdr:txBody>
    </cdr:sp>
  </cdr:relSizeAnchor>
  <cdr:relSizeAnchor xmlns:cdr="http://schemas.openxmlformats.org/drawingml/2006/chartDrawing">
    <cdr:from>
      <cdr:x>0.32047</cdr:x>
      <cdr:y>0.03225</cdr:y>
    </cdr:from>
    <cdr:to>
      <cdr:x>0.37393</cdr:x>
      <cdr:y>0.14266</cdr:y>
    </cdr:to>
    <cdr:sp macro="" textlink="">
      <cdr:nvSpPr>
        <cdr:cNvPr id="10" name="TextBox 1"/>
        <cdr:cNvSpPr txBox="1"/>
      </cdr:nvSpPr>
      <cdr:spPr>
        <a:xfrm xmlns:a="http://schemas.openxmlformats.org/drawingml/2006/main" rot="16200000">
          <a:off x="2658381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93</a:t>
          </a:r>
        </a:p>
      </cdr:txBody>
    </cdr:sp>
  </cdr:relSizeAnchor>
  <cdr:relSizeAnchor xmlns:cdr="http://schemas.openxmlformats.org/drawingml/2006/chartDrawing">
    <cdr:from>
      <cdr:x>0.35624</cdr:x>
      <cdr:y>0.03225</cdr:y>
    </cdr:from>
    <cdr:to>
      <cdr:x>0.4097</cdr:x>
      <cdr:y>0.14266</cdr:y>
    </cdr:to>
    <cdr:sp macro="" textlink="">
      <cdr:nvSpPr>
        <cdr:cNvPr id="11" name="TextBox 1"/>
        <cdr:cNvSpPr txBox="1"/>
      </cdr:nvSpPr>
      <cdr:spPr>
        <a:xfrm xmlns:a="http://schemas.openxmlformats.org/drawingml/2006/main" rot="16200000">
          <a:off x="2967944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88</a:t>
          </a:r>
        </a:p>
      </cdr:txBody>
    </cdr:sp>
  </cdr:relSizeAnchor>
  <cdr:relSizeAnchor xmlns:cdr="http://schemas.openxmlformats.org/drawingml/2006/chartDrawing">
    <cdr:from>
      <cdr:x>0.39384</cdr:x>
      <cdr:y>0.03225</cdr:y>
    </cdr:from>
    <cdr:to>
      <cdr:x>0.4473</cdr:x>
      <cdr:y>0.14266</cdr:y>
    </cdr:to>
    <cdr:sp macro="" textlink="">
      <cdr:nvSpPr>
        <cdr:cNvPr id="12" name="TextBox 1"/>
        <cdr:cNvSpPr txBox="1"/>
      </cdr:nvSpPr>
      <cdr:spPr>
        <a:xfrm xmlns:a="http://schemas.openxmlformats.org/drawingml/2006/main" rot="16200000">
          <a:off x="3293381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99</a:t>
          </a:r>
        </a:p>
      </cdr:txBody>
    </cdr:sp>
  </cdr:relSizeAnchor>
  <cdr:relSizeAnchor xmlns:cdr="http://schemas.openxmlformats.org/drawingml/2006/chartDrawing">
    <cdr:from>
      <cdr:x>0.43053</cdr:x>
      <cdr:y>0.03225</cdr:y>
    </cdr:from>
    <cdr:to>
      <cdr:x>0.48399</cdr:x>
      <cdr:y>0.14266</cdr:y>
    </cdr:to>
    <cdr:sp macro="" textlink="">
      <cdr:nvSpPr>
        <cdr:cNvPr id="13" name="TextBox 1"/>
        <cdr:cNvSpPr txBox="1"/>
      </cdr:nvSpPr>
      <cdr:spPr>
        <a:xfrm xmlns:a="http://schemas.openxmlformats.org/drawingml/2006/main" rot="16200000">
          <a:off x="3610881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79</a:t>
          </a:r>
        </a:p>
      </cdr:txBody>
    </cdr:sp>
  </cdr:relSizeAnchor>
  <cdr:relSizeAnchor xmlns:cdr="http://schemas.openxmlformats.org/drawingml/2006/chartDrawing">
    <cdr:from>
      <cdr:x>0.46829</cdr:x>
      <cdr:y>0.03225</cdr:y>
    </cdr:from>
    <cdr:to>
      <cdr:x>0.52175</cdr:x>
      <cdr:y>0.14266</cdr:y>
    </cdr:to>
    <cdr:sp macro="" textlink="">
      <cdr:nvSpPr>
        <cdr:cNvPr id="14" name="TextBox 1"/>
        <cdr:cNvSpPr txBox="1"/>
      </cdr:nvSpPr>
      <cdr:spPr>
        <a:xfrm xmlns:a="http://schemas.openxmlformats.org/drawingml/2006/main" rot="16200000">
          <a:off x="3937642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100</a:t>
          </a:r>
        </a:p>
      </cdr:txBody>
    </cdr:sp>
  </cdr:relSizeAnchor>
  <cdr:relSizeAnchor xmlns:cdr="http://schemas.openxmlformats.org/drawingml/2006/chartDrawing">
    <cdr:from>
      <cdr:x>0.50734</cdr:x>
      <cdr:y>0.03225</cdr:y>
    </cdr:from>
    <cdr:to>
      <cdr:x>0.5608</cdr:x>
      <cdr:y>0.14266</cdr:y>
    </cdr:to>
    <cdr:sp macro="" textlink="">
      <cdr:nvSpPr>
        <cdr:cNvPr id="15" name="TextBox 1"/>
        <cdr:cNvSpPr txBox="1"/>
      </cdr:nvSpPr>
      <cdr:spPr>
        <a:xfrm xmlns:a="http://schemas.openxmlformats.org/drawingml/2006/main" rot="16200000">
          <a:off x="4275647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97</a:t>
          </a:r>
        </a:p>
      </cdr:txBody>
    </cdr:sp>
  </cdr:relSizeAnchor>
  <cdr:relSizeAnchor xmlns:cdr="http://schemas.openxmlformats.org/drawingml/2006/chartDrawing">
    <cdr:from>
      <cdr:x>0.5438</cdr:x>
      <cdr:y>0.03225</cdr:y>
    </cdr:from>
    <cdr:to>
      <cdr:x>0.59726</cdr:x>
      <cdr:y>0.14266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4591163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92</a:t>
          </a:r>
        </a:p>
      </cdr:txBody>
    </cdr:sp>
  </cdr:relSizeAnchor>
  <cdr:relSizeAnchor xmlns:cdr="http://schemas.openxmlformats.org/drawingml/2006/chartDrawing">
    <cdr:from>
      <cdr:x>0.57957</cdr:x>
      <cdr:y>0.03225</cdr:y>
    </cdr:from>
    <cdr:to>
      <cdr:x>0.63303</cdr:x>
      <cdr:y>0.14266</cdr:y>
    </cdr:to>
    <cdr:sp macro="" textlink="">
      <cdr:nvSpPr>
        <cdr:cNvPr id="17" name="TextBox 1"/>
        <cdr:cNvSpPr txBox="1"/>
      </cdr:nvSpPr>
      <cdr:spPr>
        <a:xfrm xmlns:a="http://schemas.openxmlformats.org/drawingml/2006/main" rot="16200000">
          <a:off x="4900724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92</a:t>
          </a:r>
        </a:p>
      </cdr:txBody>
    </cdr:sp>
  </cdr:relSizeAnchor>
  <cdr:relSizeAnchor xmlns:cdr="http://schemas.openxmlformats.org/drawingml/2006/chartDrawing">
    <cdr:from>
      <cdr:x>0.61672</cdr:x>
      <cdr:y>0.03225</cdr:y>
    </cdr:from>
    <cdr:to>
      <cdr:x>0.67018</cdr:x>
      <cdr:y>0.14266</cdr:y>
    </cdr:to>
    <cdr:sp macro="" textlink="">
      <cdr:nvSpPr>
        <cdr:cNvPr id="18" name="TextBox 1"/>
        <cdr:cNvSpPr txBox="1"/>
      </cdr:nvSpPr>
      <cdr:spPr>
        <a:xfrm xmlns:a="http://schemas.openxmlformats.org/drawingml/2006/main" rot="16200000">
          <a:off x="5222195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83</a:t>
          </a:r>
        </a:p>
      </cdr:txBody>
    </cdr:sp>
  </cdr:relSizeAnchor>
  <cdr:relSizeAnchor xmlns:cdr="http://schemas.openxmlformats.org/drawingml/2006/chartDrawing">
    <cdr:from>
      <cdr:x>0.65318</cdr:x>
      <cdr:y>0.03225</cdr:y>
    </cdr:from>
    <cdr:to>
      <cdr:x>0.70664</cdr:x>
      <cdr:y>0.14266</cdr:y>
    </cdr:to>
    <cdr:sp macro="" textlink="">
      <cdr:nvSpPr>
        <cdr:cNvPr id="19" name="TextBox 1"/>
        <cdr:cNvSpPr txBox="1"/>
      </cdr:nvSpPr>
      <cdr:spPr>
        <a:xfrm xmlns:a="http://schemas.openxmlformats.org/drawingml/2006/main" rot="16200000">
          <a:off x="5537710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92</a:t>
          </a:r>
        </a:p>
      </cdr:txBody>
    </cdr:sp>
  </cdr:relSizeAnchor>
  <cdr:relSizeAnchor xmlns:cdr="http://schemas.openxmlformats.org/drawingml/2006/chartDrawing">
    <cdr:from>
      <cdr:x>0.69101</cdr:x>
      <cdr:y>0.03225</cdr:y>
    </cdr:from>
    <cdr:to>
      <cdr:x>0.74447</cdr:x>
      <cdr:y>0.14266</cdr:y>
    </cdr:to>
    <cdr:sp macro="" textlink="">
      <cdr:nvSpPr>
        <cdr:cNvPr id="20" name="TextBox 1"/>
        <cdr:cNvSpPr txBox="1"/>
      </cdr:nvSpPr>
      <cdr:spPr>
        <a:xfrm xmlns:a="http://schemas.openxmlformats.org/drawingml/2006/main" rot="16200000">
          <a:off x="5865131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100</a:t>
          </a:r>
        </a:p>
      </cdr:txBody>
    </cdr:sp>
  </cdr:relSizeAnchor>
  <cdr:relSizeAnchor xmlns:cdr="http://schemas.openxmlformats.org/drawingml/2006/chartDrawing">
    <cdr:from>
      <cdr:x>0.72885</cdr:x>
      <cdr:y>0.03225</cdr:y>
    </cdr:from>
    <cdr:to>
      <cdr:x>0.7823</cdr:x>
      <cdr:y>0.14266</cdr:y>
    </cdr:to>
    <cdr:sp macro="" textlink="">
      <cdr:nvSpPr>
        <cdr:cNvPr id="21" name="TextBox 1"/>
        <cdr:cNvSpPr txBox="1"/>
      </cdr:nvSpPr>
      <cdr:spPr>
        <a:xfrm xmlns:a="http://schemas.openxmlformats.org/drawingml/2006/main" rot="16200000">
          <a:off x="6192554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93</a:t>
          </a:r>
        </a:p>
      </cdr:txBody>
    </cdr:sp>
  </cdr:relSizeAnchor>
  <cdr:relSizeAnchor xmlns:cdr="http://schemas.openxmlformats.org/drawingml/2006/chartDrawing">
    <cdr:from>
      <cdr:x>0.76462</cdr:x>
      <cdr:y>0.03225</cdr:y>
    </cdr:from>
    <cdr:to>
      <cdr:x>0.81808</cdr:x>
      <cdr:y>0.14266</cdr:y>
    </cdr:to>
    <cdr:sp macro="" textlink="">
      <cdr:nvSpPr>
        <cdr:cNvPr id="23" name="TextBox 1"/>
        <cdr:cNvSpPr txBox="1"/>
      </cdr:nvSpPr>
      <cdr:spPr>
        <a:xfrm xmlns:a="http://schemas.openxmlformats.org/drawingml/2006/main" rot="16200000">
          <a:off x="6502116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87</a:t>
          </a:r>
        </a:p>
      </cdr:txBody>
    </cdr:sp>
  </cdr:relSizeAnchor>
  <cdr:relSizeAnchor xmlns:cdr="http://schemas.openxmlformats.org/drawingml/2006/chartDrawing">
    <cdr:from>
      <cdr:x>0.80176</cdr:x>
      <cdr:y>0.03225</cdr:y>
    </cdr:from>
    <cdr:to>
      <cdr:x>0.85522</cdr:x>
      <cdr:y>0.14266</cdr:y>
    </cdr:to>
    <cdr:sp macro="" textlink="">
      <cdr:nvSpPr>
        <cdr:cNvPr id="24" name="TextBox 1"/>
        <cdr:cNvSpPr txBox="1"/>
      </cdr:nvSpPr>
      <cdr:spPr>
        <a:xfrm xmlns:a="http://schemas.openxmlformats.org/drawingml/2006/main" rot="16200000">
          <a:off x="6823585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91</a:t>
          </a:r>
        </a:p>
      </cdr:txBody>
    </cdr:sp>
  </cdr:relSizeAnchor>
  <cdr:relSizeAnchor xmlns:cdr="http://schemas.openxmlformats.org/drawingml/2006/chartDrawing">
    <cdr:from>
      <cdr:x>0.8396</cdr:x>
      <cdr:y>0.03225</cdr:y>
    </cdr:from>
    <cdr:to>
      <cdr:x>0.89306</cdr:x>
      <cdr:y>0.14266</cdr:y>
    </cdr:to>
    <cdr:sp macro="" textlink="">
      <cdr:nvSpPr>
        <cdr:cNvPr id="25" name="TextBox 1"/>
        <cdr:cNvSpPr txBox="1"/>
      </cdr:nvSpPr>
      <cdr:spPr>
        <a:xfrm xmlns:a="http://schemas.openxmlformats.org/drawingml/2006/main" rot="16200000">
          <a:off x="7151006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97</a:t>
          </a:r>
        </a:p>
      </cdr:txBody>
    </cdr:sp>
  </cdr:relSizeAnchor>
  <cdr:relSizeAnchor xmlns:cdr="http://schemas.openxmlformats.org/drawingml/2006/chartDrawing">
    <cdr:from>
      <cdr:x>0.87743</cdr:x>
      <cdr:y>0.03225</cdr:y>
    </cdr:from>
    <cdr:to>
      <cdr:x>0.93089</cdr:x>
      <cdr:y>0.14266</cdr:y>
    </cdr:to>
    <cdr:sp macro="" textlink="">
      <cdr:nvSpPr>
        <cdr:cNvPr id="26" name="TextBox 1"/>
        <cdr:cNvSpPr txBox="1"/>
      </cdr:nvSpPr>
      <cdr:spPr>
        <a:xfrm xmlns:a="http://schemas.openxmlformats.org/drawingml/2006/main" rot="16200000">
          <a:off x="7478429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70</a:t>
          </a:r>
        </a:p>
      </cdr:txBody>
    </cdr:sp>
  </cdr:relSizeAnchor>
  <cdr:relSizeAnchor xmlns:cdr="http://schemas.openxmlformats.org/drawingml/2006/chartDrawing">
    <cdr:from>
      <cdr:x>0.9132</cdr:x>
      <cdr:y>0.03225</cdr:y>
    </cdr:from>
    <cdr:to>
      <cdr:x>0.96666</cdr:x>
      <cdr:y>0.14266</cdr:y>
    </cdr:to>
    <cdr:sp macro="" textlink="">
      <cdr:nvSpPr>
        <cdr:cNvPr id="27" name="TextBox 1"/>
        <cdr:cNvSpPr txBox="1"/>
      </cdr:nvSpPr>
      <cdr:spPr>
        <a:xfrm xmlns:a="http://schemas.openxmlformats.org/drawingml/2006/main" rot="16200000">
          <a:off x="7787991" y="317254"/>
          <a:ext cx="692606" cy="462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90</a:t>
          </a:r>
        </a:p>
      </cdr:txBody>
    </cdr:sp>
  </cdr:relSizeAnchor>
  <cdr:relSizeAnchor xmlns:cdr="http://schemas.openxmlformats.org/drawingml/2006/chartDrawing">
    <cdr:from>
      <cdr:x>0.94654</cdr:x>
      <cdr:y>0.03059</cdr:y>
    </cdr:from>
    <cdr:to>
      <cdr:x>1</cdr:x>
      <cdr:y>0.141</cdr:y>
    </cdr:to>
    <cdr:sp macro="" textlink="">
      <cdr:nvSpPr>
        <cdr:cNvPr id="28" name="TextBox 1"/>
        <cdr:cNvSpPr txBox="1"/>
      </cdr:nvSpPr>
      <cdr:spPr>
        <a:xfrm xmlns:a="http://schemas.openxmlformats.org/drawingml/2006/main" rot="16200000">
          <a:off x="8088357" y="308696"/>
          <a:ext cx="695407" cy="463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itchFamily="18" charset="0"/>
              <a:cs typeface="Times New Roman" pitchFamily="18" charset="0"/>
            </a:rPr>
            <a:t>91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5</xdr:row>
      <xdr:rowOff>138110</xdr:rowOff>
    </xdr:from>
    <xdr:to>
      <xdr:col>27</xdr:col>
      <xdr:colOff>176893</xdr:colOff>
      <xdr:row>40</xdr:row>
      <xdr:rowOff>68036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I2" sqref="I2:I23"/>
    </sheetView>
  </sheetViews>
  <sheetFormatPr defaultColWidth="17.140625" defaultRowHeight="12.75" customHeight="1" x14ac:dyDescent="0.2"/>
  <cols>
    <col min="1" max="10" width="17.140625" customWidth="1"/>
    <col min="11" max="11" width="22.7109375" customWidth="1"/>
    <col min="12" max="19" width="17.140625" customWidth="1"/>
  </cols>
  <sheetData>
    <row r="1" spans="1:13" ht="12.75" customHeight="1" x14ac:dyDescent="0.2">
      <c r="A1" s="1" t="s">
        <v>0</v>
      </c>
      <c r="B1" s="1" t="s">
        <v>19</v>
      </c>
      <c r="C1" s="1" t="s">
        <v>8</v>
      </c>
      <c r="D1" s="1" t="s">
        <v>34</v>
      </c>
      <c r="F1" s="1" t="s">
        <v>45</v>
      </c>
      <c r="G1" s="1" t="s">
        <v>46</v>
      </c>
      <c r="H1" s="1" t="s">
        <v>47</v>
      </c>
      <c r="I1" s="1" t="s">
        <v>46</v>
      </c>
    </row>
    <row r="2" spans="1:13" ht="12.75" customHeight="1" x14ac:dyDescent="0.2">
      <c r="A2" s="2" t="s">
        <v>4</v>
      </c>
      <c r="B2" s="3">
        <v>95.094300000000004</v>
      </c>
      <c r="C2" s="3">
        <v>19.596953984393402</v>
      </c>
      <c r="D2" s="3">
        <v>2066.7199999999998</v>
      </c>
      <c r="F2">
        <v>21.566480102018399</v>
      </c>
      <c r="G2" s="4">
        <f>(F2-C2)/F2*100</f>
        <v>9.1323484792526273</v>
      </c>
      <c r="H2">
        <v>2782.95</v>
      </c>
      <c r="I2" s="4">
        <f>(H2-D2)/H2*100</f>
        <v>25.736358899728707</v>
      </c>
    </row>
    <row r="3" spans="1:13" ht="12.75" customHeight="1" x14ac:dyDescent="0.2">
      <c r="A3" s="2" t="s">
        <v>27</v>
      </c>
      <c r="B3" s="3">
        <v>91.075699999999998</v>
      </c>
      <c r="C3" s="3">
        <v>52.981583575825098</v>
      </c>
      <c r="D3" s="3">
        <v>1424.8</v>
      </c>
      <c r="F3">
        <v>106.848758452068</v>
      </c>
      <c r="G3" s="4">
        <f t="shared" ref="G3:G23" si="0">(F3-C3)/F3*100</f>
        <v>50.414413472485542</v>
      </c>
      <c r="H3">
        <v>9175.2000000000007</v>
      </c>
      <c r="I3" s="4">
        <f t="shared" ref="I3:I23" si="1">(H3-D3)/H3*100</f>
        <v>84.471183189467254</v>
      </c>
    </row>
    <row r="4" spans="1:13" ht="12.75" customHeight="1" x14ac:dyDescent="0.2">
      <c r="A4" s="2" t="s">
        <v>23</v>
      </c>
      <c r="B4" s="3">
        <v>97.246899999999997</v>
      </c>
      <c r="C4" s="3">
        <v>0.30592463684960702</v>
      </c>
      <c r="D4" s="3">
        <v>34.505899999999997</v>
      </c>
      <c r="F4">
        <v>0.30597076667833001</v>
      </c>
      <c r="G4" s="4">
        <f t="shared" si="0"/>
        <v>1.5076547744667946E-2</v>
      </c>
      <c r="H4">
        <v>41.353299999999997</v>
      </c>
      <c r="I4" s="4">
        <f t="shared" si="1"/>
        <v>16.558291599461231</v>
      </c>
    </row>
    <row r="5" spans="1:13" ht="12.75" customHeight="1" x14ac:dyDescent="0.2">
      <c r="A5" s="2" t="s">
        <v>37</v>
      </c>
      <c r="B5" s="3">
        <v>99.939700000000002</v>
      </c>
      <c r="C5" s="3">
        <v>4.3752995605448097</v>
      </c>
      <c r="D5" s="3">
        <v>456.31900000000002</v>
      </c>
      <c r="F5">
        <v>4.3753016238115796</v>
      </c>
      <c r="G5" s="4">
        <f t="shared" si="0"/>
        <v>4.7157132176938342E-5</v>
      </c>
      <c r="H5">
        <v>459.39100000000002</v>
      </c>
      <c r="I5" s="4">
        <f t="shared" si="1"/>
        <v>0.66871140270488594</v>
      </c>
    </row>
    <row r="6" spans="1:13" ht="12.75" customHeight="1" x14ac:dyDescent="0.2">
      <c r="A6" s="2" t="s">
        <v>11</v>
      </c>
      <c r="B6" s="3">
        <v>69.430800000000005</v>
      </c>
      <c r="C6" s="3">
        <v>5.0616158596798497</v>
      </c>
      <c r="D6" s="3">
        <v>359.66399999999999</v>
      </c>
      <c r="F6">
        <v>5.6684316257300003</v>
      </c>
      <c r="G6" s="4">
        <f t="shared" si="0"/>
        <v>10.705179247390193</v>
      </c>
      <c r="H6">
        <v>601.68299999999999</v>
      </c>
      <c r="I6" s="4">
        <f t="shared" si="1"/>
        <v>40.223672598361595</v>
      </c>
      <c r="K6" t="s">
        <v>52</v>
      </c>
    </row>
    <row r="7" spans="1:13" ht="12.75" customHeight="1" x14ac:dyDescent="0.2">
      <c r="A7" s="2" t="s">
        <v>7</v>
      </c>
      <c r="B7" s="3">
        <v>93.0608</v>
      </c>
      <c r="C7" s="3">
        <v>1.6287833965859999E-3</v>
      </c>
      <c r="D7" s="3">
        <v>8.6035799999999996E-2</v>
      </c>
      <c r="F7">
        <v>1.6287833965859999E-3</v>
      </c>
      <c r="G7" s="4">
        <f t="shared" si="0"/>
        <v>0</v>
      </c>
      <c r="H7">
        <v>0.130303</v>
      </c>
      <c r="I7" s="4">
        <f t="shared" si="1"/>
        <v>33.972510226165177</v>
      </c>
      <c r="K7" s="4">
        <f>AVERAGE(G3,G19,G22,G16,G6,G15,G18)</f>
        <v>27.338012967911162</v>
      </c>
    </row>
    <row r="8" spans="1:13" ht="12.75" customHeight="1" x14ac:dyDescent="0.2">
      <c r="A8" s="2" t="s">
        <v>31</v>
      </c>
      <c r="B8" s="3">
        <v>88.059700000000007</v>
      </c>
      <c r="C8" s="3">
        <v>4.66582412562102</v>
      </c>
      <c r="D8" s="3">
        <v>631.82000000000005</v>
      </c>
      <c r="F8">
        <v>4.6713519696628403</v>
      </c>
      <c r="G8" s="4">
        <f t="shared" si="0"/>
        <v>0.11833499333211775</v>
      </c>
      <c r="H8">
        <v>665.351</v>
      </c>
      <c r="I8" s="4">
        <f t="shared" si="1"/>
        <v>5.0395956419994778</v>
      </c>
      <c r="K8" t="s">
        <v>53</v>
      </c>
    </row>
    <row r="9" spans="1:13" ht="12.75" customHeight="1" x14ac:dyDescent="0.2">
      <c r="A9" s="2" t="s">
        <v>32</v>
      </c>
      <c r="B9" s="3">
        <v>99.311800000000005</v>
      </c>
      <c r="C9" s="3">
        <v>1.41735765846867</v>
      </c>
      <c r="D9" s="3">
        <v>82.555099999999996</v>
      </c>
      <c r="F9">
        <v>1.4664893051949801</v>
      </c>
      <c r="G9" s="4">
        <f t="shared" si="0"/>
        <v>3.3502901488789032</v>
      </c>
      <c r="H9">
        <v>130.40700000000001</v>
      </c>
      <c r="I9" s="4">
        <f t="shared" si="1"/>
        <v>36.694272546719127</v>
      </c>
      <c r="K9" s="4">
        <f>AVERAGE(G4,G13,G14,G2,G23,G10,G20,G12,G11)</f>
        <v>7.7113878622906622</v>
      </c>
      <c r="L9" s="4"/>
      <c r="M9" s="4">
        <f t="shared" ref="M9" si="2">AVERAGE(I4,I13,I14,I2,I23,I10,I20,I12,I11)</f>
        <v>22.532007777763891</v>
      </c>
    </row>
    <row r="10" spans="1:13" ht="12.75" customHeight="1" x14ac:dyDescent="0.2">
      <c r="A10" s="2" t="s">
        <v>24</v>
      </c>
      <c r="B10" s="3">
        <v>78.877700000000004</v>
      </c>
      <c r="C10" s="3">
        <v>0.97243001548246699</v>
      </c>
      <c r="D10" s="3">
        <v>94.712400000000002</v>
      </c>
      <c r="F10">
        <v>0.99978763296612305</v>
      </c>
      <c r="G10" s="4">
        <f t="shared" si="0"/>
        <v>2.7363428573818989</v>
      </c>
      <c r="H10">
        <v>115.994</v>
      </c>
      <c r="I10" s="4">
        <f t="shared" si="1"/>
        <v>18.347155887373482</v>
      </c>
      <c r="K10" t="s">
        <v>54</v>
      </c>
    </row>
    <row r="11" spans="1:13" ht="12.75" customHeight="1" x14ac:dyDescent="0.2">
      <c r="A11" s="2" t="s">
        <v>17</v>
      </c>
      <c r="B11" s="3">
        <v>99.9983</v>
      </c>
      <c r="C11" s="3">
        <v>1.4359609766319701</v>
      </c>
      <c r="D11" s="3">
        <v>126.7</v>
      </c>
      <c r="F11">
        <v>1.4359703892239399</v>
      </c>
      <c r="G11" s="4">
        <f t="shared" si="0"/>
        <v>6.5548649474140045E-4</v>
      </c>
      <c r="H11">
        <v>179.77099999999999</v>
      </c>
      <c r="I11" s="4">
        <f t="shared" si="1"/>
        <v>29.52144672945024</v>
      </c>
      <c r="K11" s="4">
        <f>AVERAGE(G21,G8,G7,G5,G17,G9)</f>
        <v>0.58555623212001418</v>
      </c>
      <c r="L11" s="4"/>
      <c r="M11" s="4"/>
    </row>
    <row r="12" spans="1:13" ht="12.75" customHeight="1" x14ac:dyDescent="0.2">
      <c r="A12" s="2" t="s">
        <v>29</v>
      </c>
      <c r="B12" s="3">
        <v>97.009600000000006</v>
      </c>
      <c r="C12" s="3">
        <v>0.60024107292921003</v>
      </c>
      <c r="D12" s="3">
        <v>64.731099999999998</v>
      </c>
      <c r="F12">
        <v>0.60317616369205096</v>
      </c>
      <c r="G12" s="4">
        <f t="shared" si="0"/>
        <v>0.48660589385283282</v>
      </c>
      <c r="H12">
        <v>72.263800000000003</v>
      </c>
      <c r="I12" s="4">
        <f t="shared" si="1"/>
        <v>10.423891353623812</v>
      </c>
    </row>
    <row r="13" spans="1:13" ht="12.75" customHeight="1" x14ac:dyDescent="0.2">
      <c r="A13" s="2" t="s">
        <v>18</v>
      </c>
      <c r="B13" s="3">
        <v>91.936300000000003</v>
      </c>
      <c r="C13" s="3">
        <v>0.39321115293890502</v>
      </c>
      <c r="D13" s="3">
        <v>45.677399999999999</v>
      </c>
      <c r="F13">
        <v>0.42086883284104598</v>
      </c>
      <c r="G13" s="4">
        <f t="shared" si="0"/>
        <v>6.5715676106115311</v>
      </c>
      <c r="H13">
        <v>54.874699999999997</v>
      </c>
      <c r="I13" s="4">
        <f t="shared" si="1"/>
        <v>16.760547210280873</v>
      </c>
    </row>
    <row r="14" spans="1:13" ht="12.75" customHeight="1" x14ac:dyDescent="0.2">
      <c r="A14" s="2" t="s">
        <v>25</v>
      </c>
      <c r="B14" s="3">
        <v>92.280699999999996</v>
      </c>
      <c r="C14" s="3">
        <v>9.56211787796639</v>
      </c>
      <c r="D14" s="3">
        <v>830.15899999999999</v>
      </c>
      <c r="F14">
        <v>13.882364869942201</v>
      </c>
      <c r="G14" s="4">
        <f t="shared" si="0"/>
        <v>31.120396506289193</v>
      </c>
      <c r="H14">
        <v>1450.49</v>
      </c>
      <c r="I14" s="4">
        <f t="shared" si="1"/>
        <v>42.766995980668604</v>
      </c>
    </row>
    <row r="15" spans="1:13" ht="12.75" customHeight="1" x14ac:dyDescent="0.2">
      <c r="A15" s="2" t="s">
        <v>33</v>
      </c>
      <c r="B15" s="3">
        <v>83.208200000000005</v>
      </c>
      <c r="C15" s="3">
        <v>42.2024090173338</v>
      </c>
      <c r="D15" s="3">
        <v>3437.51</v>
      </c>
      <c r="F15">
        <v>42.2024090173338</v>
      </c>
      <c r="G15" s="4">
        <f t="shared" si="0"/>
        <v>0</v>
      </c>
      <c r="H15">
        <v>5640.85</v>
      </c>
      <c r="I15" s="4">
        <f t="shared" si="1"/>
        <v>39.060425290514729</v>
      </c>
    </row>
    <row r="16" spans="1:13" ht="12.75" customHeight="1" x14ac:dyDescent="0.2">
      <c r="A16" s="2" t="s">
        <v>12</v>
      </c>
      <c r="B16" s="3">
        <v>91.980199999999996</v>
      </c>
      <c r="C16" s="3">
        <v>40.731487449317399</v>
      </c>
      <c r="D16" s="3">
        <v>2072.5700000000002</v>
      </c>
      <c r="F16">
        <v>43.952648207782701</v>
      </c>
      <c r="G16" s="4">
        <f t="shared" si="0"/>
        <v>7.3287068921024208</v>
      </c>
      <c r="H16">
        <v>4243.71</v>
      </c>
      <c r="I16" s="4">
        <f t="shared" si="1"/>
        <v>51.1613658803264</v>
      </c>
    </row>
    <row r="17" spans="1:9" ht="12.75" customHeight="1" x14ac:dyDescent="0.2">
      <c r="A17" s="2" t="s">
        <v>15</v>
      </c>
      <c r="B17" s="3">
        <v>99.979500000000002</v>
      </c>
      <c r="C17" s="3">
        <v>16.000446814883201</v>
      </c>
      <c r="D17" s="3">
        <v>1475.74</v>
      </c>
      <c r="F17">
        <v>16.0036080799002</v>
      </c>
      <c r="G17" s="4">
        <f t="shared" si="0"/>
        <v>1.9753451854206468E-2</v>
      </c>
      <c r="H17">
        <v>1745.36</v>
      </c>
      <c r="I17" s="4">
        <f t="shared" si="1"/>
        <v>15.44781592336251</v>
      </c>
    </row>
    <row r="18" spans="1:9" ht="12.75" customHeight="1" x14ac:dyDescent="0.2">
      <c r="A18" s="2" t="s">
        <v>20</v>
      </c>
      <c r="B18" s="3">
        <v>92.793800000000005</v>
      </c>
      <c r="C18" s="3">
        <v>5.0982850029290001E-3</v>
      </c>
      <c r="D18" s="3">
        <v>0.35649900000000001</v>
      </c>
      <c r="F18">
        <v>5.1233894017939999E-3</v>
      </c>
      <c r="G18" s="4">
        <f t="shared" si="0"/>
        <v>0.48999591669158082</v>
      </c>
      <c r="H18">
        <v>0.412055</v>
      </c>
      <c r="I18" s="4">
        <f t="shared" si="1"/>
        <v>13.482666148936426</v>
      </c>
    </row>
    <row r="19" spans="1:9" ht="12.75" customHeight="1" x14ac:dyDescent="0.2">
      <c r="A19" s="2" t="s">
        <v>10</v>
      </c>
      <c r="B19" s="3">
        <v>86.686199999999999</v>
      </c>
      <c r="C19" s="3">
        <v>4.0309488949059098</v>
      </c>
      <c r="D19" s="3">
        <v>291.58499999999998</v>
      </c>
      <c r="F19">
        <v>6.1124286501320304</v>
      </c>
      <c r="G19" s="4">
        <f t="shared" si="0"/>
        <v>34.053236027240338</v>
      </c>
      <c r="H19">
        <v>563.04</v>
      </c>
      <c r="I19" s="4">
        <f t="shared" si="1"/>
        <v>48.212382779198634</v>
      </c>
    </row>
    <row r="20" spans="1:9" ht="12.75" customHeight="1" x14ac:dyDescent="0.2">
      <c r="A20" s="2" t="s">
        <v>14</v>
      </c>
      <c r="B20" s="3">
        <v>90.752200000000002</v>
      </c>
      <c r="C20" s="3">
        <v>0.49607533719286401</v>
      </c>
      <c r="D20" s="3">
        <v>35.925600000000003</v>
      </c>
      <c r="F20">
        <v>0.61083817996738798</v>
      </c>
      <c r="G20" s="4">
        <f t="shared" si="0"/>
        <v>18.787765162395551</v>
      </c>
      <c r="H20">
        <v>57.014200000000002</v>
      </c>
      <c r="I20" s="4">
        <f t="shared" si="1"/>
        <v>36.988329223246133</v>
      </c>
    </row>
    <row r="21" spans="1:9" ht="12.75" customHeight="1" x14ac:dyDescent="0.2">
      <c r="A21" s="2" t="s">
        <v>13</v>
      </c>
      <c r="B21" s="3">
        <v>97.061800000000005</v>
      </c>
      <c r="C21" s="3">
        <v>4.4158244911819002E-2</v>
      </c>
      <c r="D21" s="3">
        <v>5.9643600000000001</v>
      </c>
      <c r="F21">
        <v>4.4169248196593E-2</v>
      </c>
      <c r="G21" s="4">
        <f t="shared" si="0"/>
        <v>2.4911641522681095E-2</v>
      </c>
      <c r="H21">
        <v>6.0655799999999997</v>
      </c>
      <c r="I21" s="4">
        <f t="shared" si="1"/>
        <v>1.6687604483000742</v>
      </c>
    </row>
    <row r="22" spans="1:9" ht="12.75" customHeight="1" x14ac:dyDescent="0.2">
      <c r="A22" s="2" t="s">
        <v>9</v>
      </c>
      <c r="B22" s="3">
        <v>69.959299999999999</v>
      </c>
      <c r="C22" s="3">
        <v>0.55021876953175997</v>
      </c>
      <c r="D22" s="3">
        <v>44.685899999999997</v>
      </c>
      <c r="F22">
        <v>4.7328852292049097</v>
      </c>
      <c r="G22" s="4">
        <f t="shared" si="0"/>
        <v>88.374559219468068</v>
      </c>
      <c r="H22">
        <v>561.81399999999996</v>
      </c>
      <c r="I22" s="4">
        <f t="shared" si="1"/>
        <v>92.04613982563626</v>
      </c>
    </row>
    <row r="23" spans="1:9" ht="12.75" customHeight="1" x14ac:dyDescent="0.2">
      <c r="A23" s="2" t="s">
        <v>5</v>
      </c>
      <c r="B23" s="3">
        <v>90.3386</v>
      </c>
      <c r="C23" s="3">
        <v>1.79627484801735</v>
      </c>
      <c r="D23" s="3">
        <v>190.17099999999999</v>
      </c>
      <c r="F23">
        <v>1.8062404585362299</v>
      </c>
      <c r="G23" s="4">
        <f t="shared" si="0"/>
        <v>0.55173221659291083</v>
      </c>
      <c r="H23">
        <v>201.63399999999999</v>
      </c>
      <c r="I23" s="4">
        <f t="shared" si="1"/>
        <v>5.6850531160419351</v>
      </c>
    </row>
    <row r="24" spans="1:9" ht="12.75" customHeight="1" x14ac:dyDescent="0.2">
      <c r="B24" s="4"/>
      <c r="E24" t="s">
        <v>48</v>
      </c>
      <c r="G24" s="4">
        <f>MIN(G2:G23)</f>
        <v>0</v>
      </c>
      <c r="I24" s="4">
        <f>MIN(I2:I23)</f>
        <v>0.66871140270488594</v>
      </c>
    </row>
    <row r="25" spans="1:9" ht="12.75" customHeight="1" x14ac:dyDescent="0.2">
      <c r="E25" t="s">
        <v>49</v>
      </c>
      <c r="G25" s="4">
        <f>MAX(G2:G23)</f>
        <v>88.374559219468068</v>
      </c>
      <c r="I25" s="4">
        <f>MAX(I2:I23)</f>
        <v>92.04613982563626</v>
      </c>
    </row>
    <row r="26" spans="1:9" ht="12.75" customHeight="1" x14ac:dyDescent="0.2">
      <c r="E26" t="s">
        <v>50</v>
      </c>
      <c r="G26" s="4">
        <f>AVERAGE(G2:G23)</f>
        <v>12.012814496759738</v>
      </c>
      <c r="I26" s="4">
        <f>AVERAGE(I2:I23)</f>
        <v>30.224435086434891</v>
      </c>
    </row>
    <row r="27" spans="1:9" ht="12.75" customHeight="1" x14ac:dyDescent="0.2">
      <c r="E27" t="s">
        <v>51</v>
      </c>
      <c r="G27" s="4">
        <f>MEDIAN(G2:G23)</f>
        <v>1.644037536987405</v>
      </c>
      <c r="I27" s="4">
        <f>MEDIAN(I2:I23)</f>
        <v>27.628902814589473</v>
      </c>
    </row>
  </sheetData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B2" sqref="B2:I23"/>
    </sheetView>
  </sheetViews>
  <sheetFormatPr defaultColWidth="17.140625" defaultRowHeight="12.75" customHeight="1" x14ac:dyDescent="0.2"/>
  <cols>
    <col min="1" max="20" width="17.140625" customWidth="1"/>
  </cols>
  <sheetData>
    <row r="1" spans="1:11" x14ac:dyDescent="0.2">
      <c r="A1" s="1" t="s">
        <v>0</v>
      </c>
      <c r="B1" s="1" t="s">
        <v>1</v>
      </c>
      <c r="C1" s="1" t="s">
        <v>30</v>
      </c>
      <c r="D1" s="1" t="s">
        <v>22</v>
      </c>
      <c r="E1" s="1" t="s">
        <v>28</v>
      </c>
      <c r="F1" s="1" t="s">
        <v>35</v>
      </c>
      <c r="G1" s="1" t="s">
        <v>16</v>
      </c>
      <c r="H1" s="1" t="s">
        <v>6</v>
      </c>
      <c r="I1" s="1" t="s">
        <v>21</v>
      </c>
      <c r="J1" s="1" t="s">
        <v>36</v>
      </c>
      <c r="K1" s="1"/>
    </row>
    <row r="2" spans="1:11" x14ac:dyDescent="0.2">
      <c r="A2" s="2" t="s">
        <v>4</v>
      </c>
      <c r="B2" s="2">
        <v>2824926</v>
      </c>
      <c r="C2" s="2">
        <v>1287008</v>
      </c>
      <c r="D2" s="2">
        <v>798081</v>
      </c>
      <c r="E2" s="2">
        <v>1039380</v>
      </c>
      <c r="F2" s="2">
        <v>693297</v>
      </c>
      <c r="G2" s="2">
        <v>787006</v>
      </c>
      <c r="H2" s="2">
        <v>642495</v>
      </c>
      <c r="I2" s="2">
        <v>10586148</v>
      </c>
      <c r="J2" s="2">
        <f>SUM(B2:I2)</f>
        <v>18658341</v>
      </c>
    </row>
    <row r="3" spans="1:11" x14ac:dyDescent="0.2">
      <c r="A3" s="2" t="s">
        <v>27</v>
      </c>
      <c r="B3" s="2">
        <v>21561929</v>
      </c>
      <c r="C3" s="2">
        <v>356</v>
      </c>
      <c r="D3" s="2">
        <v>178</v>
      </c>
      <c r="E3" s="2">
        <v>178</v>
      </c>
      <c r="F3" s="2">
        <v>890099</v>
      </c>
      <c r="G3" s="2">
        <v>178</v>
      </c>
      <c r="H3" s="2">
        <v>290</v>
      </c>
      <c r="I3" s="2">
        <v>492302</v>
      </c>
      <c r="J3" s="2">
        <f t="shared" ref="J3:J23" si="0">SUM(B3:I3)</f>
        <v>22945510</v>
      </c>
    </row>
    <row r="4" spans="1:11" x14ac:dyDescent="0.2">
      <c r="A4" s="2" t="s">
        <v>23</v>
      </c>
      <c r="B4" s="2">
        <v>29186</v>
      </c>
      <c r="C4" s="2">
        <v>15028</v>
      </c>
      <c r="D4" s="2">
        <v>14954</v>
      </c>
      <c r="E4" s="2">
        <v>3575</v>
      </c>
      <c r="F4" s="2">
        <v>8591</v>
      </c>
      <c r="G4" s="2">
        <v>11028</v>
      </c>
      <c r="H4" s="2">
        <v>13056</v>
      </c>
      <c r="I4" s="2">
        <v>213415</v>
      </c>
      <c r="J4" s="2">
        <f t="shared" si="0"/>
        <v>308833</v>
      </c>
    </row>
    <row r="5" spans="1:11" x14ac:dyDescent="0.2">
      <c r="A5" s="2" t="s">
        <v>37</v>
      </c>
      <c r="B5" s="2">
        <v>491</v>
      </c>
      <c r="C5" s="2">
        <v>473</v>
      </c>
      <c r="D5" s="2">
        <v>151</v>
      </c>
      <c r="E5" s="2">
        <v>130</v>
      </c>
      <c r="F5" s="2">
        <v>271</v>
      </c>
      <c r="G5" s="2">
        <v>398</v>
      </c>
      <c r="H5" s="2">
        <v>271502</v>
      </c>
      <c r="I5" s="2">
        <v>3984106</v>
      </c>
      <c r="J5" s="2">
        <f t="shared" si="0"/>
        <v>4257522</v>
      </c>
    </row>
    <row r="6" spans="1:11" x14ac:dyDescent="0.2">
      <c r="A6" s="2" t="s">
        <v>11</v>
      </c>
      <c r="B6" s="2">
        <v>1035477</v>
      </c>
      <c r="C6" s="2">
        <v>402760</v>
      </c>
      <c r="D6" s="2">
        <v>483278</v>
      </c>
      <c r="E6" s="2">
        <v>1065487</v>
      </c>
      <c r="F6" s="2">
        <v>379928</v>
      </c>
      <c r="G6" s="2">
        <v>166312</v>
      </c>
      <c r="H6" s="2">
        <v>468964</v>
      </c>
      <c r="I6" s="2">
        <v>765794</v>
      </c>
      <c r="J6" s="2">
        <f t="shared" si="0"/>
        <v>4768000</v>
      </c>
    </row>
    <row r="7" spans="1:11" x14ac:dyDescent="0.2">
      <c r="A7" s="2" t="s">
        <v>7</v>
      </c>
      <c r="B7" s="2">
        <v>1056</v>
      </c>
      <c r="C7" s="2">
        <v>358</v>
      </c>
      <c r="D7" s="2">
        <v>254</v>
      </c>
      <c r="E7" s="2">
        <v>264</v>
      </c>
      <c r="F7" s="2">
        <v>242</v>
      </c>
      <c r="G7" s="2">
        <v>202</v>
      </c>
      <c r="H7" s="2">
        <v>310</v>
      </c>
      <c r="I7" s="2">
        <v>3142</v>
      </c>
      <c r="J7" s="2">
        <f t="shared" si="0"/>
        <v>5828</v>
      </c>
    </row>
    <row r="8" spans="1:11" x14ac:dyDescent="0.2">
      <c r="A8" s="2" t="s">
        <v>31</v>
      </c>
      <c r="B8" s="2">
        <v>19970</v>
      </c>
      <c r="C8" s="2">
        <v>29657</v>
      </c>
      <c r="D8" s="2">
        <v>38436</v>
      </c>
      <c r="E8" s="2">
        <v>15992</v>
      </c>
      <c r="F8" s="2">
        <v>46586</v>
      </c>
      <c r="G8" s="2">
        <v>66673</v>
      </c>
      <c r="H8" s="2">
        <v>1224284</v>
      </c>
      <c r="I8" s="2">
        <v>3039359</v>
      </c>
      <c r="J8" s="2">
        <f t="shared" si="0"/>
        <v>4480957</v>
      </c>
    </row>
    <row r="9" spans="1:11" x14ac:dyDescent="0.2">
      <c r="A9" s="2" t="s">
        <v>32</v>
      </c>
      <c r="B9" s="2">
        <v>5146</v>
      </c>
      <c r="C9" s="2">
        <v>528108</v>
      </c>
      <c r="D9" s="2">
        <v>578</v>
      </c>
      <c r="E9" s="2">
        <v>647</v>
      </c>
      <c r="F9" s="2">
        <v>525416</v>
      </c>
      <c r="G9" s="2">
        <v>3685</v>
      </c>
      <c r="H9" s="2">
        <v>799</v>
      </c>
      <c r="I9" s="2">
        <v>269407</v>
      </c>
      <c r="J9" s="2">
        <f t="shared" si="0"/>
        <v>1333786</v>
      </c>
    </row>
    <row r="10" spans="1:11" x14ac:dyDescent="0.2">
      <c r="A10" s="2" t="s">
        <v>24</v>
      </c>
      <c r="B10" s="2">
        <v>85699</v>
      </c>
      <c r="C10" s="2">
        <v>31838</v>
      </c>
      <c r="D10" s="2">
        <v>38244</v>
      </c>
      <c r="E10" s="2">
        <v>55338</v>
      </c>
      <c r="F10" s="2">
        <v>82780</v>
      </c>
      <c r="G10" s="2">
        <v>35670</v>
      </c>
      <c r="H10" s="2">
        <v>161941</v>
      </c>
      <c r="I10" s="2">
        <v>449788</v>
      </c>
      <c r="J10" s="2">
        <f t="shared" si="0"/>
        <v>941298</v>
      </c>
    </row>
    <row r="11" spans="1:11" x14ac:dyDescent="0.2">
      <c r="A11" s="2" t="s">
        <v>17</v>
      </c>
      <c r="B11" s="2">
        <v>35308</v>
      </c>
      <c r="C11" s="2">
        <v>94799</v>
      </c>
      <c r="D11" s="2">
        <v>171268</v>
      </c>
      <c r="E11" s="2">
        <v>53290</v>
      </c>
      <c r="F11" s="2">
        <v>510</v>
      </c>
      <c r="G11" s="2">
        <v>982023</v>
      </c>
      <c r="H11" s="2">
        <v>507</v>
      </c>
      <c r="I11" s="2">
        <v>57965</v>
      </c>
      <c r="J11" s="2">
        <f t="shared" si="0"/>
        <v>1395670</v>
      </c>
    </row>
    <row r="12" spans="1:11" x14ac:dyDescent="0.2">
      <c r="A12" s="2" t="s">
        <v>29</v>
      </c>
      <c r="B12" s="2">
        <v>46139</v>
      </c>
      <c r="C12" s="2">
        <v>4113</v>
      </c>
      <c r="D12" s="2">
        <v>4032</v>
      </c>
      <c r="E12" s="2">
        <v>4032</v>
      </c>
      <c r="F12" s="2">
        <v>4190</v>
      </c>
      <c r="G12" s="2">
        <v>4382</v>
      </c>
      <c r="H12" s="2">
        <v>28408</v>
      </c>
      <c r="I12" s="2">
        <v>499370</v>
      </c>
      <c r="J12" s="2">
        <f t="shared" si="0"/>
        <v>594666</v>
      </c>
    </row>
    <row r="13" spans="1:11" x14ac:dyDescent="0.2">
      <c r="A13" s="2" t="s">
        <v>18</v>
      </c>
      <c r="B13" s="2">
        <v>59537</v>
      </c>
      <c r="C13" s="2">
        <v>33359</v>
      </c>
      <c r="D13" s="2">
        <v>15474</v>
      </c>
      <c r="E13" s="2">
        <v>13754</v>
      </c>
      <c r="F13" s="2">
        <v>10524</v>
      </c>
      <c r="G13" s="2">
        <v>12549</v>
      </c>
      <c r="H13" s="2">
        <v>73097</v>
      </c>
      <c r="I13" s="2">
        <v>349574</v>
      </c>
      <c r="J13" s="2">
        <f t="shared" si="0"/>
        <v>567868</v>
      </c>
    </row>
    <row r="14" spans="1:11" x14ac:dyDescent="0.2">
      <c r="A14" s="2" t="s">
        <v>25</v>
      </c>
      <c r="B14" s="2">
        <v>1650587</v>
      </c>
      <c r="C14" s="2">
        <v>1546112</v>
      </c>
      <c r="D14" s="2">
        <v>453549</v>
      </c>
      <c r="E14" s="2">
        <v>284898</v>
      </c>
      <c r="F14" s="2">
        <v>368705</v>
      </c>
      <c r="G14" s="2">
        <v>400594</v>
      </c>
      <c r="H14" s="2">
        <v>420229</v>
      </c>
      <c r="I14" s="2">
        <v>4018672</v>
      </c>
      <c r="J14" s="2">
        <f t="shared" si="0"/>
        <v>9143346</v>
      </c>
    </row>
    <row r="15" spans="1:11" x14ac:dyDescent="0.2">
      <c r="A15" s="2" t="s">
        <v>33</v>
      </c>
      <c r="B15" s="2">
        <v>9848552</v>
      </c>
      <c r="C15" s="2">
        <v>1969671</v>
      </c>
      <c r="D15" s="2">
        <v>3938435</v>
      </c>
      <c r="E15" s="2">
        <v>1968979</v>
      </c>
      <c r="F15" s="2">
        <v>5908012</v>
      </c>
      <c r="G15" s="2">
        <v>227</v>
      </c>
      <c r="H15" s="2">
        <v>3937886</v>
      </c>
      <c r="I15" s="2">
        <v>12265595</v>
      </c>
      <c r="J15" s="2">
        <f t="shared" si="0"/>
        <v>39837357</v>
      </c>
    </row>
    <row r="16" spans="1:11" x14ac:dyDescent="0.2">
      <c r="A16" s="2" t="s">
        <v>12</v>
      </c>
      <c r="B16" s="2">
        <v>12527507</v>
      </c>
      <c r="C16" s="2">
        <v>1118084</v>
      </c>
      <c r="D16" s="2">
        <v>2328152</v>
      </c>
      <c r="E16" s="2">
        <v>14983358</v>
      </c>
      <c r="F16" s="2">
        <v>3184499</v>
      </c>
      <c r="G16" s="2">
        <v>864709</v>
      </c>
      <c r="H16" s="2">
        <v>1674898</v>
      </c>
      <c r="I16" s="2">
        <v>566376</v>
      </c>
      <c r="J16" s="2">
        <f t="shared" si="0"/>
        <v>37247583</v>
      </c>
    </row>
    <row r="17" spans="1:10" x14ac:dyDescent="0.2">
      <c r="A17" s="2" t="s">
        <v>15</v>
      </c>
      <c r="B17" s="2">
        <v>815</v>
      </c>
      <c r="C17" s="2">
        <v>2188929</v>
      </c>
      <c r="D17" s="2">
        <v>67</v>
      </c>
      <c r="E17" s="2">
        <v>1716517</v>
      </c>
      <c r="F17" s="2">
        <v>31</v>
      </c>
      <c r="G17" s="2">
        <v>1674485</v>
      </c>
      <c r="H17" s="2">
        <v>26513</v>
      </c>
      <c r="I17" s="2">
        <v>9396831</v>
      </c>
      <c r="J17" s="2">
        <f t="shared" si="0"/>
        <v>15004188</v>
      </c>
    </row>
    <row r="18" spans="1:10" x14ac:dyDescent="0.2">
      <c r="A18" s="2" t="s">
        <v>20</v>
      </c>
      <c r="B18" s="2">
        <v>2251</v>
      </c>
      <c r="C18" s="2">
        <v>464</v>
      </c>
      <c r="D18" s="2">
        <v>695</v>
      </c>
      <c r="E18" s="2">
        <v>475</v>
      </c>
      <c r="F18" s="2">
        <v>685</v>
      </c>
      <c r="G18" s="2">
        <v>441</v>
      </c>
      <c r="H18" s="2">
        <v>273</v>
      </c>
      <c r="I18" s="2">
        <v>4759</v>
      </c>
      <c r="J18" s="2">
        <f t="shared" si="0"/>
        <v>10043</v>
      </c>
    </row>
    <row r="19" spans="1:10" x14ac:dyDescent="0.2">
      <c r="A19" s="2" t="s">
        <v>10</v>
      </c>
      <c r="B19" s="2">
        <v>40120</v>
      </c>
      <c r="C19" s="2">
        <v>692613</v>
      </c>
      <c r="D19" s="2">
        <v>86094</v>
      </c>
      <c r="E19" s="2">
        <v>277580</v>
      </c>
      <c r="F19" s="2">
        <v>280131</v>
      </c>
      <c r="G19" s="2">
        <v>294319</v>
      </c>
      <c r="H19" s="2">
        <v>229087</v>
      </c>
      <c r="I19" s="2">
        <v>1215880</v>
      </c>
      <c r="J19" s="2">
        <f t="shared" si="0"/>
        <v>3115824</v>
      </c>
    </row>
    <row r="20" spans="1:10" x14ac:dyDescent="0.2">
      <c r="A20" s="2" t="s">
        <v>14</v>
      </c>
      <c r="B20" s="2">
        <v>46767</v>
      </c>
      <c r="C20" s="2">
        <v>38195</v>
      </c>
      <c r="D20" s="2">
        <v>28037</v>
      </c>
      <c r="E20" s="2">
        <v>24581</v>
      </c>
      <c r="F20" s="2">
        <v>33836</v>
      </c>
      <c r="G20" s="2">
        <v>47066</v>
      </c>
      <c r="H20" s="2">
        <v>42818</v>
      </c>
      <c r="I20" s="2">
        <v>225917</v>
      </c>
      <c r="J20" s="2">
        <f t="shared" si="0"/>
        <v>487217</v>
      </c>
    </row>
    <row r="21" spans="1:10" x14ac:dyDescent="0.2">
      <c r="A21" s="2" t="s">
        <v>13</v>
      </c>
      <c r="B21" s="2">
        <v>1122</v>
      </c>
      <c r="C21" s="2">
        <v>353</v>
      </c>
      <c r="D21" s="2">
        <v>233</v>
      </c>
      <c r="E21" s="2">
        <v>242</v>
      </c>
      <c r="F21" s="2">
        <v>190</v>
      </c>
      <c r="G21" s="2">
        <v>248</v>
      </c>
      <c r="H21" s="2">
        <v>4731</v>
      </c>
      <c r="I21" s="2">
        <v>61638</v>
      </c>
      <c r="J21" s="2">
        <f t="shared" si="0"/>
        <v>68757</v>
      </c>
    </row>
    <row r="22" spans="1:10" x14ac:dyDescent="0.2">
      <c r="A22" s="2" t="s">
        <v>9</v>
      </c>
      <c r="B22" s="2">
        <v>20514</v>
      </c>
      <c r="C22" s="2">
        <v>17111</v>
      </c>
      <c r="D22" s="2">
        <v>24194</v>
      </c>
      <c r="E22" s="2">
        <v>45858</v>
      </c>
      <c r="F22" s="2">
        <v>27954</v>
      </c>
      <c r="G22" s="2">
        <v>38955</v>
      </c>
      <c r="H22" s="2">
        <v>54423</v>
      </c>
      <c r="I22" s="2">
        <v>21252</v>
      </c>
      <c r="J22" s="2">
        <f t="shared" si="0"/>
        <v>250261</v>
      </c>
    </row>
    <row r="23" spans="1:10" x14ac:dyDescent="0.2">
      <c r="A23" s="2" t="s">
        <v>5</v>
      </c>
      <c r="B23" s="2">
        <v>36009</v>
      </c>
      <c r="C23" s="2">
        <v>12712</v>
      </c>
      <c r="D23" s="2">
        <v>24194</v>
      </c>
      <c r="E23" s="2">
        <v>16540</v>
      </c>
      <c r="F23" s="2">
        <v>24449</v>
      </c>
      <c r="G23" s="2">
        <v>15121</v>
      </c>
      <c r="H23" s="2">
        <v>384821</v>
      </c>
      <c r="I23" s="2">
        <v>1193048</v>
      </c>
      <c r="J23" s="2">
        <f t="shared" si="0"/>
        <v>1706894</v>
      </c>
    </row>
    <row r="25" spans="1:10" x14ac:dyDescent="0.2">
      <c r="A25" s="1" t="s">
        <v>0</v>
      </c>
      <c r="B25" s="1" t="s">
        <v>1</v>
      </c>
      <c r="C25" s="1" t="s">
        <v>30</v>
      </c>
      <c r="D25" s="1" t="s">
        <v>22</v>
      </c>
      <c r="E25" s="1" t="s">
        <v>28</v>
      </c>
      <c r="F25" s="1" t="s">
        <v>35</v>
      </c>
      <c r="G25" s="1" t="s">
        <v>16</v>
      </c>
      <c r="H25" s="1" t="s">
        <v>6</v>
      </c>
      <c r="I25" s="1" t="s">
        <v>21</v>
      </c>
      <c r="J25" s="1"/>
    </row>
    <row r="26" spans="1:10" x14ac:dyDescent="0.2">
      <c r="A26" s="2" t="s">
        <v>4</v>
      </c>
      <c r="B26" s="3">
        <f t="shared" ref="B26:B47" si="1">(B2/J2)*100</f>
        <v>15.140284980320597</v>
      </c>
      <c r="C26" s="3">
        <f t="shared" ref="C26:C47" si="2">(C2/J2)*100</f>
        <v>6.8977622394188209</v>
      </c>
      <c r="D26" s="3">
        <f t="shared" ref="D26:D47" si="3">(D2/J2)*100</f>
        <v>4.2773416993504405</v>
      </c>
      <c r="E26" s="3">
        <f t="shared" ref="E26:E47" si="4">(E2/J2)*100</f>
        <v>5.5705917262418989</v>
      </c>
      <c r="F26" s="3">
        <f t="shared" ref="F26:F47" si="5">(F2/J2)*100</f>
        <v>3.7157483615504723</v>
      </c>
      <c r="G26" s="3">
        <f t="shared" ref="G26:G47" si="6">(G2/J2)*100</f>
        <v>4.2179848680008583</v>
      </c>
      <c r="H26" s="3">
        <f t="shared" ref="H26:H47" si="7">(H2/J2)*100</f>
        <v>3.4434733506049655</v>
      </c>
      <c r="I26" s="3">
        <f t="shared" ref="I26:I47" si="8">(I2/J2)*100</f>
        <v>56.736812774511947</v>
      </c>
    </row>
    <row r="27" spans="1:10" x14ac:dyDescent="0.2">
      <c r="A27" s="2" t="s">
        <v>27</v>
      </c>
      <c r="B27" s="3">
        <f t="shared" si="1"/>
        <v>93.970144921599044</v>
      </c>
      <c r="C27" s="3">
        <f t="shared" si="2"/>
        <v>1.5515017970836125E-3</v>
      </c>
      <c r="D27" s="3">
        <f t="shared" si="3"/>
        <v>7.7575089854180625E-4</v>
      </c>
      <c r="E27" s="3">
        <f t="shared" si="4"/>
        <v>7.7575089854180625E-4</v>
      </c>
      <c r="F27" s="3">
        <f t="shared" si="5"/>
        <v>3.8791859496694556</v>
      </c>
      <c r="G27" s="3">
        <f t="shared" si="6"/>
        <v>7.7575089854180625E-4</v>
      </c>
      <c r="H27" s="3">
        <f t="shared" si="7"/>
        <v>1.2638638234669878E-3</v>
      </c>
      <c r="I27" s="3">
        <f t="shared" si="8"/>
        <v>2.1455265104153276</v>
      </c>
    </row>
    <row r="28" spans="1:10" x14ac:dyDescent="0.2">
      <c r="A28" s="2" t="s">
        <v>23</v>
      </c>
      <c r="B28" s="3">
        <f t="shared" si="1"/>
        <v>9.4504149491796543</v>
      </c>
      <c r="C28" s="3">
        <f t="shared" si="2"/>
        <v>4.8660602979603862</v>
      </c>
      <c r="D28" s="3">
        <f t="shared" si="3"/>
        <v>4.8420991280076935</v>
      </c>
      <c r="E28" s="3">
        <f t="shared" si="4"/>
        <v>1.1575835483902304</v>
      </c>
      <c r="F28" s="3">
        <f t="shared" si="5"/>
        <v>2.7817623116700609</v>
      </c>
      <c r="G28" s="3">
        <f t="shared" si="6"/>
        <v>3.5708619221391498</v>
      </c>
      <c r="H28" s="3">
        <f t="shared" si="7"/>
        <v>4.2275274986805167</v>
      </c>
      <c r="I28" s="3">
        <f t="shared" si="8"/>
        <v>69.103690343972318</v>
      </c>
    </row>
    <row r="29" spans="1:10" x14ac:dyDescent="0.2">
      <c r="A29" s="2" t="s">
        <v>37</v>
      </c>
      <c r="B29" s="3">
        <f t="shared" si="1"/>
        <v>1.1532529955218083E-2</v>
      </c>
      <c r="C29" s="3">
        <f t="shared" si="2"/>
        <v>1.1109748816330251E-2</v>
      </c>
      <c r="D29" s="3">
        <f t="shared" si="3"/>
        <v>3.5466639984479231E-3</v>
      </c>
      <c r="E29" s="3">
        <f t="shared" si="4"/>
        <v>3.0534193364121194E-3</v>
      </c>
      <c r="F29" s="3">
        <f t="shared" si="5"/>
        <v>6.3652049243668029E-3</v>
      </c>
      <c r="G29" s="3">
        <f t="shared" si="6"/>
        <v>9.3481607376309506E-3</v>
      </c>
      <c r="H29" s="3">
        <f t="shared" si="7"/>
        <v>6.3769958205735637</v>
      </c>
      <c r="I29" s="3">
        <f t="shared" si="8"/>
        <v>93.57804845165802</v>
      </c>
    </row>
    <row r="30" spans="1:10" x14ac:dyDescent="0.2">
      <c r="A30" s="2" t="s">
        <v>11</v>
      </c>
      <c r="B30" s="3">
        <f t="shared" si="1"/>
        <v>21.717218959731543</v>
      </c>
      <c r="C30" s="3">
        <f t="shared" si="2"/>
        <v>8.4471476510067109</v>
      </c>
      <c r="D30" s="3">
        <f t="shared" si="3"/>
        <v>10.135864093959732</v>
      </c>
      <c r="E30" s="3">
        <f t="shared" si="4"/>
        <v>22.34662332214765</v>
      </c>
      <c r="F30" s="3">
        <f t="shared" si="5"/>
        <v>7.9682885906040264</v>
      </c>
      <c r="G30" s="3">
        <f t="shared" si="6"/>
        <v>3.4880872483221479</v>
      </c>
      <c r="H30" s="3">
        <f t="shared" si="7"/>
        <v>9.8356543624161077</v>
      </c>
      <c r="I30" s="3">
        <f t="shared" si="8"/>
        <v>16.06111577181208</v>
      </c>
    </row>
    <row r="31" spans="1:10" x14ac:dyDescent="0.2">
      <c r="A31" s="2" t="s">
        <v>7</v>
      </c>
      <c r="B31" s="3">
        <f t="shared" si="1"/>
        <v>18.119423472889498</v>
      </c>
      <c r="C31" s="3">
        <f t="shared" si="2"/>
        <v>6.1427590940288264</v>
      </c>
      <c r="D31" s="3">
        <f t="shared" si="3"/>
        <v>4.3582704186684964</v>
      </c>
      <c r="E31" s="3">
        <f t="shared" si="4"/>
        <v>4.5298558682223744</v>
      </c>
      <c r="F31" s="3">
        <f t="shared" si="5"/>
        <v>4.1523678792038439</v>
      </c>
      <c r="G31" s="3">
        <f t="shared" si="6"/>
        <v>3.4660260809883328</v>
      </c>
      <c r="H31" s="3">
        <f t="shared" si="7"/>
        <v>5.3191489361702127</v>
      </c>
      <c r="I31" s="3">
        <f t="shared" si="8"/>
        <v>53.912148249828419</v>
      </c>
    </row>
    <row r="32" spans="1:10" x14ac:dyDescent="0.2">
      <c r="A32" s="2" t="s">
        <v>31</v>
      </c>
      <c r="B32" s="3">
        <f t="shared" si="1"/>
        <v>0.44566372763675266</v>
      </c>
      <c r="C32" s="3">
        <f t="shared" si="2"/>
        <v>0.66184522636570708</v>
      </c>
      <c r="D32" s="3">
        <f t="shared" si="3"/>
        <v>0.85776319656716193</v>
      </c>
      <c r="E32" s="3">
        <f t="shared" si="4"/>
        <v>0.35688804869138446</v>
      </c>
      <c r="F32" s="3">
        <f t="shared" si="5"/>
        <v>1.0396439867644345</v>
      </c>
      <c r="G32" s="3">
        <f t="shared" si="6"/>
        <v>1.4879187637819333</v>
      </c>
      <c r="H32" s="3">
        <f t="shared" si="7"/>
        <v>27.321931453481923</v>
      </c>
      <c r="I32" s="3">
        <f t="shared" si="8"/>
        <v>67.828345596710705</v>
      </c>
    </row>
    <row r="33" spans="1:9" x14ac:dyDescent="0.2">
      <c r="A33" s="2" t="s">
        <v>32</v>
      </c>
      <c r="B33" s="3">
        <f t="shared" si="1"/>
        <v>0.38581901444459604</v>
      </c>
      <c r="C33" s="3">
        <f t="shared" si="2"/>
        <v>39.594657613740139</v>
      </c>
      <c r="D33" s="3">
        <f t="shared" si="3"/>
        <v>4.3335287669836089E-2</v>
      </c>
      <c r="E33" s="3">
        <f t="shared" si="4"/>
        <v>4.8508531353605451E-2</v>
      </c>
      <c r="F33" s="3">
        <f t="shared" si="5"/>
        <v>39.392826135526988</v>
      </c>
      <c r="G33" s="3">
        <f t="shared" si="6"/>
        <v>0.27628120253174049</v>
      </c>
      <c r="H33" s="3">
        <f t="shared" si="7"/>
        <v>5.9904662367126361E-2</v>
      </c>
      <c r="I33" s="3">
        <f t="shared" si="8"/>
        <v>20.198667552365972</v>
      </c>
    </row>
    <row r="34" spans="1:9" x14ac:dyDescent="0.2">
      <c r="A34" s="2" t="s">
        <v>24</v>
      </c>
      <c r="B34" s="3">
        <f t="shared" si="1"/>
        <v>9.1043431516905375</v>
      </c>
      <c r="C34" s="3">
        <f t="shared" si="2"/>
        <v>3.3823507539588951</v>
      </c>
      <c r="D34" s="3">
        <f t="shared" si="3"/>
        <v>4.0629003779886919</v>
      </c>
      <c r="E34" s="3">
        <f t="shared" si="4"/>
        <v>5.8789033866002054</v>
      </c>
      <c r="F34" s="3">
        <f t="shared" si="5"/>
        <v>8.794239443831815</v>
      </c>
      <c r="G34" s="3">
        <f t="shared" si="6"/>
        <v>3.7894481875027886</v>
      </c>
      <c r="H34" s="3">
        <f t="shared" si="7"/>
        <v>17.204009782236866</v>
      </c>
      <c r="I34" s="3">
        <f t="shared" si="8"/>
        <v>47.783804916190199</v>
      </c>
    </row>
    <row r="35" spans="1:9" x14ac:dyDescent="0.2">
      <c r="A35" s="2" t="s">
        <v>17</v>
      </c>
      <c r="B35" s="3">
        <f t="shared" si="1"/>
        <v>2.5298243854206226</v>
      </c>
      <c r="C35" s="3">
        <f t="shared" si="2"/>
        <v>6.792364957332321</v>
      </c>
      <c r="D35" s="3">
        <f t="shared" si="3"/>
        <v>12.271382203529487</v>
      </c>
      <c r="E35" s="3">
        <f t="shared" si="4"/>
        <v>3.8182378355915079</v>
      </c>
      <c r="F35" s="3">
        <f t="shared" si="5"/>
        <v>3.6541589344185943E-2</v>
      </c>
      <c r="G35" s="3">
        <f t="shared" si="6"/>
        <v>70.362119985383359</v>
      </c>
      <c r="H35" s="3">
        <f t="shared" si="7"/>
        <v>3.6326638818631914E-2</v>
      </c>
      <c r="I35" s="3">
        <f t="shared" si="8"/>
        <v>4.1532024045798792</v>
      </c>
    </row>
    <row r="36" spans="1:9" x14ac:dyDescent="0.2">
      <c r="A36" s="2" t="s">
        <v>29</v>
      </c>
      <c r="B36" s="3">
        <f t="shared" si="1"/>
        <v>7.7588091466470246</v>
      </c>
      <c r="C36" s="3">
        <f t="shared" si="2"/>
        <v>0.69164875745376397</v>
      </c>
      <c r="D36" s="3">
        <f t="shared" si="3"/>
        <v>0.67802766595029818</v>
      </c>
      <c r="E36" s="3">
        <f t="shared" si="4"/>
        <v>0.67802766595029818</v>
      </c>
      <c r="F36" s="3">
        <f t="shared" si="5"/>
        <v>0.70459720246323143</v>
      </c>
      <c r="G36" s="3">
        <f t="shared" si="6"/>
        <v>0.73688423417515048</v>
      </c>
      <c r="H36" s="3">
        <f t="shared" si="7"/>
        <v>4.7771354003760091</v>
      </c>
      <c r="I36" s="3">
        <f t="shared" si="8"/>
        <v>83.974869926984212</v>
      </c>
    </row>
    <row r="37" spans="1:9" x14ac:dyDescent="0.2">
      <c r="A37" s="2" t="s">
        <v>18</v>
      </c>
      <c r="B37" s="3">
        <f t="shared" si="1"/>
        <v>10.484302690061774</v>
      </c>
      <c r="C37" s="3">
        <f t="shared" si="2"/>
        <v>5.8744285643846812</v>
      </c>
      <c r="D37" s="3">
        <f t="shared" si="3"/>
        <v>2.7249290328033982</v>
      </c>
      <c r="E37" s="3">
        <f t="shared" si="4"/>
        <v>2.422041742094994</v>
      </c>
      <c r="F37" s="3">
        <f t="shared" si="5"/>
        <v>1.8532475857065374</v>
      </c>
      <c r="G37" s="3">
        <f t="shared" si="6"/>
        <v>2.2098445413370715</v>
      </c>
      <c r="H37" s="3">
        <f t="shared" si="7"/>
        <v>12.872181563321053</v>
      </c>
      <c r="I37" s="3">
        <f t="shared" si="8"/>
        <v>61.559024280290487</v>
      </c>
    </row>
    <row r="38" spans="1:9" x14ac:dyDescent="0.2">
      <c r="A38" s="2" t="s">
        <v>25</v>
      </c>
      <c r="B38" s="3">
        <f t="shared" si="1"/>
        <v>18.052330076976197</v>
      </c>
      <c r="C38" s="3">
        <f t="shared" si="2"/>
        <v>16.909695859699504</v>
      </c>
      <c r="D38" s="3">
        <f t="shared" si="3"/>
        <v>4.9604269596710004</v>
      </c>
      <c r="E38" s="3">
        <f t="shared" si="4"/>
        <v>3.1159052714400177</v>
      </c>
      <c r="F38" s="3">
        <f t="shared" si="5"/>
        <v>4.0324953250155904</v>
      </c>
      <c r="G38" s="3">
        <f t="shared" si="6"/>
        <v>4.3812626143645881</v>
      </c>
      <c r="H38" s="3">
        <f t="shared" si="7"/>
        <v>4.5960089446467407</v>
      </c>
      <c r="I38" s="3">
        <f t="shared" si="8"/>
        <v>43.951874948186365</v>
      </c>
    </row>
    <row r="39" spans="1:9" x14ac:dyDescent="0.2">
      <c r="A39" s="2" t="s">
        <v>33</v>
      </c>
      <c r="B39" s="3">
        <f t="shared" si="1"/>
        <v>24.721901104031573</v>
      </c>
      <c r="C39" s="3">
        <f t="shared" si="2"/>
        <v>4.9442813186627816</v>
      </c>
      <c r="D39" s="3">
        <f t="shared" si="3"/>
        <v>9.8862858798589475</v>
      </c>
      <c r="E39" s="3">
        <f t="shared" si="4"/>
        <v>4.9425442556342274</v>
      </c>
      <c r="F39" s="3">
        <f t="shared" si="5"/>
        <v>14.830331239092995</v>
      </c>
      <c r="G39" s="3">
        <f t="shared" si="6"/>
        <v>5.6981691832618312E-4</v>
      </c>
      <c r="H39" s="3">
        <f t="shared" si="7"/>
        <v>9.8849077763868731</v>
      </c>
      <c r="I39" s="3">
        <f t="shared" si="8"/>
        <v>30.789178609414275</v>
      </c>
    </row>
    <row r="40" spans="1:9" x14ac:dyDescent="0.2">
      <c r="A40" s="2" t="s">
        <v>12</v>
      </c>
      <c r="B40" s="3">
        <f t="shared" si="1"/>
        <v>33.633073587620437</v>
      </c>
      <c r="C40" s="3">
        <f t="shared" si="2"/>
        <v>3.0017625573181488</v>
      </c>
      <c r="D40" s="3">
        <f t="shared" si="3"/>
        <v>6.2504780511530109</v>
      </c>
      <c r="E40" s="3">
        <f t="shared" si="4"/>
        <v>40.226389991533139</v>
      </c>
      <c r="F40" s="3">
        <f t="shared" si="5"/>
        <v>8.5495453490230489</v>
      </c>
      <c r="G40" s="3">
        <f t="shared" si="6"/>
        <v>2.3215170766919293</v>
      </c>
      <c r="H40" s="3">
        <f t="shared" si="7"/>
        <v>4.4966622398022444</v>
      </c>
      <c r="I40" s="3">
        <f t="shared" si="8"/>
        <v>1.520571146858039</v>
      </c>
    </row>
    <row r="41" spans="1:9" x14ac:dyDescent="0.2">
      <c r="A41" s="2" t="s">
        <v>15</v>
      </c>
      <c r="B41" s="3">
        <f t="shared" si="1"/>
        <v>5.4318167700911236E-3</v>
      </c>
      <c r="C41" s="3">
        <f t="shared" si="2"/>
        <v>14.588786810722446</v>
      </c>
      <c r="D41" s="3">
        <f t="shared" si="3"/>
        <v>4.4654199214246053E-4</v>
      </c>
      <c r="E41" s="3">
        <f t="shared" si="4"/>
        <v>11.440252548155222</v>
      </c>
      <c r="F41" s="3">
        <f t="shared" si="5"/>
        <v>2.0660898143904887E-4</v>
      </c>
      <c r="G41" s="3">
        <f t="shared" si="6"/>
        <v>11.160117428547283</v>
      </c>
      <c r="H41" s="3">
        <f t="shared" si="7"/>
        <v>0.17670399757720978</v>
      </c>
      <c r="I41" s="3">
        <f t="shared" si="8"/>
        <v>62.628054247254163</v>
      </c>
    </row>
    <row r="42" spans="1:9" x14ac:dyDescent="0.2">
      <c r="A42" s="2" t="s">
        <v>20</v>
      </c>
      <c r="B42" s="3">
        <f t="shared" si="1"/>
        <v>22.4136214278602</v>
      </c>
      <c r="C42" s="3">
        <f t="shared" si="2"/>
        <v>4.620133426267051</v>
      </c>
      <c r="D42" s="3">
        <f t="shared" si="3"/>
        <v>6.9202429552922435</v>
      </c>
      <c r="E42" s="3">
        <f t="shared" si="4"/>
        <v>4.7296624514587275</v>
      </c>
      <c r="F42" s="3">
        <f t="shared" si="5"/>
        <v>6.8206711142089009</v>
      </c>
      <c r="G42" s="3">
        <f t="shared" si="6"/>
        <v>4.3911181917753659</v>
      </c>
      <c r="H42" s="3">
        <f t="shared" si="7"/>
        <v>2.7183112615752263</v>
      </c>
      <c r="I42" s="3">
        <f t="shared" si="8"/>
        <v>47.386239171562281</v>
      </c>
    </row>
    <row r="43" spans="1:9" x14ac:dyDescent="0.2">
      <c r="A43" s="2" t="s">
        <v>10</v>
      </c>
      <c r="B43" s="3">
        <f t="shared" si="1"/>
        <v>1.2876208669039073</v>
      </c>
      <c r="C43" s="3">
        <f t="shared" si="2"/>
        <v>22.228887125845361</v>
      </c>
      <c r="D43" s="3">
        <f t="shared" si="3"/>
        <v>2.7631214086546607</v>
      </c>
      <c r="E43" s="3">
        <f t="shared" si="4"/>
        <v>8.9087188493316685</v>
      </c>
      <c r="F43" s="3">
        <f t="shared" si="5"/>
        <v>8.9905912529077376</v>
      </c>
      <c r="G43" s="3">
        <f t="shared" si="6"/>
        <v>9.4459443152116425</v>
      </c>
      <c r="H43" s="3">
        <f t="shared" si="7"/>
        <v>7.3523729196514314</v>
      </c>
      <c r="I43" s="3">
        <f t="shared" si="8"/>
        <v>39.022743261493588</v>
      </c>
    </row>
    <row r="44" spans="1:9" x14ac:dyDescent="0.2">
      <c r="A44" s="2" t="s">
        <v>14</v>
      </c>
      <c r="B44" s="3">
        <f t="shared" si="1"/>
        <v>9.5988029974323563</v>
      </c>
      <c r="C44" s="3">
        <f t="shared" si="2"/>
        <v>7.8394226802430955</v>
      </c>
      <c r="D44" s="3">
        <f t="shared" si="3"/>
        <v>5.7545200598501278</v>
      </c>
      <c r="E44" s="3">
        <f t="shared" si="4"/>
        <v>5.0451852049497452</v>
      </c>
      <c r="F44" s="3">
        <f t="shared" si="5"/>
        <v>6.9447494648175248</v>
      </c>
      <c r="G44" s="3">
        <f t="shared" si="6"/>
        <v>9.6601719562330537</v>
      </c>
      <c r="H44" s="3">
        <f t="shared" si="7"/>
        <v>8.7882811970846664</v>
      </c>
      <c r="I44" s="3">
        <f t="shared" si="8"/>
        <v>46.368866439389429</v>
      </c>
    </row>
    <row r="45" spans="1:9" x14ac:dyDescent="0.2">
      <c r="A45" s="2" t="s">
        <v>13</v>
      </c>
      <c r="B45" s="3">
        <f t="shared" si="1"/>
        <v>1.6318338496443998</v>
      </c>
      <c r="C45" s="3">
        <f t="shared" si="2"/>
        <v>0.51340227176869269</v>
      </c>
      <c r="D45" s="3">
        <f t="shared" si="3"/>
        <v>0.33887458731474612</v>
      </c>
      <c r="E45" s="3">
        <f t="shared" si="4"/>
        <v>0.35196416364879213</v>
      </c>
      <c r="F45" s="3">
        <f t="shared" si="5"/>
        <v>0.27633550038541532</v>
      </c>
      <c r="G45" s="3">
        <f t="shared" si="6"/>
        <v>0.36069054787148946</v>
      </c>
      <c r="H45" s="3">
        <f t="shared" si="7"/>
        <v>6.8807539595968414</v>
      </c>
      <c r="I45" s="3">
        <f t="shared" si="8"/>
        <v>89.646145119769628</v>
      </c>
    </row>
    <row r="46" spans="1:9" x14ac:dyDescent="0.2">
      <c r="A46" s="2" t="s">
        <v>9</v>
      </c>
      <c r="B46" s="3">
        <f t="shared" si="1"/>
        <v>8.1970422878514828</v>
      </c>
      <c r="C46" s="3">
        <f t="shared" si="2"/>
        <v>6.8372618985778839</v>
      </c>
      <c r="D46" s="3">
        <f t="shared" si="3"/>
        <v>9.667507122564043</v>
      </c>
      <c r="E46" s="3">
        <f t="shared" si="4"/>
        <v>18.324069671263203</v>
      </c>
      <c r="F46" s="3">
        <f t="shared" si="5"/>
        <v>11.16993858411818</v>
      </c>
      <c r="G46" s="3">
        <f t="shared" si="6"/>
        <v>15.565749357670592</v>
      </c>
      <c r="H46" s="3">
        <f t="shared" si="7"/>
        <v>21.74649665748958</v>
      </c>
      <c r="I46" s="3">
        <f t="shared" si="8"/>
        <v>8.491934420465034</v>
      </c>
    </row>
    <row r="47" spans="1:9" x14ac:dyDescent="0.2">
      <c r="A47" s="2" t="s">
        <v>5</v>
      </c>
      <c r="B47" s="3">
        <f t="shared" si="1"/>
        <v>2.109621335595532</v>
      </c>
      <c r="C47" s="3">
        <f t="shared" si="2"/>
        <v>0.74474454769891973</v>
      </c>
      <c r="D47" s="3">
        <f t="shared" si="3"/>
        <v>1.4174283816101059</v>
      </c>
      <c r="E47" s="3">
        <f t="shared" si="4"/>
        <v>0.96901154963342762</v>
      </c>
      <c r="F47" s="3">
        <f t="shared" si="5"/>
        <v>1.4323677978831726</v>
      </c>
      <c r="G47" s="3">
        <f t="shared" si="6"/>
        <v>0.88587809201977397</v>
      </c>
      <c r="H47" s="3">
        <f t="shared" si="7"/>
        <v>22.545102390658119</v>
      </c>
      <c r="I47" s="3">
        <f t="shared" si="8"/>
        <v>69.895845904900938</v>
      </c>
    </row>
    <row r="49" spans="1:9" x14ac:dyDescent="0.2">
      <c r="A49" s="1" t="s">
        <v>0</v>
      </c>
      <c r="B49" s="1" t="s">
        <v>38</v>
      </c>
      <c r="C49" s="1" t="s">
        <v>26</v>
      </c>
      <c r="D49" s="1" t="s">
        <v>2</v>
      </c>
      <c r="E49" s="1" t="s">
        <v>3</v>
      </c>
      <c r="F49" s="1"/>
      <c r="G49" s="1"/>
      <c r="H49" s="1"/>
      <c r="I49" s="1"/>
    </row>
    <row r="50" spans="1:9" x14ac:dyDescent="0.2">
      <c r="A50" s="2" t="s">
        <v>4</v>
      </c>
      <c r="B50" s="3">
        <f t="shared" ref="B50:B71" si="9">(B26+C26)</f>
        <v>22.038047219739418</v>
      </c>
      <c r="C50" s="3">
        <f t="shared" ref="C50:C71" si="10">(D26+E26)</f>
        <v>9.8479334255923394</v>
      </c>
      <c r="D50" s="3">
        <f t="shared" ref="D50:D71" si="11">(F26+G26)</f>
        <v>7.933733229551331</v>
      </c>
      <c r="E50" s="3">
        <f t="shared" ref="E50:E71" si="12">(H26+I26)</f>
        <v>60.180286125116915</v>
      </c>
    </row>
    <row r="51" spans="1:9" x14ac:dyDescent="0.2">
      <c r="A51" s="2" t="s">
        <v>27</v>
      </c>
      <c r="B51" s="3">
        <f t="shared" si="9"/>
        <v>93.971696423396125</v>
      </c>
      <c r="C51" s="3">
        <f t="shared" si="10"/>
        <v>1.5515017970836125E-3</v>
      </c>
      <c r="D51" s="3">
        <f t="shared" si="11"/>
        <v>3.8799617005679976</v>
      </c>
      <c r="E51" s="3">
        <f t="shared" si="12"/>
        <v>2.1467903742387944</v>
      </c>
    </row>
    <row r="52" spans="1:9" x14ac:dyDescent="0.2">
      <c r="A52" s="2" t="s">
        <v>23</v>
      </c>
      <c r="B52" s="3">
        <f t="shared" si="9"/>
        <v>14.31647524714004</v>
      </c>
      <c r="C52" s="3">
        <f t="shared" si="10"/>
        <v>5.9996826763979243</v>
      </c>
      <c r="D52" s="3">
        <f t="shared" si="11"/>
        <v>6.3526242338092107</v>
      </c>
      <c r="E52" s="3">
        <f t="shared" si="12"/>
        <v>73.331217842652833</v>
      </c>
    </row>
    <row r="53" spans="1:9" x14ac:dyDescent="0.2">
      <c r="A53" s="2" t="s">
        <v>37</v>
      </c>
      <c r="B53" s="3">
        <f t="shared" si="9"/>
        <v>2.2642278771548334E-2</v>
      </c>
      <c r="C53" s="3">
        <f t="shared" si="10"/>
        <v>6.6000833348600421E-3</v>
      </c>
      <c r="D53" s="3">
        <f t="shared" si="11"/>
        <v>1.5713365661997755E-2</v>
      </c>
      <c r="E53" s="3">
        <f t="shared" si="12"/>
        <v>99.955044272231589</v>
      </c>
    </row>
    <row r="54" spans="1:9" x14ac:dyDescent="0.2">
      <c r="A54" s="2" t="s">
        <v>11</v>
      </c>
      <c r="B54" s="3">
        <f t="shared" si="9"/>
        <v>30.164366610738256</v>
      </c>
      <c r="C54" s="3">
        <f t="shared" si="10"/>
        <v>32.482487416107382</v>
      </c>
      <c r="D54" s="3">
        <f t="shared" si="11"/>
        <v>11.456375838926174</v>
      </c>
      <c r="E54" s="3">
        <f t="shared" si="12"/>
        <v>25.896770134228188</v>
      </c>
    </row>
    <row r="55" spans="1:9" x14ac:dyDescent="0.2">
      <c r="A55" s="2" t="s">
        <v>7</v>
      </c>
      <c r="B55" s="3">
        <f t="shared" si="9"/>
        <v>24.262182566918323</v>
      </c>
      <c r="C55" s="3">
        <f t="shared" si="10"/>
        <v>8.8881262868908699</v>
      </c>
      <c r="D55" s="3">
        <f t="shared" si="11"/>
        <v>7.6183939601921766</v>
      </c>
      <c r="E55" s="3">
        <f t="shared" si="12"/>
        <v>59.231297185998635</v>
      </c>
    </row>
    <row r="56" spans="1:9" x14ac:dyDescent="0.2">
      <c r="A56" s="2" t="s">
        <v>31</v>
      </c>
      <c r="B56" s="3">
        <f t="shared" si="9"/>
        <v>1.1075089540024599</v>
      </c>
      <c r="C56" s="3">
        <f t="shared" si="10"/>
        <v>1.2146512452585463</v>
      </c>
      <c r="D56" s="3">
        <f t="shared" si="11"/>
        <v>2.5275627505463678</v>
      </c>
      <c r="E56" s="3">
        <f t="shared" si="12"/>
        <v>95.150277050192628</v>
      </c>
    </row>
    <row r="57" spans="1:9" x14ac:dyDescent="0.2">
      <c r="A57" s="2" t="s">
        <v>32</v>
      </c>
      <c r="B57" s="3">
        <f t="shared" si="9"/>
        <v>39.980476628184732</v>
      </c>
      <c r="C57" s="3">
        <f t="shared" si="10"/>
        <v>9.1843819023441547E-2</v>
      </c>
      <c r="D57" s="3">
        <f t="shared" si="11"/>
        <v>39.66910733805873</v>
      </c>
      <c r="E57" s="3">
        <f t="shared" si="12"/>
        <v>20.2585722147331</v>
      </c>
    </row>
    <row r="58" spans="1:9" x14ac:dyDescent="0.2">
      <c r="A58" s="2" t="s">
        <v>24</v>
      </c>
      <c r="B58" s="3">
        <f t="shared" si="9"/>
        <v>12.486693905649432</v>
      </c>
      <c r="C58" s="3">
        <f t="shared" si="10"/>
        <v>9.9418037645888973</v>
      </c>
      <c r="D58" s="3">
        <f t="shared" si="11"/>
        <v>12.583687631334604</v>
      </c>
      <c r="E58" s="3">
        <f t="shared" si="12"/>
        <v>64.987814698427059</v>
      </c>
    </row>
    <row r="59" spans="1:9" x14ac:dyDescent="0.2">
      <c r="A59" s="2" t="s">
        <v>39</v>
      </c>
      <c r="B59" s="3">
        <f t="shared" si="9"/>
        <v>9.3221893427529441</v>
      </c>
      <c r="C59" s="3">
        <f t="shared" si="10"/>
        <v>16.089620039120994</v>
      </c>
      <c r="D59" s="3">
        <f t="shared" si="11"/>
        <v>70.398661574727541</v>
      </c>
      <c r="E59" s="3">
        <f t="shared" si="12"/>
        <v>4.1895290433985108</v>
      </c>
    </row>
    <row r="60" spans="1:9" x14ac:dyDescent="0.2">
      <c r="A60" s="2" t="s">
        <v>43</v>
      </c>
      <c r="B60" s="3">
        <f t="shared" si="9"/>
        <v>8.450457904100789</v>
      </c>
      <c r="C60" s="3">
        <f t="shared" si="10"/>
        <v>1.3560553319005964</v>
      </c>
      <c r="D60" s="3">
        <f t="shared" si="11"/>
        <v>1.4414814366383819</v>
      </c>
      <c r="E60" s="3">
        <f t="shared" si="12"/>
        <v>88.752005327360223</v>
      </c>
    </row>
    <row r="61" spans="1:9" x14ac:dyDescent="0.2">
      <c r="A61" s="2" t="s">
        <v>18</v>
      </c>
      <c r="B61" s="3">
        <f t="shared" si="9"/>
        <v>16.358731254446454</v>
      </c>
      <c r="C61" s="3">
        <f t="shared" si="10"/>
        <v>5.1469707748983922</v>
      </c>
      <c r="D61" s="3">
        <f t="shared" si="11"/>
        <v>4.0630921270436087</v>
      </c>
      <c r="E61" s="3">
        <f t="shared" si="12"/>
        <v>74.431205843611536</v>
      </c>
    </row>
    <row r="62" spans="1:9" x14ac:dyDescent="0.2">
      <c r="A62" s="2" t="s">
        <v>25</v>
      </c>
      <c r="B62" s="3">
        <f t="shared" si="9"/>
        <v>34.962025936675701</v>
      </c>
      <c r="C62" s="3">
        <f t="shared" si="10"/>
        <v>8.0763322311110173</v>
      </c>
      <c r="D62" s="3">
        <f t="shared" si="11"/>
        <v>8.4137579393801794</v>
      </c>
      <c r="E62" s="3">
        <f t="shared" si="12"/>
        <v>48.547883892833106</v>
      </c>
    </row>
    <row r="63" spans="1:9" x14ac:dyDescent="0.2">
      <c r="A63" s="2" t="s">
        <v>33</v>
      </c>
      <c r="B63" s="3">
        <f t="shared" si="9"/>
        <v>29.666182422694355</v>
      </c>
      <c r="C63" s="3">
        <f t="shared" si="10"/>
        <v>14.828830135493174</v>
      </c>
      <c r="D63" s="3">
        <f t="shared" si="11"/>
        <v>14.830901056011321</v>
      </c>
      <c r="E63" s="3">
        <f t="shared" si="12"/>
        <v>40.674086385801147</v>
      </c>
    </row>
    <row r="64" spans="1:9" x14ac:dyDescent="0.2">
      <c r="A64" s="2" t="s">
        <v>12</v>
      </c>
      <c r="B64" s="3">
        <f t="shared" si="9"/>
        <v>36.634836144938589</v>
      </c>
      <c r="C64" s="3">
        <f t="shared" si="10"/>
        <v>46.476868042686149</v>
      </c>
      <c r="D64" s="3">
        <f t="shared" si="11"/>
        <v>10.871062425714978</v>
      </c>
      <c r="E64" s="3">
        <f t="shared" si="12"/>
        <v>6.0172333866602834</v>
      </c>
    </row>
    <row r="65" spans="1:5" x14ac:dyDescent="0.2">
      <c r="A65" s="2" t="s">
        <v>15</v>
      </c>
      <c r="B65" s="3">
        <f t="shared" si="9"/>
        <v>14.594218627492538</v>
      </c>
      <c r="C65" s="3">
        <f t="shared" si="10"/>
        <v>11.440699090147364</v>
      </c>
      <c r="D65" s="3">
        <f t="shared" si="11"/>
        <v>11.160324037528722</v>
      </c>
      <c r="E65" s="3">
        <f t="shared" si="12"/>
        <v>62.804758244831369</v>
      </c>
    </row>
    <row r="66" spans="1:5" x14ac:dyDescent="0.2">
      <c r="A66" s="2" t="s">
        <v>40</v>
      </c>
      <c r="B66" s="3">
        <f t="shared" si="9"/>
        <v>27.033754854127253</v>
      </c>
      <c r="C66" s="3">
        <f t="shared" si="10"/>
        <v>11.649905406750971</v>
      </c>
      <c r="D66" s="3">
        <f t="shared" si="11"/>
        <v>11.211789305984267</v>
      </c>
      <c r="E66" s="3">
        <f t="shared" si="12"/>
        <v>50.104550433137504</v>
      </c>
    </row>
    <row r="67" spans="1:5" x14ac:dyDescent="0.2">
      <c r="A67" s="2" t="s">
        <v>10</v>
      </c>
      <c r="B67" s="3">
        <f t="shared" si="9"/>
        <v>23.516507992749268</v>
      </c>
      <c r="C67" s="3">
        <f t="shared" si="10"/>
        <v>11.671840257986329</v>
      </c>
      <c r="D67" s="3">
        <f t="shared" si="11"/>
        <v>18.436535568119382</v>
      </c>
      <c r="E67" s="3">
        <f t="shared" si="12"/>
        <v>46.375116181145017</v>
      </c>
    </row>
    <row r="68" spans="1:5" x14ac:dyDescent="0.2">
      <c r="A68" s="2" t="s">
        <v>44</v>
      </c>
      <c r="B68" s="3">
        <f t="shared" si="9"/>
        <v>17.438225677675451</v>
      </c>
      <c r="C68" s="3">
        <f t="shared" si="10"/>
        <v>10.799705264799872</v>
      </c>
      <c r="D68" s="3">
        <f t="shared" si="11"/>
        <v>16.604921421050577</v>
      </c>
      <c r="E68" s="3">
        <f t="shared" si="12"/>
        <v>55.157147636474093</v>
      </c>
    </row>
    <row r="69" spans="1:5" x14ac:dyDescent="0.2">
      <c r="A69" s="2" t="s">
        <v>41</v>
      </c>
      <c r="B69" s="3">
        <f t="shared" si="9"/>
        <v>2.1452361214130926</v>
      </c>
      <c r="C69" s="3">
        <f t="shared" si="10"/>
        <v>0.69083875096353831</v>
      </c>
      <c r="D69" s="3">
        <f t="shared" si="11"/>
        <v>0.63702604825690479</v>
      </c>
      <c r="E69" s="3">
        <f t="shared" si="12"/>
        <v>96.526899079366473</v>
      </c>
    </row>
    <row r="70" spans="1:5" x14ac:dyDescent="0.2">
      <c r="A70" s="2" t="s">
        <v>9</v>
      </c>
      <c r="B70" s="3">
        <f t="shared" si="9"/>
        <v>15.034304186429367</v>
      </c>
      <c r="C70" s="3">
        <f t="shared" si="10"/>
        <v>27.991576793827246</v>
      </c>
      <c r="D70" s="3">
        <f t="shared" si="11"/>
        <v>26.735687941788772</v>
      </c>
      <c r="E70" s="3">
        <f t="shared" si="12"/>
        <v>30.238431077954615</v>
      </c>
    </row>
    <row r="71" spans="1:5" x14ac:dyDescent="0.2">
      <c r="A71" s="2" t="s">
        <v>5</v>
      </c>
      <c r="B71" s="3">
        <f t="shared" si="9"/>
        <v>2.8543658832944518</v>
      </c>
      <c r="C71" s="3">
        <f t="shared" si="10"/>
        <v>2.3864399312435336</v>
      </c>
      <c r="D71" s="3">
        <f t="shared" si="11"/>
        <v>2.3182458899029466</v>
      </c>
      <c r="E71" s="3">
        <f t="shared" si="12"/>
        <v>92.440948295559053</v>
      </c>
    </row>
    <row r="72" spans="1:5" ht="12.75" customHeight="1" x14ac:dyDescent="0.2">
      <c r="A72" s="2" t="s">
        <v>42</v>
      </c>
      <c r="B72" s="4">
        <f>AVERAGE(B50:B71)</f>
        <v>21.652778462878665</v>
      </c>
      <c r="C72" s="4">
        <f>AVERAGE(C50:C71)</f>
        <v>10.776380103178205</v>
      </c>
      <c r="D72" s="4">
        <f>AVERAGE(D50:D71)</f>
        <v>13.143665764581643</v>
      </c>
      <c r="E72" s="4">
        <f>AVERAGE(E50:E71)</f>
        <v>54.427175669361489</v>
      </c>
    </row>
    <row r="73" spans="1:5" ht="12.75" customHeight="1" x14ac:dyDescent="0.2">
      <c r="C73" s="4"/>
    </row>
  </sheetData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zoomScale="70" zoomScaleNormal="70" workbookViewId="0">
      <selection activeCell="C2" sqref="C2:C23"/>
    </sheetView>
  </sheetViews>
  <sheetFormatPr defaultRowHeight="12.75" x14ac:dyDescent="0.2"/>
  <cols>
    <col min="2" max="2" width="10.42578125" customWidth="1"/>
    <col min="3" max="3" width="10.5703125" customWidth="1"/>
  </cols>
  <sheetData>
    <row r="1" spans="1:3" x14ac:dyDescent="0.2">
      <c r="B1" t="s">
        <v>8</v>
      </c>
      <c r="C1" t="s">
        <v>57</v>
      </c>
    </row>
    <row r="2" spans="1:3" x14ac:dyDescent="0.2">
      <c r="A2" s="2" t="s">
        <v>4</v>
      </c>
      <c r="B2">
        <v>9.1323484792526273</v>
      </c>
      <c r="C2">
        <v>25.736358899728707</v>
      </c>
    </row>
    <row r="3" spans="1:3" x14ac:dyDescent="0.2">
      <c r="A3" s="2" t="s">
        <v>27</v>
      </c>
      <c r="B3">
        <v>50.414413472485542</v>
      </c>
      <c r="C3">
        <v>84.471183189467254</v>
      </c>
    </row>
    <row r="4" spans="1:3" x14ac:dyDescent="0.2">
      <c r="A4" s="2" t="s">
        <v>23</v>
      </c>
      <c r="B4">
        <v>1.5076547744667946E-2</v>
      </c>
      <c r="C4">
        <v>16.558291599461231</v>
      </c>
    </row>
    <row r="5" spans="1:3" x14ac:dyDescent="0.2">
      <c r="A5" s="2" t="s">
        <v>37</v>
      </c>
      <c r="B5">
        <v>4.7157132176938342E-5</v>
      </c>
      <c r="C5">
        <v>0.66871140270488594</v>
      </c>
    </row>
    <row r="6" spans="1:3" x14ac:dyDescent="0.2">
      <c r="A6" s="2" t="s">
        <v>56</v>
      </c>
      <c r="B6">
        <v>10.705179247390193</v>
      </c>
      <c r="C6">
        <v>40.223672598361595</v>
      </c>
    </row>
    <row r="7" spans="1:3" x14ac:dyDescent="0.2">
      <c r="A7" s="2" t="s">
        <v>7</v>
      </c>
      <c r="B7">
        <v>0</v>
      </c>
      <c r="C7">
        <v>33.972510226165177</v>
      </c>
    </row>
    <row r="8" spans="1:3" x14ac:dyDescent="0.2">
      <c r="A8" s="2" t="s">
        <v>31</v>
      </c>
      <c r="B8">
        <v>0.11833499333211775</v>
      </c>
      <c r="C8">
        <v>5.0395956419994778</v>
      </c>
    </row>
    <row r="9" spans="1:3" x14ac:dyDescent="0.2">
      <c r="A9" s="2" t="s">
        <v>32</v>
      </c>
      <c r="B9">
        <v>3.3502901488789032</v>
      </c>
      <c r="C9">
        <v>36.694272546719127</v>
      </c>
    </row>
    <row r="10" spans="1:3" x14ac:dyDescent="0.2">
      <c r="A10" s="2" t="s">
        <v>24</v>
      </c>
      <c r="B10">
        <v>2.7363428573818989</v>
      </c>
      <c r="C10">
        <v>18.347155887373482</v>
      </c>
    </row>
    <row r="11" spans="1:3" x14ac:dyDescent="0.2">
      <c r="A11" s="2" t="s">
        <v>39</v>
      </c>
      <c r="B11">
        <v>6.5548649474140045E-4</v>
      </c>
      <c r="C11">
        <v>29.52144672945024</v>
      </c>
    </row>
    <row r="12" spans="1:3" x14ac:dyDescent="0.2">
      <c r="A12" s="2" t="s">
        <v>43</v>
      </c>
      <c r="B12">
        <v>0.48660589385283282</v>
      </c>
      <c r="C12">
        <v>10.423891353623812</v>
      </c>
    </row>
    <row r="13" spans="1:3" x14ac:dyDescent="0.2">
      <c r="A13" s="2" t="s">
        <v>18</v>
      </c>
      <c r="B13">
        <v>6.5715676106115311</v>
      </c>
      <c r="C13">
        <v>16.760547210280873</v>
      </c>
    </row>
    <row r="14" spans="1:3" x14ac:dyDescent="0.2">
      <c r="A14" s="2" t="s">
        <v>25</v>
      </c>
      <c r="B14">
        <v>31.120396506289193</v>
      </c>
      <c r="C14">
        <v>42.766995980668604</v>
      </c>
    </row>
    <row r="15" spans="1:3" x14ac:dyDescent="0.2">
      <c r="A15" s="2" t="s">
        <v>33</v>
      </c>
      <c r="B15">
        <v>0</v>
      </c>
      <c r="C15">
        <v>39.060425290514729</v>
      </c>
    </row>
    <row r="16" spans="1:3" x14ac:dyDescent="0.2">
      <c r="A16" s="2" t="s">
        <v>12</v>
      </c>
      <c r="B16">
        <v>7.3287068921024208</v>
      </c>
      <c r="C16">
        <v>51.1613658803264</v>
      </c>
    </row>
    <row r="17" spans="1:3" x14ac:dyDescent="0.2">
      <c r="A17" s="2" t="s">
        <v>15</v>
      </c>
      <c r="B17">
        <v>1.9753451854206468E-2</v>
      </c>
      <c r="C17">
        <v>15.44781592336251</v>
      </c>
    </row>
    <row r="18" spans="1:3" x14ac:dyDescent="0.2">
      <c r="A18" s="2" t="s">
        <v>40</v>
      </c>
      <c r="B18">
        <v>0.48999591669158082</v>
      </c>
      <c r="C18">
        <v>13.482666148936426</v>
      </c>
    </row>
    <row r="19" spans="1:3" x14ac:dyDescent="0.2">
      <c r="A19" s="2" t="s">
        <v>10</v>
      </c>
      <c r="B19">
        <v>34.053236027240338</v>
      </c>
      <c r="C19">
        <v>48.212382779198634</v>
      </c>
    </row>
    <row r="20" spans="1:3" x14ac:dyDescent="0.2">
      <c r="A20" s="2" t="s">
        <v>55</v>
      </c>
      <c r="B20">
        <v>18.787765162395551</v>
      </c>
      <c r="C20">
        <v>36.988329223246133</v>
      </c>
    </row>
    <row r="21" spans="1:3" x14ac:dyDescent="0.2">
      <c r="A21" s="2" t="s">
        <v>41</v>
      </c>
      <c r="B21">
        <v>2.4911641522681095E-2</v>
      </c>
      <c r="C21">
        <v>1.6687604483000742</v>
      </c>
    </row>
    <row r="22" spans="1:3" x14ac:dyDescent="0.2">
      <c r="A22" s="2" t="s">
        <v>9</v>
      </c>
      <c r="B22">
        <v>88.374559219468068</v>
      </c>
      <c r="C22">
        <v>92.04613982563626</v>
      </c>
    </row>
    <row r="23" spans="1:3" x14ac:dyDescent="0.2">
      <c r="A23" s="2" t="s">
        <v>5</v>
      </c>
      <c r="B23">
        <v>0.55173221659291083</v>
      </c>
      <c r="C23">
        <v>5.6850531160419351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General</vt:lpstr>
      <vt:lpstr>Block Distribution</vt:lpstr>
      <vt:lpstr>Thesis-Plots</vt:lpstr>
      <vt:lpstr>StackBarChart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Sneaky</dc:creator>
  <cp:lastModifiedBy>Sneaky</cp:lastModifiedBy>
  <cp:lastPrinted>2012-06-04T19:49:43Z</cp:lastPrinted>
  <dcterms:created xsi:type="dcterms:W3CDTF">2012-05-21T06:20:03Z</dcterms:created>
  <dcterms:modified xsi:type="dcterms:W3CDTF">2013-03-09T05:11:09Z</dcterms:modified>
</cp:coreProperties>
</file>