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00" yWindow="180" windowWidth="14115" windowHeight="8625" activeTab="2"/>
  </bookViews>
  <sheets>
    <sheet name="General" sheetId="1" r:id="rId1"/>
    <sheet name="StackBarChart" sheetId="3" r:id="rId2"/>
    <sheet name="Block Distribution" sheetId="2" r:id="rId3"/>
    <sheet name="PPT-Scratch Sheet" sheetId="4" state="hidden" r:id="rId4"/>
  </sheets>
  <externalReferences>
    <externalReference r:id="rId5"/>
  </externalReferenc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9" i="1"/>
  <c r="K7" i="1"/>
  <c r="I27" i="1" l="1"/>
  <c r="I26" i="1"/>
  <c r="I25" i="1"/>
  <c r="I24" i="1"/>
  <c r="G27" i="1"/>
  <c r="G26" i="1"/>
  <c r="G25" i="1"/>
  <c r="G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B24" i="1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H26" i="2" l="1"/>
  <c r="H27" i="2"/>
  <c r="H28" i="2"/>
  <c r="H29" i="2"/>
  <c r="H30" i="2"/>
  <c r="H31" i="2"/>
  <c r="H32" i="2"/>
  <c r="H33" i="2"/>
  <c r="H34" i="2"/>
  <c r="I38" i="2"/>
  <c r="I39" i="2"/>
  <c r="I40" i="2"/>
  <c r="I41" i="2"/>
  <c r="I42" i="2"/>
  <c r="I43" i="2"/>
  <c r="I44" i="2"/>
  <c r="I45" i="2"/>
  <c r="I46" i="2"/>
  <c r="I47" i="2"/>
  <c r="G26" i="2"/>
  <c r="F27" i="2"/>
  <c r="G28" i="2"/>
  <c r="F29" i="2"/>
  <c r="G30" i="2"/>
  <c r="F31" i="2"/>
  <c r="G32" i="2"/>
  <c r="F33" i="2"/>
  <c r="G34" i="2"/>
  <c r="F35" i="2"/>
  <c r="G38" i="2"/>
  <c r="G40" i="2"/>
  <c r="F41" i="2"/>
  <c r="F43" i="2"/>
  <c r="G44" i="2"/>
  <c r="G46" i="2"/>
  <c r="D26" i="2"/>
  <c r="E27" i="2"/>
  <c r="D28" i="2"/>
  <c r="E29" i="2"/>
  <c r="D30" i="2"/>
  <c r="E31" i="2"/>
  <c r="D32" i="2"/>
  <c r="E33" i="2"/>
  <c r="D34" i="2"/>
  <c r="E35" i="2"/>
  <c r="E37" i="2"/>
  <c r="D38" i="2"/>
  <c r="E39" i="2"/>
  <c r="D40" i="2"/>
  <c r="D42" i="2"/>
  <c r="E43" i="2"/>
  <c r="E45" i="2"/>
  <c r="D46" i="2"/>
  <c r="E47" i="2"/>
  <c r="C26" i="2"/>
  <c r="B27" i="2"/>
  <c r="C28" i="2"/>
  <c r="B29" i="2"/>
  <c r="C30" i="2"/>
  <c r="B31" i="2"/>
  <c r="C32" i="2"/>
  <c r="B33" i="2"/>
  <c r="C34" i="2"/>
  <c r="B35" i="2"/>
  <c r="C36" i="2"/>
  <c r="C38" i="2"/>
  <c r="B39" i="2"/>
  <c r="B41" i="2"/>
  <c r="C42" i="2"/>
  <c r="C44" i="2"/>
  <c r="B45" i="2"/>
  <c r="C46" i="2"/>
  <c r="B47" i="2"/>
  <c r="H37" i="2" l="1"/>
  <c r="D37" i="2"/>
  <c r="C61" i="2" s="1"/>
  <c r="C37" i="2"/>
  <c r="I37" i="2"/>
  <c r="G37" i="2"/>
  <c r="H47" i="2"/>
  <c r="E71" i="2" s="1"/>
  <c r="G47" i="2"/>
  <c r="D47" i="2"/>
  <c r="C71" i="2" s="1"/>
  <c r="C47" i="2"/>
  <c r="B71" i="2" s="1"/>
  <c r="H45" i="2"/>
  <c r="E69" i="2" s="1"/>
  <c r="D45" i="2"/>
  <c r="C69" i="2" s="1"/>
  <c r="C45" i="2"/>
  <c r="B69" i="2" s="1"/>
  <c r="G45" i="2"/>
  <c r="H43" i="2"/>
  <c r="E67" i="2" s="1"/>
  <c r="G43" i="2"/>
  <c r="D67" i="2" s="1"/>
  <c r="D43" i="2"/>
  <c r="C67" i="2" s="1"/>
  <c r="C43" i="2"/>
  <c r="H41" i="2"/>
  <c r="E65" i="2" s="1"/>
  <c r="D41" i="2"/>
  <c r="C41" i="2"/>
  <c r="B65" i="2" s="1"/>
  <c r="G41" i="2"/>
  <c r="D65" i="2" s="1"/>
  <c r="H39" i="2"/>
  <c r="E63" i="2" s="1"/>
  <c r="G39" i="2"/>
  <c r="D39" i="2"/>
  <c r="C63" i="2" s="1"/>
  <c r="C39" i="2"/>
  <c r="B63" i="2" s="1"/>
  <c r="H36" i="2"/>
  <c r="B36" i="2"/>
  <c r="B60" i="2" s="1"/>
  <c r="I36" i="2"/>
  <c r="F36" i="2"/>
  <c r="E36" i="2"/>
  <c r="B43" i="2"/>
  <c r="C40" i="2"/>
  <c r="D44" i="2"/>
  <c r="E41" i="2"/>
  <c r="D36" i="2"/>
  <c r="F45" i="2"/>
  <c r="G42" i="2"/>
  <c r="F37" i="2"/>
  <c r="H35" i="2"/>
  <c r="G35" i="2"/>
  <c r="D59" i="2" s="1"/>
  <c r="I35" i="2"/>
  <c r="D35" i="2"/>
  <c r="C59" i="2" s="1"/>
  <c r="C35" i="2"/>
  <c r="B59" i="2" s="1"/>
  <c r="B37" i="2"/>
  <c r="F47" i="2"/>
  <c r="F39" i="2"/>
  <c r="G36" i="2"/>
  <c r="H46" i="2"/>
  <c r="E70" i="2" s="1"/>
  <c r="F46" i="2"/>
  <c r="D70" i="2" s="1"/>
  <c r="E46" i="2"/>
  <c r="C70" i="2" s="1"/>
  <c r="B46" i="2"/>
  <c r="B70" i="2" s="1"/>
  <c r="H44" i="2"/>
  <c r="E68" i="2" s="1"/>
  <c r="B44" i="2"/>
  <c r="B68" i="2" s="1"/>
  <c r="F44" i="2"/>
  <c r="D68" i="2" s="1"/>
  <c r="E44" i="2"/>
  <c r="H42" i="2"/>
  <c r="E66" i="2" s="1"/>
  <c r="F42" i="2"/>
  <c r="D66" i="2" s="1"/>
  <c r="E42" i="2"/>
  <c r="C66" i="2" s="1"/>
  <c r="B42" i="2"/>
  <c r="B66" i="2" s="1"/>
  <c r="H40" i="2"/>
  <c r="E64" i="2" s="1"/>
  <c r="B40" i="2"/>
  <c r="F40" i="2"/>
  <c r="D64" i="2" s="1"/>
  <c r="E40" i="2"/>
  <c r="C64" i="2" s="1"/>
  <c r="H38" i="2"/>
  <c r="E62" i="2" s="1"/>
  <c r="F38" i="2"/>
  <c r="D62" i="2" s="1"/>
  <c r="E38" i="2"/>
  <c r="C62" i="2" s="1"/>
  <c r="B38" i="2"/>
  <c r="B62" i="2" s="1"/>
  <c r="B34" i="2"/>
  <c r="B58" i="2" s="1"/>
  <c r="C31" i="2"/>
  <c r="B55" i="2" s="1"/>
  <c r="B30" i="2"/>
  <c r="B54" i="2" s="1"/>
  <c r="C27" i="2"/>
  <c r="B51" i="2" s="1"/>
  <c r="B26" i="2"/>
  <c r="B50" i="2" s="1"/>
  <c r="E32" i="2"/>
  <c r="C56" i="2" s="1"/>
  <c r="D31" i="2"/>
  <c r="C55" i="2" s="1"/>
  <c r="E28" i="2"/>
  <c r="C52" i="2" s="1"/>
  <c r="D27" i="2"/>
  <c r="C51" i="2" s="1"/>
  <c r="G33" i="2"/>
  <c r="D57" i="2" s="1"/>
  <c r="F32" i="2"/>
  <c r="D56" i="2" s="1"/>
  <c r="G29" i="2"/>
  <c r="D53" i="2" s="1"/>
  <c r="F28" i="2"/>
  <c r="D52" i="2" s="1"/>
  <c r="I34" i="2"/>
  <c r="E58" i="2" s="1"/>
  <c r="I33" i="2"/>
  <c r="E57" i="2" s="1"/>
  <c r="I32" i="2"/>
  <c r="E56" i="2" s="1"/>
  <c r="I31" i="2"/>
  <c r="E55" i="2" s="1"/>
  <c r="I30" i="2"/>
  <c r="E54" i="2" s="1"/>
  <c r="I29" i="2"/>
  <c r="E53" i="2" s="1"/>
  <c r="I28" i="2"/>
  <c r="E52" i="2" s="1"/>
  <c r="I27" i="2"/>
  <c r="E51" i="2" s="1"/>
  <c r="I26" i="2"/>
  <c r="E50" i="2" s="1"/>
  <c r="C33" i="2"/>
  <c r="B57" i="2" s="1"/>
  <c r="B32" i="2"/>
  <c r="B56" i="2" s="1"/>
  <c r="C29" i="2"/>
  <c r="B53" i="2" s="1"/>
  <c r="B28" i="2"/>
  <c r="B52" i="2" s="1"/>
  <c r="E34" i="2"/>
  <c r="C58" i="2" s="1"/>
  <c r="D33" i="2"/>
  <c r="C57" i="2" s="1"/>
  <c r="E30" i="2"/>
  <c r="C54" i="2" s="1"/>
  <c r="D29" i="2"/>
  <c r="C53" i="2" s="1"/>
  <c r="E26" i="2"/>
  <c r="C50" i="2" s="1"/>
  <c r="F34" i="2"/>
  <c r="D58" i="2" s="1"/>
  <c r="G31" i="2"/>
  <c r="D55" i="2" s="1"/>
  <c r="F30" i="2"/>
  <c r="D54" i="2" s="1"/>
  <c r="G27" i="2"/>
  <c r="D51" i="2" s="1"/>
  <c r="F26" i="2"/>
  <c r="D50" i="2" s="1"/>
  <c r="B67" i="2" l="1"/>
  <c r="C65" i="2"/>
  <c r="E59" i="2"/>
  <c r="D61" i="2"/>
  <c r="E60" i="2"/>
  <c r="B64" i="2"/>
  <c r="D71" i="2"/>
  <c r="D63" i="2"/>
  <c r="D69" i="2"/>
  <c r="C68" i="2"/>
  <c r="D60" i="2"/>
  <c r="B61" i="2"/>
  <c r="C60" i="2"/>
  <c r="E61" i="2"/>
  <c r="E72" i="2" l="1"/>
  <c r="B72" i="2"/>
  <c r="C72" i="2"/>
  <c r="D72" i="2"/>
</calcChain>
</file>

<file path=xl/sharedStrings.xml><?xml version="1.0" encoding="utf-8"?>
<sst xmlns="http://schemas.openxmlformats.org/spreadsheetml/2006/main" count="170" uniqueCount="58">
  <si>
    <t>Workload</t>
  </si>
  <si>
    <t>1 Word</t>
  </si>
  <si>
    <t>5-6 Words</t>
  </si>
  <si>
    <t>7-8 Words</t>
  </si>
  <si>
    <t>apache</t>
  </si>
  <si>
    <t>x264</t>
  </si>
  <si>
    <t>7 Words</t>
  </si>
  <si>
    <t>eclipse</t>
  </si>
  <si>
    <t>Miss Rate</t>
  </si>
  <si>
    <t>twolf</t>
  </si>
  <si>
    <t>soplex</t>
  </si>
  <si>
    <t>canneal</t>
  </si>
  <si>
    <t>mcf</t>
  </si>
  <si>
    <t>tradesoap</t>
  </si>
  <si>
    <t>tpcc-uva</t>
  </si>
  <si>
    <t>milc</t>
  </si>
  <si>
    <t>6 Words</t>
  </si>
  <si>
    <t>fluidanimate</t>
  </si>
  <si>
    <t>h2</t>
  </si>
  <si>
    <t>Utilisation</t>
  </si>
  <si>
    <t>omnetpp</t>
  </si>
  <si>
    <t>8 Words</t>
  </si>
  <si>
    <t>3 Words</t>
  </si>
  <si>
    <t>astar</t>
  </si>
  <si>
    <t>firefox</t>
  </si>
  <si>
    <t>jbb</t>
  </si>
  <si>
    <t>3-4 Words</t>
  </si>
  <si>
    <t>art</t>
  </si>
  <si>
    <t>4 Words</t>
  </si>
  <si>
    <t>freqmine</t>
  </si>
  <si>
    <t>2 Words</t>
  </si>
  <si>
    <t>facesim</t>
  </si>
  <si>
    <t>ferret</t>
  </si>
  <si>
    <t>lbm</t>
  </si>
  <si>
    <t>Bandwidth Rate</t>
  </si>
  <si>
    <t>5 Words</t>
  </si>
  <si>
    <t>Total</t>
  </si>
  <si>
    <t>cactus</t>
  </si>
  <si>
    <t>1-2 Words</t>
  </si>
  <si>
    <t>fluid.</t>
  </si>
  <si>
    <t>omnet.</t>
  </si>
  <si>
    <t>trade.</t>
  </si>
  <si>
    <t>mean</t>
  </si>
  <si>
    <t>freq.</t>
  </si>
  <si>
    <t>tpc-c.</t>
  </si>
  <si>
    <t>Aligned Miss</t>
  </si>
  <si>
    <t>% Improvement</t>
  </si>
  <si>
    <t>Aligned BW</t>
  </si>
  <si>
    <t>Min</t>
  </si>
  <si>
    <t>Max</t>
  </si>
  <si>
    <t>Average</t>
  </si>
  <si>
    <t>Median</t>
  </si>
  <si>
    <t>Low Miss Avg</t>
  </si>
  <si>
    <t>Moderate Miss Average</t>
  </si>
  <si>
    <t>High Miss Avg</t>
  </si>
  <si>
    <t>tpcc</t>
  </si>
  <si>
    <t>Fixed</t>
  </si>
  <si>
    <t>Amoeba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</si>
</sst>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wrapText="1"/>
    </xf>
    <xf numFmtId="4" fontId="0" fillId="0" borderId="0" xfId="0" applyNumberFormat="1" applyFont="1" applyFill="1" applyAlignment="1">
      <alignment wrapText="1"/>
    </xf>
    <xf numFmtId="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9807747552099"/>
          <c:y val="0.134339830987213"/>
          <c:w val="0.85136721546170402"/>
          <c:h val="0.7053817566249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'Block Distribution'!$B$49</c:f>
              <c:strCache>
                <c:ptCount val="1"/>
                <c:pt idx="0">
                  <c:v>1-2 Words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'Block Distribution'!$A$50:$A$72</c:f>
              <c:strCache>
                <c:ptCount val="23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canneal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  <c:pt idx="22">
                  <c:v>mean</c:v>
                </c:pt>
              </c:strCache>
            </c:strRef>
          </c:cat>
          <c:val>
            <c:numRef>
              <c:f>'Block Distribution'!$B$50:$B$72</c:f>
              <c:numCache>
                <c:formatCode>#,##0.00</c:formatCode>
                <c:ptCount val="23"/>
                <c:pt idx="0">
                  <c:v>40.967638320216132</c:v>
                </c:pt>
                <c:pt idx="1">
                  <c:v>83.40995779215298</c:v>
                </c:pt>
                <c:pt idx="2">
                  <c:v>29.450868113495879</c:v>
                </c:pt>
                <c:pt idx="3">
                  <c:v>10.915211226647367</c:v>
                </c:pt>
                <c:pt idx="4">
                  <c:v>35.488019916276258</c:v>
                </c:pt>
                <c:pt idx="5">
                  <c:v>9.6514209495010057</c:v>
                </c:pt>
                <c:pt idx="6">
                  <c:v>5.9708214915912476</c:v>
                </c:pt>
                <c:pt idx="7">
                  <c:v>14.154975684582453</c:v>
                </c:pt>
                <c:pt idx="8">
                  <c:v>25.782031605068777</c:v>
                </c:pt>
                <c:pt idx="9">
                  <c:v>14.46273070384116</c:v>
                </c:pt>
                <c:pt idx="10">
                  <c:v>40.110804974309332</c:v>
                </c:pt>
                <c:pt idx="11">
                  <c:v>39.099329454833011</c:v>
                </c:pt>
                <c:pt idx="12">
                  <c:v>52.656696555485752</c:v>
                </c:pt>
                <c:pt idx="13">
                  <c:v>60.222915443835994</c:v>
                </c:pt>
                <c:pt idx="14">
                  <c:v>51.73386380452142</c:v>
                </c:pt>
                <c:pt idx="15">
                  <c:v>14.526081211447718</c:v>
                </c:pt>
                <c:pt idx="16">
                  <c:v>44.981983884198534</c:v>
                </c:pt>
                <c:pt idx="17">
                  <c:v>88.081575134723806</c:v>
                </c:pt>
                <c:pt idx="18">
                  <c:v>35.125410142828912</c:v>
                </c:pt>
                <c:pt idx="19">
                  <c:v>15.294463516171421</c:v>
                </c:pt>
                <c:pt idx="20">
                  <c:v>39.751095363205522</c:v>
                </c:pt>
                <c:pt idx="21">
                  <c:v>46.866614325111044</c:v>
                </c:pt>
                <c:pt idx="22">
                  <c:v>36.304750437002077</c:v>
                </c:pt>
              </c:numCache>
            </c:numRef>
          </c:val>
        </c:ser>
        <c:ser>
          <c:idx val="1"/>
          <c:order val="1"/>
          <c:tx>
            <c:strRef>
              <c:f>'Block Distribution'!$C$49</c:f>
              <c:strCache>
                <c:ptCount val="1"/>
                <c:pt idx="0">
                  <c:v>3-4 Words</c:v>
                </c:pt>
              </c:strCache>
            </c:strRef>
          </c:tx>
          <c:invertIfNegative val="0"/>
          <c:cat>
            <c:strRef>
              <c:f>'Block Distribution'!$A$50:$A$72</c:f>
              <c:strCache>
                <c:ptCount val="23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canneal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  <c:pt idx="22">
                  <c:v>mean</c:v>
                </c:pt>
              </c:strCache>
            </c:strRef>
          </c:cat>
          <c:val>
            <c:numRef>
              <c:f>'Block Distribution'!$C$50:$C$72</c:f>
              <c:numCache>
                <c:formatCode>#,##0.00</c:formatCode>
                <c:ptCount val="23"/>
                <c:pt idx="0">
                  <c:v>14.158677081601029</c:v>
                </c:pt>
                <c:pt idx="1">
                  <c:v>8.5333015291731689E-3</c:v>
                </c:pt>
                <c:pt idx="2">
                  <c:v>9.1815796743436646</c:v>
                </c:pt>
                <c:pt idx="3">
                  <c:v>1.7170577489031909</c:v>
                </c:pt>
                <c:pt idx="4">
                  <c:v>38.683213140435001</c:v>
                </c:pt>
                <c:pt idx="5">
                  <c:v>3.3043578207223101</c:v>
                </c:pt>
                <c:pt idx="6">
                  <c:v>7.2718696816639588</c:v>
                </c:pt>
                <c:pt idx="7">
                  <c:v>2.1381766526622585</c:v>
                </c:pt>
                <c:pt idx="8">
                  <c:v>11.721072127105638</c:v>
                </c:pt>
                <c:pt idx="9">
                  <c:v>18.662711219913831</c:v>
                </c:pt>
                <c:pt idx="10">
                  <c:v>3.1352049048080026</c:v>
                </c:pt>
                <c:pt idx="11">
                  <c:v>15.751788287113641</c:v>
                </c:pt>
                <c:pt idx="12">
                  <c:v>13.374699124906503</c:v>
                </c:pt>
                <c:pt idx="13">
                  <c:v>10.626854314670387</c:v>
                </c:pt>
                <c:pt idx="14">
                  <c:v>35.530331160657163</c:v>
                </c:pt>
                <c:pt idx="15">
                  <c:v>11.36715879347183</c:v>
                </c:pt>
                <c:pt idx="16">
                  <c:v>15.99433524036526</c:v>
                </c:pt>
                <c:pt idx="17">
                  <c:v>3.5211821700078829</c:v>
                </c:pt>
                <c:pt idx="18">
                  <c:v>10.203852050659197</c:v>
                </c:pt>
                <c:pt idx="19">
                  <c:v>4.6275653867670501</c:v>
                </c:pt>
                <c:pt idx="20">
                  <c:v>33.400322434477545</c:v>
                </c:pt>
                <c:pt idx="21">
                  <c:v>6.6230019267232798</c:v>
                </c:pt>
                <c:pt idx="22">
                  <c:v>12.318342920159449</c:v>
                </c:pt>
              </c:numCache>
            </c:numRef>
          </c:val>
        </c:ser>
        <c:ser>
          <c:idx val="2"/>
          <c:order val="2"/>
          <c:tx>
            <c:strRef>
              <c:f>'Block Distribution'!$D$49</c:f>
              <c:strCache>
                <c:ptCount val="1"/>
                <c:pt idx="0">
                  <c:v>5-6 Words</c:v>
                </c:pt>
              </c:strCache>
            </c:strRef>
          </c:tx>
          <c:invertIfNegative val="0"/>
          <c:cat>
            <c:strRef>
              <c:f>'Block Distribution'!$A$50:$A$72</c:f>
              <c:strCache>
                <c:ptCount val="23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canneal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  <c:pt idx="22">
                  <c:v>mean</c:v>
                </c:pt>
              </c:strCache>
            </c:strRef>
          </c:cat>
          <c:val>
            <c:numRef>
              <c:f>'Block Distribution'!$D$50:$D$72</c:f>
              <c:numCache>
                <c:formatCode>#,##0.00</c:formatCode>
                <c:ptCount val="23"/>
                <c:pt idx="0">
                  <c:v>9.1138789806382174</c:v>
                </c:pt>
                <c:pt idx="1">
                  <c:v>7.6962043653423571</c:v>
                </c:pt>
                <c:pt idx="2">
                  <c:v>10.095761549430492</c:v>
                </c:pt>
                <c:pt idx="3">
                  <c:v>0.22953996966868684</c:v>
                </c:pt>
                <c:pt idx="4">
                  <c:v>8.5166053363467569</c:v>
                </c:pt>
                <c:pt idx="5">
                  <c:v>2.4568161773099142</c:v>
                </c:pt>
                <c:pt idx="6">
                  <c:v>2.5145619946898083</c:v>
                </c:pt>
                <c:pt idx="7">
                  <c:v>10.480950119953974</c:v>
                </c:pt>
                <c:pt idx="8">
                  <c:v>13.237508476274417</c:v>
                </c:pt>
                <c:pt idx="9">
                  <c:v>62.823535327188559</c:v>
                </c:pt>
                <c:pt idx="10">
                  <c:v>3.0975749000918409</c:v>
                </c:pt>
                <c:pt idx="11">
                  <c:v>12.479586334324882</c:v>
                </c:pt>
                <c:pt idx="12">
                  <c:v>6.6674111801437412</c:v>
                </c:pt>
                <c:pt idx="13">
                  <c:v>3.5431241153929425</c:v>
                </c:pt>
                <c:pt idx="14">
                  <c:v>8.920418333260077</c:v>
                </c:pt>
                <c:pt idx="15">
                  <c:v>11.10303101551974</c:v>
                </c:pt>
                <c:pt idx="16">
                  <c:v>18.851127387015115</c:v>
                </c:pt>
                <c:pt idx="17">
                  <c:v>3.5693484779916576</c:v>
                </c:pt>
                <c:pt idx="18">
                  <c:v>10.35545079095299</c:v>
                </c:pt>
                <c:pt idx="19">
                  <c:v>4.2621377642136471</c:v>
                </c:pt>
                <c:pt idx="20">
                  <c:v>17.296402463570544</c:v>
                </c:pt>
                <c:pt idx="21">
                  <c:v>4.090186395715282</c:v>
                </c:pt>
                <c:pt idx="22">
                  <c:v>10.518234611592529</c:v>
                </c:pt>
              </c:numCache>
            </c:numRef>
          </c:val>
        </c:ser>
        <c:ser>
          <c:idx val="3"/>
          <c:order val="3"/>
          <c:tx>
            <c:strRef>
              <c:f>'Block Distribution'!$E$49</c:f>
              <c:strCache>
                <c:ptCount val="1"/>
                <c:pt idx="0">
                  <c:v>7-8 Words</c:v>
                </c:pt>
              </c:strCache>
            </c:strRef>
          </c:tx>
          <c:invertIfNegative val="0"/>
          <c:cat>
            <c:strRef>
              <c:f>'Block Distribution'!$A$50:$A$72</c:f>
              <c:strCache>
                <c:ptCount val="23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canneal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  <c:pt idx="22">
                  <c:v>mean</c:v>
                </c:pt>
              </c:strCache>
            </c:strRef>
          </c:cat>
          <c:val>
            <c:numRef>
              <c:f>'Block Distribution'!$E$50:$E$72</c:f>
              <c:numCache>
                <c:formatCode>#,##0.00</c:formatCode>
                <c:ptCount val="23"/>
                <c:pt idx="0">
                  <c:v>35.759805617544629</c:v>
                </c:pt>
                <c:pt idx="1">
                  <c:v>8.8853045409754827</c:v>
                </c:pt>
                <c:pt idx="2">
                  <c:v>51.271790662729963</c:v>
                </c:pt>
                <c:pt idx="3">
                  <c:v>87.138191054780748</c:v>
                </c:pt>
                <c:pt idx="4">
                  <c:v>17.312161606941981</c:v>
                </c:pt>
                <c:pt idx="5">
                  <c:v>84.587405052466778</c:v>
                </c:pt>
                <c:pt idx="6">
                  <c:v>84.242746832054991</c:v>
                </c:pt>
                <c:pt idx="7">
                  <c:v>73.22589754280132</c:v>
                </c:pt>
                <c:pt idx="8">
                  <c:v>49.25938779155117</c:v>
                </c:pt>
                <c:pt idx="9">
                  <c:v>4.0510227490564441</c:v>
                </c:pt>
                <c:pt idx="10">
                  <c:v>53.656415220790826</c:v>
                </c:pt>
                <c:pt idx="11">
                  <c:v>32.66929592372847</c:v>
                </c:pt>
                <c:pt idx="12">
                  <c:v>27.301193139464008</c:v>
                </c:pt>
                <c:pt idx="13">
                  <c:v>25.607106126100678</c:v>
                </c:pt>
                <c:pt idx="14">
                  <c:v>3.8153867015613478</c:v>
                </c:pt>
                <c:pt idx="15">
                  <c:v>63.003728979560719</c:v>
                </c:pt>
                <c:pt idx="16">
                  <c:v>20.172553488421091</c:v>
                </c:pt>
                <c:pt idx="17">
                  <c:v>4.8278942172766506</c:v>
                </c:pt>
                <c:pt idx="18">
                  <c:v>44.315287015558901</c:v>
                </c:pt>
                <c:pt idx="19">
                  <c:v>75.815833332847888</c:v>
                </c:pt>
                <c:pt idx="20">
                  <c:v>9.5521797387463945</c:v>
                </c:pt>
                <c:pt idx="21">
                  <c:v>42.420197352450394</c:v>
                </c:pt>
                <c:pt idx="22">
                  <c:v>40.858672031245938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6175360"/>
        <c:axId val="42514624"/>
      </c:barChart>
      <c:catAx>
        <c:axId val="761753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514624"/>
        <c:crossesAt val="0"/>
        <c:auto val="1"/>
        <c:lblAlgn val="ctr"/>
        <c:lblOffset val="25"/>
        <c:tickLblSkip val="1"/>
        <c:noMultiLvlLbl val="0"/>
      </c:catAx>
      <c:valAx>
        <c:axId val="42514624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0"/>
                </a:pPr>
                <a:r>
                  <a:rPr lang="en-US" sz="3200" b="0" baseline="0"/>
                  <a:t>% of Amoeba Blocks</a:t>
                </a:r>
                <a:endParaRPr lang="en-US" sz="3200" b="0"/>
              </a:p>
            </c:rich>
          </c:tx>
          <c:layout>
            <c:manualLayout>
              <c:xMode val="edge"/>
              <c:yMode val="edge"/>
              <c:x val="8.6850887488223848E-3"/>
              <c:y val="0.20786198648693674"/>
            </c:manualLayout>
          </c:layout>
          <c:overlay val="0"/>
        </c:title>
        <c:numFmt formatCode="#,##0;\-#,##0" sourceLinked="0"/>
        <c:majorTickMark val="out"/>
        <c:minorTickMark val="none"/>
        <c:tickLblPos val="nextTo"/>
        <c:spPr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6175360"/>
        <c:crossesAt val="1"/>
        <c:crossBetween val="between"/>
        <c:majorUnit val="2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6.1494851596882699E-2"/>
        </c:manualLayout>
      </c:layout>
      <c:overlay val="0"/>
      <c:spPr>
        <a:noFill/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'PPT-Scratch Sheet'!$B$15</c:f>
              <c:strCache>
                <c:ptCount val="1"/>
                <c:pt idx="0">
                  <c:v>Fixed</c:v>
                </c:pt>
              </c:strCache>
            </c:strRef>
          </c:tx>
          <c:invertIfNegative val="0"/>
          <c:cat>
            <c:strRef>
              <c:f>'PPT-Scratch Sheet'!$A$16:$A$25</c:f>
              <c:strCache>
                <c:ptCount val="10"/>
                <c:pt idx="0">
                  <c:v>mcf</c:v>
                </c:pt>
                <c:pt idx="1">
                  <c:v>canneal</c:v>
                </c:pt>
                <c:pt idx="2">
                  <c:v>lbm</c:v>
                </c:pt>
                <c:pt idx="3">
                  <c:v>h2</c:v>
                </c:pt>
                <c:pt idx="4">
                  <c:v>jbb</c:v>
                </c:pt>
                <c:pt idx="5">
                  <c:v>apache</c:v>
                </c:pt>
                <c:pt idx="6">
                  <c:v>x264</c:v>
                </c:pt>
                <c:pt idx="7">
                  <c:v>firefox</c:v>
                </c:pt>
                <c:pt idx="8">
                  <c:v>tpcc</c:v>
                </c:pt>
                <c:pt idx="9">
                  <c:v>eclipse</c:v>
                </c:pt>
              </c:strCache>
            </c:strRef>
          </c:cat>
          <c:val>
            <c:numRef>
              <c:f>'PPT-Scratch Sheet'!$B$16:$B$25</c:f>
              <c:numCache>
                <c:formatCode>General</c:formatCode>
                <c:ptCount val="10"/>
                <c:pt idx="0">
                  <c:v>72.036388285870999</c:v>
                </c:pt>
                <c:pt idx="1">
                  <c:v>9.11827891223591</c:v>
                </c:pt>
                <c:pt idx="2">
                  <c:v>65.178534926509698</c:v>
                </c:pt>
                <c:pt idx="3">
                  <c:v>7.1856882543511604</c:v>
                </c:pt>
                <c:pt idx="4">
                  <c:v>28.225339171348502</c:v>
                </c:pt>
                <c:pt idx="5">
                  <c:v>79.170093102413205</c:v>
                </c:pt>
                <c:pt idx="6">
                  <c:v>4.7281373621837997</c:v>
                </c:pt>
                <c:pt idx="7">
                  <c:v>1.62407445583943</c:v>
                </c:pt>
                <c:pt idx="8">
                  <c:v>6.4734102210338804</c:v>
                </c:pt>
                <c:pt idx="9">
                  <c:v>4.2663709497417397</c:v>
                </c:pt>
              </c:numCache>
            </c:numRef>
          </c:val>
        </c:ser>
        <c:ser>
          <c:idx val="1"/>
          <c:order val="1"/>
          <c:tx>
            <c:strRef>
              <c:f>'PPT-Scratch Sheet'!$C$15</c:f>
              <c:strCache>
                <c:ptCount val="1"/>
                <c:pt idx="0">
                  <c:v>Amoeba</c:v>
                </c:pt>
              </c:strCache>
            </c:strRef>
          </c:tx>
          <c:invertIfNegative val="0"/>
          <c:cat>
            <c:strRef>
              <c:f>'PPT-Scratch Sheet'!$A$16:$A$25</c:f>
              <c:strCache>
                <c:ptCount val="10"/>
                <c:pt idx="0">
                  <c:v>mcf</c:v>
                </c:pt>
                <c:pt idx="1">
                  <c:v>canneal</c:v>
                </c:pt>
                <c:pt idx="2">
                  <c:v>lbm</c:v>
                </c:pt>
                <c:pt idx="3">
                  <c:v>h2</c:v>
                </c:pt>
                <c:pt idx="4">
                  <c:v>jbb</c:v>
                </c:pt>
                <c:pt idx="5">
                  <c:v>apache</c:v>
                </c:pt>
                <c:pt idx="6">
                  <c:v>x264</c:v>
                </c:pt>
                <c:pt idx="7">
                  <c:v>firefox</c:v>
                </c:pt>
                <c:pt idx="8">
                  <c:v>tpcc</c:v>
                </c:pt>
                <c:pt idx="9">
                  <c:v>eclipse</c:v>
                </c:pt>
              </c:strCache>
            </c:strRef>
          </c:cat>
          <c:val>
            <c:numRef>
              <c:f>'PPT-Scratch Sheet'!$C$16:$C$25</c:f>
              <c:numCache>
                <c:formatCode>General</c:formatCode>
                <c:ptCount val="10"/>
                <c:pt idx="0">
                  <c:v>55.749136554438401</c:v>
                </c:pt>
                <c:pt idx="1">
                  <c:v>8.2660230362336993</c:v>
                </c:pt>
                <c:pt idx="2">
                  <c:v>63.064190136440097</c:v>
                </c:pt>
                <c:pt idx="3">
                  <c:v>4.5946807765543101</c:v>
                </c:pt>
                <c:pt idx="4">
                  <c:v>24.549246989666798</c:v>
                </c:pt>
                <c:pt idx="5">
                  <c:v>64.886992378217201</c:v>
                </c:pt>
                <c:pt idx="6">
                  <c:v>4.1092951652904803</c:v>
                </c:pt>
                <c:pt idx="7">
                  <c:v>1.4607587833517801</c:v>
                </c:pt>
                <c:pt idx="8">
                  <c:v>5.3707297853854703</c:v>
                </c:pt>
                <c:pt idx="9">
                  <c:v>3.6131915341701499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53440"/>
        <c:axId val="42510016"/>
      </c:barChart>
      <c:catAx>
        <c:axId val="1090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2510016"/>
        <c:crosses val="autoZero"/>
        <c:auto val="1"/>
        <c:lblAlgn val="ctr"/>
        <c:lblOffset val="100"/>
        <c:noMultiLvlLbl val="0"/>
      </c:catAx>
      <c:valAx>
        <c:axId val="425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5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'PPT-Scratch Sheet'!$B$27</c:f>
              <c:strCache>
                <c:ptCount val="1"/>
                <c:pt idx="0">
                  <c:v>Fixed</c:v>
                </c:pt>
              </c:strCache>
            </c:strRef>
          </c:tx>
          <c:invertIfNegative val="0"/>
          <c:cat>
            <c:strRef>
              <c:f>'PPT-Scratch Sheet'!$A$28:$A$37</c:f>
              <c:strCache>
                <c:ptCount val="10"/>
                <c:pt idx="0">
                  <c:v>mcf</c:v>
                </c:pt>
                <c:pt idx="1">
                  <c:v>canneal</c:v>
                </c:pt>
                <c:pt idx="2">
                  <c:v>lbm</c:v>
                </c:pt>
                <c:pt idx="3">
                  <c:v>h2</c:v>
                </c:pt>
                <c:pt idx="4">
                  <c:v>jbb</c:v>
                </c:pt>
                <c:pt idx="5">
                  <c:v>apache</c:v>
                </c:pt>
                <c:pt idx="6">
                  <c:v>x264</c:v>
                </c:pt>
                <c:pt idx="7">
                  <c:v>firefox</c:v>
                </c:pt>
                <c:pt idx="8">
                  <c:v>tpcc</c:v>
                </c:pt>
                <c:pt idx="9">
                  <c:v>eclipse</c:v>
                </c:pt>
              </c:strCache>
            </c:strRef>
          </c:cat>
          <c:val>
            <c:numRef>
              <c:f>'PPT-Scratch Sheet'!$B$28:$B$37</c:f>
              <c:numCache>
                <c:formatCode>General</c:formatCode>
                <c:ptCount val="10"/>
                <c:pt idx="0">
                  <c:v>6803.12</c:v>
                </c:pt>
                <c:pt idx="1">
                  <c:v>880.56600000000003</c:v>
                </c:pt>
                <c:pt idx="2">
                  <c:v>9131.9</c:v>
                </c:pt>
                <c:pt idx="3">
                  <c:v>761.70399999999995</c:v>
                </c:pt>
                <c:pt idx="4">
                  <c:v>2798.93</c:v>
                </c:pt>
                <c:pt idx="5">
                  <c:v>9098.57</c:v>
                </c:pt>
                <c:pt idx="6">
                  <c:v>492.197</c:v>
                </c:pt>
                <c:pt idx="7">
                  <c:v>180.21899999999999</c:v>
                </c:pt>
                <c:pt idx="8">
                  <c:v>724.56899999999996</c:v>
                </c:pt>
                <c:pt idx="9">
                  <c:v>541.577</c:v>
                </c:pt>
              </c:numCache>
            </c:numRef>
          </c:val>
        </c:ser>
        <c:ser>
          <c:idx val="1"/>
          <c:order val="1"/>
          <c:tx>
            <c:strRef>
              <c:f>'PPT-Scratch Sheet'!$C$27</c:f>
              <c:strCache>
                <c:ptCount val="1"/>
                <c:pt idx="0">
                  <c:v>Amoeba</c:v>
                </c:pt>
              </c:strCache>
            </c:strRef>
          </c:tx>
          <c:invertIfNegative val="0"/>
          <c:cat>
            <c:strRef>
              <c:f>'PPT-Scratch Sheet'!$A$28:$A$37</c:f>
              <c:strCache>
                <c:ptCount val="10"/>
                <c:pt idx="0">
                  <c:v>mcf</c:v>
                </c:pt>
                <c:pt idx="1">
                  <c:v>canneal</c:v>
                </c:pt>
                <c:pt idx="2">
                  <c:v>lbm</c:v>
                </c:pt>
                <c:pt idx="3">
                  <c:v>h2</c:v>
                </c:pt>
                <c:pt idx="4">
                  <c:v>jbb</c:v>
                </c:pt>
                <c:pt idx="5">
                  <c:v>apache</c:v>
                </c:pt>
                <c:pt idx="6">
                  <c:v>x264</c:v>
                </c:pt>
                <c:pt idx="7">
                  <c:v>firefox</c:v>
                </c:pt>
                <c:pt idx="8">
                  <c:v>tpcc</c:v>
                </c:pt>
                <c:pt idx="9">
                  <c:v>eclipse</c:v>
                </c:pt>
              </c:strCache>
            </c:strRef>
          </c:cat>
          <c:val>
            <c:numRef>
              <c:f>'PPT-Scratch Sheet'!$C$28:$C$37</c:f>
              <c:numCache>
                <c:formatCode>General</c:formatCode>
                <c:ptCount val="10"/>
                <c:pt idx="0">
                  <c:v>2518.64</c:v>
                </c:pt>
                <c:pt idx="1">
                  <c:v>485.95100000000002</c:v>
                </c:pt>
                <c:pt idx="2">
                  <c:v>3754.79</c:v>
                </c:pt>
                <c:pt idx="3">
                  <c:v>327.50200000000001</c:v>
                </c:pt>
                <c:pt idx="4">
                  <c:v>1542.05</c:v>
                </c:pt>
                <c:pt idx="5">
                  <c:v>4999.6899999999996</c:v>
                </c:pt>
                <c:pt idx="6">
                  <c:v>270.15899999999999</c:v>
                </c:pt>
                <c:pt idx="7">
                  <c:v>122.518</c:v>
                </c:pt>
                <c:pt idx="8">
                  <c:v>437.73099999999999</c:v>
                </c:pt>
                <c:pt idx="9">
                  <c:v>433.07600000000002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54464"/>
        <c:axId val="42594240"/>
      </c:barChart>
      <c:catAx>
        <c:axId val="1090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594240"/>
        <c:crosses val="autoZero"/>
        <c:auto val="1"/>
        <c:lblAlgn val="ctr"/>
        <c:lblOffset val="100"/>
        <c:noMultiLvlLbl val="0"/>
      </c:catAx>
      <c:valAx>
        <c:axId val="425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0.13365</cdr:x>
      <cdr:y>0.03225</cdr:y>
    </cdr:from>
    <cdr:to>
      <cdr:x>0.18711</cdr:x>
      <cdr:y>0.14266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1041628" y="317255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92</a:t>
          </a:r>
        </a:p>
      </cdr:txBody>
    </cdr:sp>
  </cdr:relSizeAnchor>
  <cdr:relSizeAnchor xmlns:cdr="http://schemas.openxmlformats.org/drawingml/2006/chartDrawing">
    <cdr:from>
      <cdr:x>0.1728</cdr:x>
      <cdr:y>0.03225</cdr:y>
    </cdr:from>
    <cdr:to>
      <cdr:x>0.22626</cdr:x>
      <cdr:y>0.14266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1380443" y="317255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80</a:t>
          </a:r>
        </a:p>
      </cdr:txBody>
    </cdr:sp>
  </cdr:relSizeAnchor>
  <cdr:relSizeAnchor xmlns:cdr="http://schemas.openxmlformats.org/drawingml/2006/chartDrawing">
    <cdr:from>
      <cdr:x>0.2104</cdr:x>
      <cdr:y>0.03225</cdr:y>
    </cdr:from>
    <cdr:to>
      <cdr:x>0.26386</cdr:x>
      <cdr:y>0.14266</cdr:y>
    </cdr:to>
    <cdr:sp macro="" textlink="">
      <cdr:nvSpPr>
        <cdr:cNvPr id="7" name="TextBox 1"/>
        <cdr:cNvSpPr txBox="1"/>
      </cdr:nvSpPr>
      <cdr:spPr>
        <a:xfrm xmlns:a="http://schemas.openxmlformats.org/drawingml/2006/main" rot="16200000">
          <a:off x="170588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98</a:t>
          </a:r>
        </a:p>
      </cdr:txBody>
    </cdr:sp>
  </cdr:relSizeAnchor>
  <cdr:relSizeAnchor xmlns:cdr="http://schemas.openxmlformats.org/drawingml/2006/chartDrawing">
    <cdr:from>
      <cdr:x>0.24617</cdr:x>
      <cdr:y>0.03225</cdr:y>
    </cdr:from>
    <cdr:to>
      <cdr:x>0.29963</cdr:x>
      <cdr:y>0.14266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2015444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100</a:t>
          </a:r>
        </a:p>
      </cdr:txBody>
    </cdr:sp>
  </cdr:relSizeAnchor>
  <cdr:relSizeAnchor xmlns:cdr="http://schemas.openxmlformats.org/drawingml/2006/chartDrawing">
    <cdr:from>
      <cdr:x>0.2847</cdr:x>
      <cdr:y>0.03225</cdr:y>
    </cdr:from>
    <cdr:to>
      <cdr:x>0.33816</cdr:x>
      <cdr:y>0.14266</cdr:y>
    </cdr:to>
    <cdr:sp macro="" textlink="">
      <cdr:nvSpPr>
        <cdr:cNvPr id="9" name="TextBox 1"/>
        <cdr:cNvSpPr txBox="1"/>
      </cdr:nvSpPr>
      <cdr:spPr>
        <a:xfrm xmlns:a="http://schemas.openxmlformats.org/drawingml/2006/main" rot="16200000">
          <a:off x="2348819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67</a:t>
          </a:r>
        </a:p>
      </cdr:txBody>
    </cdr:sp>
  </cdr:relSizeAnchor>
  <cdr:relSizeAnchor xmlns:cdr="http://schemas.openxmlformats.org/drawingml/2006/chartDrawing">
    <cdr:from>
      <cdr:x>0.32047</cdr:x>
      <cdr:y>0.03225</cdr:y>
    </cdr:from>
    <cdr:to>
      <cdr:x>0.37393</cdr:x>
      <cdr:y>0.14266</cdr:y>
    </cdr:to>
    <cdr:sp macro="" textlink="">
      <cdr:nvSpPr>
        <cdr:cNvPr id="10" name="TextBox 1"/>
        <cdr:cNvSpPr txBox="1"/>
      </cdr:nvSpPr>
      <cdr:spPr>
        <a:xfrm xmlns:a="http://schemas.openxmlformats.org/drawingml/2006/main" rot="16200000">
          <a:off x="265838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98</a:t>
          </a:r>
        </a:p>
      </cdr:txBody>
    </cdr:sp>
  </cdr:relSizeAnchor>
  <cdr:relSizeAnchor xmlns:cdr="http://schemas.openxmlformats.org/drawingml/2006/chartDrawing">
    <cdr:from>
      <cdr:x>0.35624</cdr:x>
      <cdr:y>0.03225</cdr:y>
    </cdr:from>
    <cdr:to>
      <cdr:x>0.4097</cdr:x>
      <cdr:y>0.14266</cdr:y>
    </cdr:to>
    <cdr:sp macro="" textlink="">
      <cdr:nvSpPr>
        <cdr:cNvPr id="11" name="TextBox 1"/>
        <cdr:cNvSpPr txBox="1"/>
      </cdr:nvSpPr>
      <cdr:spPr>
        <a:xfrm xmlns:a="http://schemas.openxmlformats.org/drawingml/2006/main" rot="16200000">
          <a:off x="2967944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88</a:t>
          </a:r>
        </a:p>
      </cdr:txBody>
    </cdr:sp>
  </cdr:relSizeAnchor>
  <cdr:relSizeAnchor xmlns:cdr="http://schemas.openxmlformats.org/drawingml/2006/chartDrawing">
    <cdr:from>
      <cdr:x>0.39384</cdr:x>
      <cdr:y>0.03225</cdr:y>
    </cdr:from>
    <cdr:to>
      <cdr:x>0.4473</cdr:x>
      <cdr:y>0.14266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329338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99</a:t>
          </a:r>
        </a:p>
      </cdr:txBody>
    </cdr:sp>
  </cdr:relSizeAnchor>
  <cdr:relSizeAnchor xmlns:cdr="http://schemas.openxmlformats.org/drawingml/2006/chartDrawing">
    <cdr:from>
      <cdr:x>0.43053</cdr:x>
      <cdr:y>0.03225</cdr:y>
    </cdr:from>
    <cdr:to>
      <cdr:x>0.48399</cdr:x>
      <cdr:y>0.14266</cdr:y>
    </cdr:to>
    <cdr:sp macro="" textlink="">
      <cdr:nvSpPr>
        <cdr:cNvPr id="13" name="TextBox 1"/>
        <cdr:cNvSpPr txBox="1"/>
      </cdr:nvSpPr>
      <cdr:spPr>
        <a:xfrm xmlns:a="http://schemas.openxmlformats.org/drawingml/2006/main" rot="16200000">
          <a:off x="361088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78</a:t>
          </a:r>
        </a:p>
      </cdr:txBody>
    </cdr:sp>
  </cdr:relSizeAnchor>
  <cdr:relSizeAnchor xmlns:cdr="http://schemas.openxmlformats.org/drawingml/2006/chartDrawing">
    <cdr:from>
      <cdr:x>0.46829</cdr:x>
      <cdr:y>0.03225</cdr:y>
    </cdr:from>
    <cdr:to>
      <cdr:x>0.52175</cdr:x>
      <cdr:y>0.14266</cdr:y>
    </cdr:to>
    <cdr:sp macro="" textlink="">
      <cdr:nvSpPr>
        <cdr:cNvPr id="14" name="TextBox 1"/>
        <cdr:cNvSpPr txBox="1"/>
      </cdr:nvSpPr>
      <cdr:spPr>
        <a:xfrm xmlns:a="http://schemas.openxmlformats.org/drawingml/2006/main" rot="16200000">
          <a:off x="3937642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100</a:t>
          </a:r>
        </a:p>
      </cdr:txBody>
    </cdr:sp>
  </cdr:relSizeAnchor>
  <cdr:relSizeAnchor xmlns:cdr="http://schemas.openxmlformats.org/drawingml/2006/chartDrawing">
    <cdr:from>
      <cdr:x>0.50734</cdr:x>
      <cdr:y>0.03225</cdr:y>
    </cdr:from>
    <cdr:to>
      <cdr:x>0.5608</cdr:x>
      <cdr:y>0.14266</cdr:y>
    </cdr:to>
    <cdr:sp macro="" textlink="">
      <cdr:nvSpPr>
        <cdr:cNvPr id="15" name="TextBox 1"/>
        <cdr:cNvSpPr txBox="1"/>
      </cdr:nvSpPr>
      <cdr:spPr>
        <a:xfrm xmlns:a="http://schemas.openxmlformats.org/drawingml/2006/main" rot="16200000">
          <a:off x="4275647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94</a:t>
          </a:r>
        </a:p>
      </cdr:txBody>
    </cdr:sp>
  </cdr:relSizeAnchor>
  <cdr:relSizeAnchor xmlns:cdr="http://schemas.openxmlformats.org/drawingml/2006/chartDrawing">
    <cdr:from>
      <cdr:x>0.5438</cdr:x>
      <cdr:y>0.03225</cdr:y>
    </cdr:from>
    <cdr:to>
      <cdr:x>0.59726</cdr:x>
      <cdr:y>0.14266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4591163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82</a:t>
          </a:r>
        </a:p>
      </cdr:txBody>
    </cdr:sp>
  </cdr:relSizeAnchor>
  <cdr:relSizeAnchor xmlns:cdr="http://schemas.openxmlformats.org/drawingml/2006/chartDrawing">
    <cdr:from>
      <cdr:x>0.57957</cdr:x>
      <cdr:y>0.03225</cdr:y>
    </cdr:from>
    <cdr:to>
      <cdr:x>0.63303</cdr:x>
      <cdr:y>0.14266</cdr:y>
    </cdr:to>
    <cdr:sp macro="" textlink="">
      <cdr:nvSpPr>
        <cdr:cNvPr id="17" name="TextBox 1"/>
        <cdr:cNvSpPr txBox="1"/>
      </cdr:nvSpPr>
      <cdr:spPr>
        <a:xfrm xmlns:a="http://schemas.openxmlformats.org/drawingml/2006/main" rot="16200000">
          <a:off x="4900724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89</a:t>
          </a:r>
        </a:p>
      </cdr:txBody>
    </cdr:sp>
  </cdr:relSizeAnchor>
  <cdr:relSizeAnchor xmlns:cdr="http://schemas.openxmlformats.org/drawingml/2006/chartDrawing">
    <cdr:from>
      <cdr:x>0.61672</cdr:x>
      <cdr:y>0.03225</cdr:y>
    </cdr:from>
    <cdr:to>
      <cdr:x>0.67018</cdr:x>
      <cdr:y>0.14266</cdr:y>
    </cdr:to>
    <cdr:sp macro="" textlink="">
      <cdr:nvSpPr>
        <cdr:cNvPr id="18" name="TextBox 1"/>
        <cdr:cNvSpPr txBox="1"/>
      </cdr:nvSpPr>
      <cdr:spPr>
        <a:xfrm xmlns:a="http://schemas.openxmlformats.org/drawingml/2006/main" rot="16200000">
          <a:off x="5222195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89</a:t>
          </a:r>
        </a:p>
      </cdr:txBody>
    </cdr:sp>
  </cdr:relSizeAnchor>
  <cdr:relSizeAnchor xmlns:cdr="http://schemas.openxmlformats.org/drawingml/2006/chartDrawing">
    <cdr:from>
      <cdr:x>0.65318</cdr:x>
      <cdr:y>0.03225</cdr:y>
    </cdr:from>
    <cdr:to>
      <cdr:x>0.70664</cdr:x>
      <cdr:y>0.14266</cdr:y>
    </cdr:to>
    <cdr:sp macro="" textlink="">
      <cdr:nvSpPr>
        <cdr:cNvPr id="19" name="TextBox 1"/>
        <cdr:cNvSpPr txBox="1"/>
      </cdr:nvSpPr>
      <cdr:spPr>
        <a:xfrm xmlns:a="http://schemas.openxmlformats.org/drawingml/2006/main" rot="16200000">
          <a:off x="5537710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93</a:t>
          </a:r>
        </a:p>
      </cdr:txBody>
    </cdr:sp>
  </cdr:relSizeAnchor>
  <cdr:relSizeAnchor xmlns:cdr="http://schemas.openxmlformats.org/drawingml/2006/chartDrawing">
    <cdr:from>
      <cdr:x>0.69101</cdr:x>
      <cdr:y>0.03225</cdr:y>
    </cdr:from>
    <cdr:to>
      <cdr:x>0.74447</cdr:x>
      <cdr:y>0.14266</cdr:y>
    </cdr:to>
    <cdr:sp macro="" textlink="">
      <cdr:nvSpPr>
        <cdr:cNvPr id="20" name="TextBox 1"/>
        <cdr:cNvSpPr txBox="1"/>
      </cdr:nvSpPr>
      <cdr:spPr>
        <a:xfrm xmlns:a="http://schemas.openxmlformats.org/drawingml/2006/main" rot="16200000">
          <a:off x="586513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100</a:t>
          </a:r>
        </a:p>
      </cdr:txBody>
    </cdr:sp>
  </cdr:relSizeAnchor>
  <cdr:relSizeAnchor xmlns:cdr="http://schemas.openxmlformats.org/drawingml/2006/chartDrawing">
    <cdr:from>
      <cdr:x>0.72885</cdr:x>
      <cdr:y>0.03225</cdr:y>
    </cdr:from>
    <cdr:to>
      <cdr:x>0.7823</cdr:x>
      <cdr:y>0.14266</cdr:y>
    </cdr:to>
    <cdr:sp macro="" textlink="">
      <cdr:nvSpPr>
        <cdr:cNvPr id="21" name="TextBox 1"/>
        <cdr:cNvSpPr txBox="1"/>
      </cdr:nvSpPr>
      <cdr:spPr>
        <a:xfrm xmlns:a="http://schemas.openxmlformats.org/drawingml/2006/main" rot="16200000">
          <a:off x="6192554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83</a:t>
          </a:r>
        </a:p>
      </cdr:txBody>
    </cdr:sp>
  </cdr:relSizeAnchor>
  <cdr:relSizeAnchor xmlns:cdr="http://schemas.openxmlformats.org/drawingml/2006/chartDrawing">
    <cdr:from>
      <cdr:x>0.76462</cdr:x>
      <cdr:y>0.03225</cdr:y>
    </cdr:from>
    <cdr:to>
      <cdr:x>0.81808</cdr:x>
      <cdr:y>0.14266</cdr:y>
    </cdr:to>
    <cdr:sp macro="" textlink="">
      <cdr:nvSpPr>
        <cdr:cNvPr id="23" name="TextBox 1"/>
        <cdr:cNvSpPr txBox="1"/>
      </cdr:nvSpPr>
      <cdr:spPr>
        <a:xfrm xmlns:a="http://schemas.openxmlformats.org/drawingml/2006/main" rot="16200000">
          <a:off x="6502116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91</a:t>
          </a:r>
        </a:p>
      </cdr:txBody>
    </cdr:sp>
  </cdr:relSizeAnchor>
  <cdr:relSizeAnchor xmlns:cdr="http://schemas.openxmlformats.org/drawingml/2006/chartDrawing">
    <cdr:from>
      <cdr:x>0.80176</cdr:x>
      <cdr:y>0.03225</cdr:y>
    </cdr:from>
    <cdr:to>
      <cdr:x>0.85522</cdr:x>
      <cdr:y>0.14266</cdr:y>
    </cdr:to>
    <cdr:sp macro="" textlink="">
      <cdr:nvSpPr>
        <cdr:cNvPr id="24" name="TextBox 1"/>
        <cdr:cNvSpPr txBox="1"/>
      </cdr:nvSpPr>
      <cdr:spPr>
        <a:xfrm xmlns:a="http://schemas.openxmlformats.org/drawingml/2006/main" rot="16200000">
          <a:off x="6823585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91</a:t>
          </a:r>
        </a:p>
      </cdr:txBody>
    </cdr:sp>
  </cdr:relSizeAnchor>
  <cdr:relSizeAnchor xmlns:cdr="http://schemas.openxmlformats.org/drawingml/2006/chartDrawing">
    <cdr:from>
      <cdr:x>0.8396</cdr:x>
      <cdr:y>0.03225</cdr:y>
    </cdr:from>
    <cdr:to>
      <cdr:x>0.89306</cdr:x>
      <cdr:y>0.14266</cdr:y>
    </cdr:to>
    <cdr:sp macro="" textlink="">
      <cdr:nvSpPr>
        <cdr:cNvPr id="25" name="TextBox 1"/>
        <cdr:cNvSpPr txBox="1"/>
      </cdr:nvSpPr>
      <cdr:spPr>
        <a:xfrm xmlns:a="http://schemas.openxmlformats.org/drawingml/2006/main" rot="16200000">
          <a:off x="7151006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97</a:t>
          </a:r>
        </a:p>
      </cdr:txBody>
    </cdr:sp>
  </cdr:relSizeAnchor>
  <cdr:relSizeAnchor xmlns:cdr="http://schemas.openxmlformats.org/drawingml/2006/chartDrawing">
    <cdr:from>
      <cdr:x>0.87743</cdr:x>
      <cdr:y>0.03225</cdr:y>
    </cdr:from>
    <cdr:to>
      <cdr:x>0.93089</cdr:x>
      <cdr:y>0.14266</cdr:y>
    </cdr:to>
    <cdr:sp macro="" textlink="">
      <cdr:nvSpPr>
        <cdr:cNvPr id="26" name="TextBox 1"/>
        <cdr:cNvSpPr txBox="1"/>
      </cdr:nvSpPr>
      <cdr:spPr>
        <a:xfrm xmlns:a="http://schemas.openxmlformats.org/drawingml/2006/main" rot="16200000">
          <a:off x="7478429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70</a:t>
          </a:r>
        </a:p>
      </cdr:txBody>
    </cdr:sp>
  </cdr:relSizeAnchor>
  <cdr:relSizeAnchor xmlns:cdr="http://schemas.openxmlformats.org/drawingml/2006/chartDrawing">
    <cdr:from>
      <cdr:x>0.9132</cdr:x>
      <cdr:y>0.03225</cdr:y>
    </cdr:from>
    <cdr:to>
      <cdr:x>0.96666</cdr:x>
      <cdr:y>0.14266</cdr:y>
    </cdr:to>
    <cdr:sp macro="" textlink="">
      <cdr:nvSpPr>
        <cdr:cNvPr id="27" name="TextBox 1"/>
        <cdr:cNvSpPr txBox="1"/>
      </cdr:nvSpPr>
      <cdr:spPr>
        <a:xfrm xmlns:a="http://schemas.openxmlformats.org/drawingml/2006/main" rot="16200000">
          <a:off x="778799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91</a:t>
          </a:r>
        </a:p>
      </cdr:txBody>
    </cdr:sp>
  </cdr:relSizeAnchor>
  <cdr:relSizeAnchor xmlns:cdr="http://schemas.openxmlformats.org/drawingml/2006/chartDrawing">
    <cdr:from>
      <cdr:x>0.94654</cdr:x>
      <cdr:y>0.03059</cdr:y>
    </cdr:from>
    <cdr:to>
      <cdr:x>1</cdr:x>
      <cdr:y>0.141</cdr:y>
    </cdr:to>
    <cdr:sp macro="" textlink="">
      <cdr:nvSpPr>
        <cdr:cNvPr id="28" name="TextBox 1"/>
        <cdr:cNvSpPr txBox="1"/>
      </cdr:nvSpPr>
      <cdr:spPr>
        <a:xfrm xmlns:a="http://schemas.openxmlformats.org/drawingml/2006/main" rot="16200000">
          <a:off x="8088357" y="308696"/>
          <a:ext cx="695407" cy="463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13</xdr:row>
      <xdr:rowOff>90487</xdr:rowOff>
    </xdr:from>
    <xdr:to>
      <xdr:col>14</xdr:col>
      <xdr:colOff>523875</xdr:colOff>
      <xdr:row>30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29</xdr:row>
      <xdr:rowOff>147637</xdr:rowOff>
    </xdr:from>
    <xdr:to>
      <xdr:col>12</xdr:col>
      <xdr:colOff>381000</xdr:colOff>
      <xdr:row>46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M-8W-64B-Orac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ackBarChart"/>
      <sheetName val="Block Distribution"/>
      <sheetName val="Thesis-Plots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Miss Rate</v>
          </cell>
          <cell r="C1" t="str">
            <v>Bandwidth</v>
          </cell>
        </row>
        <row r="2">
          <cell r="A2" t="str">
            <v>apache</v>
          </cell>
          <cell r="B2">
            <v>9.1323484792526273</v>
          </cell>
          <cell r="C2">
            <v>25.736358899728707</v>
          </cell>
        </row>
        <row r="3">
          <cell r="A3" t="str">
            <v>art</v>
          </cell>
          <cell r="B3">
            <v>50.414413472485542</v>
          </cell>
          <cell r="C3">
            <v>84.471183189467254</v>
          </cell>
        </row>
        <row r="4">
          <cell r="A4" t="str">
            <v>astar</v>
          </cell>
          <cell r="B4">
            <v>1.5076547744667946E-2</v>
          </cell>
          <cell r="C4">
            <v>16.558291599461231</v>
          </cell>
        </row>
        <row r="5">
          <cell r="A5" t="str">
            <v>cactus</v>
          </cell>
          <cell r="B5">
            <v>4.7157132176938342E-5</v>
          </cell>
          <cell r="C5">
            <v>0.66871140270488594</v>
          </cell>
        </row>
        <row r="6">
          <cell r="A6" t="str">
            <v>canne.</v>
          </cell>
          <cell r="B6">
            <v>10.705179247390193</v>
          </cell>
          <cell r="C6">
            <v>40.223672598361595</v>
          </cell>
        </row>
        <row r="7">
          <cell r="A7" t="str">
            <v>eclipse</v>
          </cell>
          <cell r="B7">
            <v>0</v>
          </cell>
          <cell r="C7">
            <v>33.972510226165177</v>
          </cell>
        </row>
        <row r="8">
          <cell r="A8" t="str">
            <v>facesim</v>
          </cell>
          <cell r="B8">
            <v>0.11833499333211775</v>
          </cell>
          <cell r="C8">
            <v>5.0395956419994778</v>
          </cell>
        </row>
        <row r="9">
          <cell r="A9" t="str">
            <v>ferret</v>
          </cell>
          <cell r="B9">
            <v>3.3502901488789032</v>
          </cell>
          <cell r="C9">
            <v>36.694272546719127</v>
          </cell>
        </row>
        <row r="10">
          <cell r="A10" t="str">
            <v>firefox</v>
          </cell>
          <cell r="B10">
            <v>2.7363428573818989</v>
          </cell>
          <cell r="C10">
            <v>18.347155887373482</v>
          </cell>
        </row>
        <row r="11">
          <cell r="A11" t="str">
            <v>fluid.</v>
          </cell>
          <cell r="B11">
            <v>6.5548649474140045E-4</v>
          </cell>
          <cell r="C11">
            <v>29.52144672945024</v>
          </cell>
        </row>
        <row r="12">
          <cell r="A12" t="str">
            <v>freq.</v>
          </cell>
          <cell r="B12">
            <v>0.48660589385283282</v>
          </cell>
          <cell r="C12">
            <v>10.423891353623812</v>
          </cell>
        </row>
        <row r="13">
          <cell r="A13" t="str">
            <v>h2</v>
          </cell>
          <cell r="B13">
            <v>6.5715676106115311</v>
          </cell>
          <cell r="C13">
            <v>16.760547210280873</v>
          </cell>
        </row>
        <row r="14">
          <cell r="A14" t="str">
            <v>jbb</v>
          </cell>
          <cell r="B14">
            <v>31.120396506289193</v>
          </cell>
          <cell r="C14">
            <v>42.766995980668604</v>
          </cell>
        </row>
        <row r="15">
          <cell r="A15" t="str">
            <v>lbm</v>
          </cell>
          <cell r="B15">
            <v>0</v>
          </cell>
          <cell r="C15">
            <v>39.060425290514729</v>
          </cell>
        </row>
        <row r="16">
          <cell r="A16" t="str">
            <v>mcf</v>
          </cell>
          <cell r="B16">
            <v>7.3287068921024208</v>
          </cell>
          <cell r="C16">
            <v>51.1613658803264</v>
          </cell>
        </row>
        <row r="17">
          <cell r="A17" t="str">
            <v>milc</v>
          </cell>
          <cell r="B17">
            <v>1.9753451854206468E-2</v>
          </cell>
          <cell r="C17">
            <v>15.44781592336251</v>
          </cell>
        </row>
        <row r="18">
          <cell r="A18" t="str">
            <v>omnet.</v>
          </cell>
          <cell r="B18">
            <v>0.48999591669158082</v>
          </cell>
          <cell r="C18">
            <v>13.482666148936426</v>
          </cell>
        </row>
        <row r="19">
          <cell r="A19" t="str">
            <v>soplex</v>
          </cell>
          <cell r="B19">
            <v>34.053236027240338</v>
          </cell>
          <cell r="C19">
            <v>48.212382779198634</v>
          </cell>
        </row>
        <row r="20">
          <cell r="A20" t="str">
            <v>tpcc</v>
          </cell>
          <cell r="B20">
            <v>18.787765162395551</v>
          </cell>
          <cell r="C20">
            <v>36.988329223246133</v>
          </cell>
        </row>
        <row r="21">
          <cell r="A21" t="str">
            <v>trade.</v>
          </cell>
          <cell r="B21">
            <v>2.4911641522681095E-2</v>
          </cell>
          <cell r="C21">
            <v>1.6687604483000742</v>
          </cell>
        </row>
        <row r="22">
          <cell r="A22" t="str">
            <v>twolf</v>
          </cell>
          <cell r="B22">
            <v>88.374559219468068</v>
          </cell>
          <cell r="C22">
            <v>92.04613982563626</v>
          </cell>
        </row>
        <row r="23">
          <cell r="A23" t="str">
            <v>x264</v>
          </cell>
          <cell r="B23">
            <v>0.55173221659291083</v>
          </cell>
          <cell r="C23">
            <v>5.6850531160419351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" sqref="A2:A23"/>
    </sheetView>
  </sheetViews>
  <sheetFormatPr defaultColWidth="17.140625" defaultRowHeight="12.75" customHeight="1" x14ac:dyDescent="0.2"/>
  <cols>
    <col min="1" max="10" width="17.140625" customWidth="1"/>
    <col min="11" max="11" width="20.85546875" customWidth="1"/>
    <col min="12" max="19" width="17.140625" customWidth="1"/>
  </cols>
  <sheetData>
    <row r="1" spans="1:11" ht="12.75" customHeight="1" x14ac:dyDescent="0.2">
      <c r="A1" s="1" t="s">
        <v>0</v>
      </c>
      <c r="B1" s="1" t="s">
        <v>19</v>
      </c>
      <c r="C1" s="1" t="s">
        <v>8</v>
      </c>
      <c r="D1" s="1" t="s">
        <v>34</v>
      </c>
      <c r="F1" s="1" t="s">
        <v>45</v>
      </c>
      <c r="G1" s="1" t="s">
        <v>46</v>
      </c>
      <c r="H1" s="1" t="s">
        <v>47</v>
      </c>
      <c r="I1" s="1" t="s">
        <v>46</v>
      </c>
    </row>
    <row r="2" spans="1:11" ht="12.75" customHeight="1" x14ac:dyDescent="0.2">
      <c r="A2" s="2" t="s">
        <v>4</v>
      </c>
      <c r="B2" s="3">
        <v>92.320800000000006</v>
      </c>
      <c r="C2" s="3">
        <v>64.886992378217201</v>
      </c>
      <c r="D2" s="3">
        <v>4999.6899999999996</v>
      </c>
      <c r="F2" s="3">
        <v>79.170093102413205</v>
      </c>
      <c r="G2" s="4">
        <f>(F2-C2)/F2*100</f>
        <v>18.041030601946627</v>
      </c>
      <c r="H2" s="2">
        <v>9098.57</v>
      </c>
      <c r="I2" s="4">
        <f>(H2-D2)/H2*100</f>
        <v>45.049716603817963</v>
      </c>
    </row>
    <row r="3" spans="1:11" ht="12.75" customHeight="1" x14ac:dyDescent="0.2">
      <c r="A3" s="2" t="s">
        <v>27</v>
      </c>
      <c r="B3" s="3">
        <v>79.860600000000005</v>
      </c>
      <c r="C3" s="3">
        <v>133.67085657043799</v>
      </c>
      <c r="D3" s="3">
        <v>5475.13</v>
      </c>
      <c r="F3" s="3">
        <v>133.67085657043799</v>
      </c>
      <c r="G3" s="4">
        <f t="shared" ref="G3:G23" si="0">(F3-C3)/F3*100</f>
        <v>0</v>
      </c>
      <c r="H3" s="2">
        <v>12689.1</v>
      </c>
      <c r="I3" s="4">
        <f t="shared" ref="I3:I23" si="1">(H3-D3)/H3*100</f>
        <v>56.851707370893138</v>
      </c>
    </row>
    <row r="4" spans="1:11" ht="12.75" customHeight="1" x14ac:dyDescent="0.2">
      <c r="A4" s="2" t="s">
        <v>23</v>
      </c>
      <c r="B4" s="3">
        <v>97.753699999999995</v>
      </c>
      <c r="C4" s="3">
        <v>0.81755056721682995</v>
      </c>
      <c r="D4" s="3">
        <v>70.404700000000005</v>
      </c>
      <c r="F4" s="3">
        <v>1.8160024029866499</v>
      </c>
      <c r="G4" s="4">
        <f t="shared" si="0"/>
        <v>54.980755208679085</v>
      </c>
      <c r="H4" s="2">
        <v>248.63800000000001</v>
      </c>
      <c r="I4" s="4">
        <f t="shared" si="1"/>
        <v>71.683853634601306</v>
      </c>
    </row>
    <row r="5" spans="1:11" ht="12.75" customHeight="1" x14ac:dyDescent="0.2">
      <c r="A5" s="2" t="s">
        <v>37</v>
      </c>
      <c r="B5" s="3">
        <v>99.602699999999999</v>
      </c>
      <c r="C5" s="3">
        <v>6.9275894462253902</v>
      </c>
      <c r="D5" s="3">
        <v>604.12699999999995</v>
      </c>
      <c r="F5" s="3">
        <v>7.2818482248581198</v>
      </c>
      <c r="G5" s="4">
        <f t="shared" si="0"/>
        <v>4.8649569133203405</v>
      </c>
      <c r="H5" s="2">
        <v>708.31</v>
      </c>
      <c r="I5" s="4">
        <f t="shared" si="1"/>
        <v>14.708672756279032</v>
      </c>
    </row>
    <row r="6" spans="1:11" ht="12.75" customHeight="1" x14ac:dyDescent="0.2">
      <c r="A6" s="2" t="s">
        <v>11</v>
      </c>
      <c r="B6" s="3">
        <v>67.177300000000002</v>
      </c>
      <c r="C6" s="3">
        <v>8.2660230362336993</v>
      </c>
      <c r="D6" s="3">
        <v>485.95100000000002</v>
      </c>
      <c r="F6" s="3">
        <v>9.11827891223591</v>
      </c>
      <c r="G6" s="4">
        <f t="shared" si="0"/>
        <v>9.3466747859462824</v>
      </c>
      <c r="H6" s="2">
        <v>880.56600000000003</v>
      </c>
      <c r="I6" s="4">
        <f t="shared" si="1"/>
        <v>44.813790221289487</v>
      </c>
      <c r="K6" t="s">
        <v>52</v>
      </c>
    </row>
    <row r="7" spans="1:11" ht="12.75" customHeight="1" x14ac:dyDescent="0.2">
      <c r="A7" s="2" t="s">
        <v>7</v>
      </c>
      <c r="B7" s="3">
        <v>98.003600000000006</v>
      </c>
      <c r="C7" s="3">
        <v>3.6131915341701499</v>
      </c>
      <c r="D7" s="3">
        <v>433.07600000000002</v>
      </c>
      <c r="F7" s="3">
        <v>4.2663709497417397</v>
      </c>
      <c r="G7" s="4">
        <f t="shared" si="0"/>
        <v>15.309953664744725</v>
      </c>
      <c r="H7" s="2">
        <v>541.577</v>
      </c>
      <c r="I7" s="4">
        <f t="shared" si="1"/>
        <v>20.034270288435437</v>
      </c>
      <c r="K7" s="4">
        <f>AVERAGE(G3,G19,G22,G16,G6,G15,G18)</f>
        <v>17.654220038952637</v>
      </c>
    </row>
    <row r="8" spans="1:11" ht="12.75" customHeight="1" x14ac:dyDescent="0.2">
      <c r="A8" s="2" t="s">
        <v>31</v>
      </c>
      <c r="B8" s="3">
        <v>88.350300000000004</v>
      </c>
      <c r="C8" s="3">
        <v>5.5059666042607596</v>
      </c>
      <c r="D8" s="3">
        <v>682.69500000000005</v>
      </c>
      <c r="F8" s="3">
        <v>5.5274826902138097</v>
      </c>
      <c r="G8" s="4">
        <f t="shared" si="0"/>
        <v>0.38925650533729367</v>
      </c>
      <c r="H8" s="2">
        <v>768.36900000000003</v>
      </c>
      <c r="I8" s="4">
        <f t="shared" si="1"/>
        <v>11.150111469879704</v>
      </c>
      <c r="K8" t="s">
        <v>53</v>
      </c>
    </row>
    <row r="9" spans="1:11" ht="12.75" customHeight="1" x14ac:dyDescent="0.2">
      <c r="A9" s="2" t="s">
        <v>32</v>
      </c>
      <c r="B9" s="3">
        <v>98.891300000000001</v>
      </c>
      <c r="C9" s="3">
        <v>6.8244582442128596</v>
      </c>
      <c r="D9" s="3">
        <v>826.63599999999997</v>
      </c>
      <c r="F9" s="3">
        <v>6.8772890595901996</v>
      </c>
      <c r="G9" s="4">
        <f t="shared" si="0"/>
        <v>0.76819245082724608</v>
      </c>
      <c r="H9" s="2">
        <v>921.34</v>
      </c>
      <c r="I9" s="4">
        <f t="shared" si="1"/>
        <v>10.278941541667578</v>
      </c>
      <c r="K9" s="4">
        <f>AVERAGE(G4,G13,G14,G2,G23,G10,G20,G12,G11)</f>
        <v>19.079752330552065</v>
      </c>
    </row>
    <row r="10" spans="1:11" ht="12.75" customHeight="1" x14ac:dyDescent="0.2">
      <c r="A10" s="2" t="s">
        <v>24</v>
      </c>
      <c r="B10" s="3">
        <v>78.281099999999995</v>
      </c>
      <c r="C10" s="3">
        <v>1.4607587833517801</v>
      </c>
      <c r="D10" s="3">
        <v>122.518</v>
      </c>
      <c r="F10" s="3">
        <v>1.62407445583943</v>
      </c>
      <c r="G10" s="4">
        <f t="shared" si="0"/>
        <v>10.055922738051899</v>
      </c>
      <c r="H10" s="2">
        <v>180.21899999999999</v>
      </c>
      <c r="I10" s="4">
        <f t="shared" si="1"/>
        <v>32.017156903545128</v>
      </c>
      <c r="K10" t="s">
        <v>54</v>
      </c>
    </row>
    <row r="11" spans="1:11" ht="12.75" customHeight="1" x14ac:dyDescent="0.2">
      <c r="A11" s="2" t="s">
        <v>17</v>
      </c>
      <c r="B11" s="3">
        <v>99.994399999999999</v>
      </c>
      <c r="C11" s="3">
        <v>1.6630899584130401</v>
      </c>
      <c r="D11" s="3">
        <v>137.52199999999999</v>
      </c>
      <c r="F11" s="3">
        <v>1.67880689531682</v>
      </c>
      <c r="G11" s="4">
        <f t="shared" si="0"/>
        <v>0.93619682809403126</v>
      </c>
      <c r="H11" s="2">
        <v>209.25</v>
      </c>
      <c r="I11" s="4">
        <f t="shared" si="1"/>
        <v>34.278614097968941</v>
      </c>
      <c r="K11" s="4">
        <f>AVERAGE(G21,G8,G7,G5,G17,G9)</f>
        <v>6.7092543437755952</v>
      </c>
    </row>
    <row r="12" spans="1:11" ht="12.75" customHeight="1" x14ac:dyDescent="0.2">
      <c r="A12" s="2" t="s">
        <v>29</v>
      </c>
      <c r="B12" s="3">
        <v>94.199799999999996</v>
      </c>
      <c r="C12" s="3">
        <v>1.07634385382366</v>
      </c>
      <c r="D12" s="3">
        <v>89.297399999999996</v>
      </c>
      <c r="F12" s="3">
        <v>1.1763243300347299</v>
      </c>
      <c r="G12" s="4">
        <f t="shared" si="0"/>
        <v>8.4993971184901049</v>
      </c>
      <c r="H12" s="2">
        <v>159.16800000000001</v>
      </c>
      <c r="I12" s="4">
        <f t="shared" si="1"/>
        <v>43.897391435464421</v>
      </c>
    </row>
    <row r="13" spans="1:11" ht="12.75" customHeight="1" x14ac:dyDescent="0.2">
      <c r="A13" s="2" t="s">
        <v>18</v>
      </c>
      <c r="B13" s="3">
        <v>81.721599999999995</v>
      </c>
      <c r="C13" s="3">
        <v>4.5946807765543101</v>
      </c>
      <c r="D13" s="3">
        <v>327.50200000000001</v>
      </c>
      <c r="F13" s="3">
        <v>7.1856882543511604</v>
      </c>
      <c r="G13" s="4">
        <f t="shared" si="0"/>
        <v>36.057888765601732</v>
      </c>
      <c r="H13" s="2">
        <v>761.70399999999995</v>
      </c>
      <c r="I13" s="4">
        <f t="shared" si="1"/>
        <v>57.004033062712026</v>
      </c>
    </row>
    <row r="14" spans="1:11" ht="12.75" customHeight="1" x14ac:dyDescent="0.2">
      <c r="A14" s="2" t="s">
        <v>25</v>
      </c>
      <c r="B14" s="3">
        <v>89.366399999999999</v>
      </c>
      <c r="C14" s="3">
        <v>24.549246989666798</v>
      </c>
      <c r="D14" s="3">
        <v>1542.05</v>
      </c>
      <c r="F14" s="3">
        <v>28.225339171348502</v>
      </c>
      <c r="G14" s="4">
        <f t="shared" si="0"/>
        <v>13.02408505834112</v>
      </c>
      <c r="H14" s="2">
        <v>2798.93</v>
      </c>
      <c r="I14" s="4">
        <f t="shared" si="1"/>
        <v>44.905731833236274</v>
      </c>
    </row>
    <row r="15" spans="1:11" ht="12.75" customHeight="1" x14ac:dyDescent="0.2">
      <c r="A15" s="2" t="s">
        <v>33</v>
      </c>
      <c r="B15" s="3">
        <v>88.766099999999994</v>
      </c>
      <c r="C15" s="3">
        <v>63.064190136440097</v>
      </c>
      <c r="D15" s="3">
        <v>3754.79</v>
      </c>
      <c r="F15" s="3">
        <v>65.178534926509698</v>
      </c>
      <c r="G15" s="4">
        <f t="shared" si="0"/>
        <v>3.2439280699598028</v>
      </c>
      <c r="H15" s="2">
        <v>9131.9</v>
      </c>
      <c r="I15" s="4">
        <f t="shared" si="1"/>
        <v>58.882707870213203</v>
      </c>
      <c r="K15" s="4"/>
    </row>
    <row r="16" spans="1:11" ht="12.75" customHeight="1" x14ac:dyDescent="0.2">
      <c r="A16" s="2" t="s">
        <v>12</v>
      </c>
      <c r="B16" s="3">
        <v>92.846599999999995</v>
      </c>
      <c r="C16" s="3">
        <v>55.749136554438401</v>
      </c>
      <c r="D16" s="3">
        <v>2518.64</v>
      </c>
      <c r="F16" s="3">
        <v>72.036388285870999</v>
      </c>
      <c r="G16" s="4">
        <f t="shared" si="0"/>
        <v>22.609756151013379</v>
      </c>
      <c r="H16" s="2">
        <v>6803.12</v>
      </c>
      <c r="I16" s="4">
        <f t="shared" si="1"/>
        <v>62.978162960523989</v>
      </c>
    </row>
    <row r="17" spans="1:9" ht="12.75" customHeight="1" x14ac:dyDescent="0.2">
      <c r="A17" s="2" t="s">
        <v>15</v>
      </c>
      <c r="B17" s="3">
        <v>99.978800000000007</v>
      </c>
      <c r="C17" s="3">
        <v>16.1179854862045</v>
      </c>
      <c r="D17" s="3">
        <v>1486.17</v>
      </c>
      <c r="F17" s="3">
        <v>16.1188966304247</v>
      </c>
      <c r="G17" s="4">
        <f t="shared" si="0"/>
        <v>5.6526463385884254E-3</v>
      </c>
      <c r="H17" s="2">
        <v>1755.99</v>
      </c>
      <c r="I17" s="4">
        <f t="shared" si="1"/>
        <v>15.365691148582847</v>
      </c>
    </row>
    <row r="18" spans="1:9" ht="12.75" customHeight="1" x14ac:dyDescent="0.2">
      <c r="A18" s="2" t="s">
        <v>20</v>
      </c>
      <c r="B18" s="3">
        <v>83.2012</v>
      </c>
      <c r="C18" s="3">
        <v>2.4584811030115499</v>
      </c>
      <c r="D18" s="3">
        <v>157.72499999999999</v>
      </c>
      <c r="F18" s="3">
        <v>9.1677394395195009</v>
      </c>
      <c r="G18" s="4">
        <f t="shared" si="0"/>
        <v>73.183344495877122</v>
      </c>
      <c r="H18" s="2">
        <v>1004.21</v>
      </c>
      <c r="I18" s="4">
        <f t="shared" si="1"/>
        <v>84.293623843618377</v>
      </c>
    </row>
    <row r="19" spans="1:9" ht="12.75" customHeight="1" x14ac:dyDescent="0.2">
      <c r="A19" s="2" t="s">
        <v>10</v>
      </c>
      <c r="B19" s="3">
        <v>90.8215</v>
      </c>
      <c r="C19" s="3">
        <v>30.7308499849232</v>
      </c>
      <c r="D19" s="3">
        <v>1045.47</v>
      </c>
      <c r="F19" s="3">
        <v>33.759448360094801</v>
      </c>
      <c r="G19" s="4">
        <f t="shared" si="0"/>
        <v>8.9711133394926605</v>
      </c>
      <c r="H19" s="2">
        <v>2804.3</v>
      </c>
      <c r="I19" s="4">
        <f t="shared" si="1"/>
        <v>62.71903861926328</v>
      </c>
    </row>
    <row r="20" spans="1:9" ht="12.75" customHeight="1" x14ac:dyDescent="0.2">
      <c r="A20" s="2" t="s">
        <v>14</v>
      </c>
      <c r="B20" s="3">
        <v>90.930899999999994</v>
      </c>
      <c r="C20" s="3">
        <v>5.3707297853854703</v>
      </c>
      <c r="D20" s="3">
        <v>437.73099999999999</v>
      </c>
      <c r="F20" s="3">
        <v>6.4734102210338804</v>
      </c>
      <c r="G20" s="4">
        <f t="shared" si="0"/>
        <v>17.033995961904282</v>
      </c>
      <c r="H20" s="2">
        <v>724.56899999999996</v>
      </c>
      <c r="I20" s="4">
        <f t="shared" si="1"/>
        <v>39.587396093401729</v>
      </c>
    </row>
    <row r="21" spans="1:9" ht="12.75" customHeight="1" x14ac:dyDescent="0.2">
      <c r="A21" s="2" t="s">
        <v>13</v>
      </c>
      <c r="B21" s="3">
        <v>96.962599999999995</v>
      </c>
      <c r="C21" s="3">
        <v>3.5846473626790001</v>
      </c>
      <c r="D21" s="3">
        <v>410.32499999999999</v>
      </c>
      <c r="F21" s="3">
        <v>4.42098847026719</v>
      </c>
      <c r="G21" s="4">
        <f t="shared" si="0"/>
        <v>18.917513882085384</v>
      </c>
      <c r="H21" s="2">
        <v>554.56200000000001</v>
      </c>
      <c r="I21" s="4">
        <f t="shared" si="1"/>
        <v>26.009174808227037</v>
      </c>
    </row>
    <row r="22" spans="1:9" ht="12.75" customHeight="1" x14ac:dyDescent="0.2">
      <c r="A22" s="2" t="s">
        <v>9</v>
      </c>
      <c r="B22" s="3">
        <v>70.089600000000004</v>
      </c>
      <c r="C22" s="3">
        <v>23.2586139389674</v>
      </c>
      <c r="D22" s="3">
        <v>1325.93</v>
      </c>
      <c r="F22" s="3">
        <v>24.802501032028101</v>
      </c>
      <c r="G22" s="4">
        <f t="shared" si="0"/>
        <v>6.2247234303792167</v>
      </c>
      <c r="H22" s="2">
        <v>2626.65</v>
      </c>
      <c r="I22" s="4">
        <f t="shared" si="1"/>
        <v>49.520111168218072</v>
      </c>
    </row>
    <row r="23" spans="1:9" ht="12.75" customHeight="1" x14ac:dyDescent="0.2">
      <c r="A23" s="2" t="s">
        <v>5</v>
      </c>
      <c r="B23" s="3">
        <v>90.933999999999997</v>
      </c>
      <c r="C23" s="3">
        <v>4.1092951652904803</v>
      </c>
      <c r="D23" s="3">
        <v>270.15899999999999</v>
      </c>
      <c r="F23" s="3">
        <v>4.7281373621837997</v>
      </c>
      <c r="G23" s="4">
        <f t="shared" si="0"/>
        <v>13.088498693859703</v>
      </c>
      <c r="H23" s="2">
        <v>492.197</v>
      </c>
      <c r="I23" s="4">
        <f t="shared" si="1"/>
        <v>45.1116118139688</v>
      </c>
    </row>
    <row r="24" spans="1:9" ht="12.75" customHeight="1" x14ac:dyDescent="0.2">
      <c r="B24" s="4">
        <f>AVERAGE(B2:B23)</f>
        <v>89.547950000000014</v>
      </c>
      <c r="E24" t="s">
        <v>48</v>
      </c>
      <c r="G24" s="4">
        <f>MIN(G2:G23)</f>
        <v>0</v>
      </c>
      <c r="I24" s="4">
        <f>MIN(I2:I23)</f>
        <v>10.278941541667578</v>
      </c>
    </row>
    <row r="25" spans="1:9" ht="12.75" customHeight="1" x14ac:dyDescent="0.2">
      <c r="E25" t="s">
        <v>49</v>
      </c>
      <c r="G25" s="4">
        <f>MAX(G2:G23)</f>
        <v>73.183344495877122</v>
      </c>
      <c r="I25" s="4">
        <f>MAX(I2:I23)</f>
        <v>84.293623843618377</v>
      </c>
    </row>
    <row r="26" spans="1:9" ht="12.75" customHeight="1" x14ac:dyDescent="0.2">
      <c r="E26" t="s">
        <v>50</v>
      </c>
      <c r="G26" s="4">
        <f>AVERAGE(G2:G23)</f>
        <v>15.2524016959223</v>
      </c>
      <c r="I26" s="4">
        <f>AVERAGE(I2:I23)</f>
        <v>42.324614070263983</v>
      </c>
    </row>
    <row r="27" spans="1:9" ht="12.75" customHeight="1" x14ac:dyDescent="0.2">
      <c r="E27" t="s">
        <v>51</v>
      </c>
      <c r="G27" s="4">
        <f>MEDIAN(G2:G23)</f>
        <v>9.7012987619990909</v>
      </c>
      <c r="I27" s="4">
        <f>MEDIAN(I2:I23)</f>
        <v>44.859761027262877</v>
      </c>
    </row>
  </sheetData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A68" sqref="A68"/>
    </sheetView>
  </sheetViews>
  <sheetFormatPr defaultColWidth="17.140625" defaultRowHeight="12.75" customHeight="1" x14ac:dyDescent="0.2"/>
  <cols>
    <col min="1" max="20" width="17.140625" customWidth="1"/>
  </cols>
  <sheetData>
    <row r="1" spans="1:11" x14ac:dyDescent="0.2">
      <c r="A1" s="1" t="s">
        <v>0</v>
      </c>
      <c r="B1" s="1" t="s">
        <v>1</v>
      </c>
      <c r="C1" s="1" t="s">
        <v>30</v>
      </c>
      <c r="D1" s="1" t="s">
        <v>22</v>
      </c>
      <c r="E1" s="1" t="s">
        <v>28</v>
      </c>
      <c r="F1" s="1" t="s">
        <v>35</v>
      </c>
      <c r="G1" s="1" t="s">
        <v>16</v>
      </c>
      <c r="H1" s="1" t="s">
        <v>6</v>
      </c>
      <c r="I1" s="1" t="s">
        <v>21</v>
      </c>
      <c r="J1" s="1" t="s">
        <v>36</v>
      </c>
      <c r="K1" s="1"/>
    </row>
    <row r="2" spans="1:11" x14ac:dyDescent="0.2">
      <c r="A2" s="2" t="s">
        <v>4</v>
      </c>
      <c r="B2" s="2">
        <v>17908070</v>
      </c>
      <c r="C2" s="2">
        <v>6898978</v>
      </c>
      <c r="D2" s="2">
        <v>3005704</v>
      </c>
      <c r="E2" s="2">
        <v>5567770</v>
      </c>
      <c r="F2" s="2">
        <v>2400179</v>
      </c>
      <c r="G2" s="2">
        <v>3118529</v>
      </c>
      <c r="H2" s="2">
        <v>1835554</v>
      </c>
      <c r="I2" s="2">
        <v>19818006</v>
      </c>
      <c r="J2" s="2">
        <f>SUM(B2:I2)</f>
        <v>60552790</v>
      </c>
    </row>
    <row r="3" spans="1:11" x14ac:dyDescent="0.2">
      <c r="A3" s="2" t="s">
        <v>27</v>
      </c>
      <c r="B3" s="2">
        <v>42893418</v>
      </c>
      <c r="C3" s="2">
        <v>5334660</v>
      </c>
      <c r="D3" s="2">
        <v>534</v>
      </c>
      <c r="E3" s="2">
        <v>4400</v>
      </c>
      <c r="F3" s="2">
        <v>2669987</v>
      </c>
      <c r="G3" s="2">
        <v>1779999</v>
      </c>
      <c r="H3" s="2">
        <v>330488</v>
      </c>
      <c r="I3" s="2">
        <v>4807042</v>
      </c>
      <c r="J3" s="2">
        <f t="shared" ref="J3:J23" si="0">SUM(B3:I3)</f>
        <v>57820528</v>
      </c>
    </row>
    <row r="4" spans="1:11" x14ac:dyDescent="0.2">
      <c r="A4" s="2" t="s">
        <v>23</v>
      </c>
      <c r="B4" s="2">
        <v>93659</v>
      </c>
      <c r="C4" s="2">
        <v>90775</v>
      </c>
      <c r="D4" s="2">
        <v>35462</v>
      </c>
      <c r="E4" s="2">
        <v>22037</v>
      </c>
      <c r="F4" s="2">
        <v>26790</v>
      </c>
      <c r="G4" s="2">
        <v>36434</v>
      </c>
      <c r="H4" s="2">
        <v>38935</v>
      </c>
      <c r="I4" s="2">
        <v>282151</v>
      </c>
      <c r="J4" s="2">
        <f t="shared" si="0"/>
        <v>626243</v>
      </c>
    </row>
    <row r="5" spans="1:11" x14ac:dyDescent="0.2">
      <c r="A5" s="2" t="s">
        <v>37</v>
      </c>
      <c r="B5" s="2">
        <v>626443</v>
      </c>
      <c r="C5" s="2">
        <v>45427</v>
      </c>
      <c r="D5" s="2">
        <v>83028</v>
      </c>
      <c r="E5" s="2">
        <v>22663</v>
      </c>
      <c r="F5" s="2">
        <v>5209</v>
      </c>
      <c r="G5" s="2">
        <v>8920</v>
      </c>
      <c r="H5" s="2">
        <v>277721</v>
      </c>
      <c r="I5" s="2">
        <v>5085944</v>
      </c>
      <c r="J5" s="2">
        <f t="shared" si="0"/>
        <v>6155355</v>
      </c>
    </row>
    <row r="6" spans="1:11" x14ac:dyDescent="0.2">
      <c r="A6" s="2" t="s">
        <v>11</v>
      </c>
      <c r="B6" s="2">
        <v>1915229</v>
      </c>
      <c r="C6" s="2">
        <v>853069</v>
      </c>
      <c r="D6" s="2">
        <v>975910</v>
      </c>
      <c r="E6" s="2">
        <v>2041634</v>
      </c>
      <c r="F6" s="2">
        <v>397987</v>
      </c>
      <c r="G6" s="2">
        <v>266364</v>
      </c>
      <c r="H6" s="2">
        <v>567565</v>
      </c>
      <c r="I6" s="2">
        <v>782897</v>
      </c>
      <c r="J6" s="2">
        <f t="shared" si="0"/>
        <v>7800655</v>
      </c>
    </row>
    <row r="7" spans="1:11" x14ac:dyDescent="0.2">
      <c r="A7" s="2" t="s">
        <v>7</v>
      </c>
      <c r="B7" s="2">
        <v>393390</v>
      </c>
      <c r="C7" s="2">
        <v>95318</v>
      </c>
      <c r="D7" s="2">
        <v>89426</v>
      </c>
      <c r="E7" s="2">
        <v>77893</v>
      </c>
      <c r="F7" s="2">
        <v>54959</v>
      </c>
      <c r="G7" s="2">
        <v>69444</v>
      </c>
      <c r="H7" s="2">
        <v>90940</v>
      </c>
      <c r="I7" s="2">
        <v>4192216</v>
      </c>
      <c r="J7" s="2">
        <f t="shared" si="0"/>
        <v>5063586</v>
      </c>
    </row>
    <row r="8" spans="1:11" x14ac:dyDescent="0.2">
      <c r="A8" s="2" t="s">
        <v>31</v>
      </c>
      <c r="B8" s="2">
        <v>154028</v>
      </c>
      <c r="C8" s="2">
        <v>160289</v>
      </c>
      <c r="D8" s="2">
        <v>353138</v>
      </c>
      <c r="E8" s="2">
        <v>29669</v>
      </c>
      <c r="F8" s="2">
        <v>56041</v>
      </c>
      <c r="G8" s="2">
        <v>76331</v>
      </c>
      <c r="H8" s="2">
        <v>1262251</v>
      </c>
      <c r="I8" s="2">
        <v>3172470</v>
      </c>
      <c r="J8" s="2">
        <f t="shared" si="0"/>
        <v>5264217</v>
      </c>
    </row>
    <row r="9" spans="1:11" x14ac:dyDescent="0.2">
      <c r="A9" s="2" t="s">
        <v>32</v>
      </c>
      <c r="B9" s="2">
        <v>289995</v>
      </c>
      <c r="C9" s="2">
        <v>614796</v>
      </c>
      <c r="D9" s="2">
        <v>61385</v>
      </c>
      <c r="E9" s="2">
        <v>75288</v>
      </c>
      <c r="F9" s="2">
        <v>609145</v>
      </c>
      <c r="G9" s="2">
        <v>60801</v>
      </c>
      <c r="H9" s="2">
        <v>77913</v>
      </c>
      <c r="I9" s="2">
        <v>4602712</v>
      </c>
      <c r="J9" s="2">
        <f t="shared" si="0"/>
        <v>6392035</v>
      </c>
    </row>
    <row r="10" spans="1:11" x14ac:dyDescent="0.2">
      <c r="A10" s="2" t="s">
        <v>24</v>
      </c>
      <c r="B10" s="2">
        <v>265425</v>
      </c>
      <c r="C10" s="2">
        <v>89690</v>
      </c>
      <c r="D10" s="2">
        <v>78087</v>
      </c>
      <c r="E10" s="2">
        <v>83356</v>
      </c>
      <c r="F10" s="2">
        <v>114409</v>
      </c>
      <c r="G10" s="2">
        <v>67921</v>
      </c>
      <c r="H10" s="2">
        <v>183492</v>
      </c>
      <c r="I10" s="2">
        <v>494994</v>
      </c>
      <c r="J10" s="2">
        <f t="shared" si="0"/>
        <v>1377374</v>
      </c>
    </row>
    <row r="11" spans="1:11" x14ac:dyDescent="0.2">
      <c r="A11" s="2" t="s">
        <v>17</v>
      </c>
      <c r="B11" s="2">
        <v>99621</v>
      </c>
      <c r="C11" s="2">
        <v>130489</v>
      </c>
      <c r="D11" s="2">
        <v>226753</v>
      </c>
      <c r="E11" s="2">
        <v>70181</v>
      </c>
      <c r="F11" s="2">
        <v>46</v>
      </c>
      <c r="G11" s="2">
        <v>999511</v>
      </c>
      <c r="H11" s="2">
        <v>41</v>
      </c>
      <c r="I11" s="2">
        <v>64413</v>
      </c>
      <c r="J11" s="2">
        <f t="shared" si="0"/>
        <v>1591055</v>
      </c>
    </row>
    <row r="12" spans="1:11" x14ac:dyDescent="0.2">
      <c r="A12" s="2" t="s">
        <v>29</v>
      </c>
      <c r="B12" s="2">
        <v>386279</v>
      </c>
      <c r="C12" s="2">
        <v>17707</v>
      </c>
      <c r="D12" s="2">
        <v>16379</v>
      </c>
      <c r="E12" s="2">
        <v>15198</v>
      </c>
      <c r="F12" s="2">
        <v>15379</v>
      </c>
      <c r="G12" s="2">
        <v>15819</v>
      </c>
      <c r="H12" s="2">
        <v>41717</v>
      </c>
      <c r="I12" s="2">
        <v>498697</v>
      </c>
      <c r="J12" s="2">
        <f t="shared" si="0"/>
        <v>1007175</v>
      </c>
    </row>
    <row r="13" spans="1:11" x14ac:dyDescent="0.2">
      <c r="A13" s="2" t="s">
        <v>18</v>
      </c>
      <c r="B13" s="2">
        <v>1903773</v>
      </c>
      <c r="C13" s="2">
        <v>637658</v>
      </c>
      <c r="D13" s="2">
        <v>405717</v>
      </c>
      <c r="E13" s="2">
        <v>618139</v>
      </c>
      <c r="F13" s="2">
        <v>365982</v>
      </c>
      <c r="G13" s="2">
        <v>445183</v>
      </c>
      <c r="H13" s="2">
        <v>669107</v>
      </c>
      <c r="I13" s="2">
        <v>1454376</v>
      </c>
      <c r="J13" s="2">
        <f t="shared" si="0"/>
        <v>6499935</v>
      </c>
    </row>
    <row r="14" spans="1:11" x14ac:dyDescent="0.2">
      <c r="A14" s="2" t="s">
        <v>25</v>
      </c>
      <c r="B14" s="2">
        <v>6950159</v>
      </c>
      <c r="C14" s="2">
        <v>5450522</v>
      </c>
      <c r="D14" s="2">
        <v>2381015</v>
      </c>
      <c r="E14" s="2">
        <v>768734</v>
      </c>
      <c r="F14" s="2">
        <v>706643</v>
      </c>
      <c r="G14" s="2">
        <v>863536</v>
      </c>
      <c r="H14" s="2">
        <v>1014763</v>
      </c>
      <c r="I14" s="2">
        <v>5414683</v>
      </c>
      <c r="J14" s="2">
        <f t="shared" si="0"/>
        <v>23550055</v>
      </c>
    </row>
    <row r="15" spans="1:11" x14ac:dyDescent="0.2">
      <c r="A15" s="2" t="s">
        <v>33</v>
      </c>
      <c r="B15" s="2">
        <v>29522660</v>
      </c>
      <c r="C15" s="2">
        <v>3936754</v>
      </c>
      <c r="D15" s="2">
        <v>5904203</v>
      </c>
      <c r="E15" s="2">
        <v>0</v>
      </c>
      <c r="F15" s="2">
        <v>1968105</v>
      </c>
      <c r="G15" s="2">
        <v>429</v>
      </c>
      <c r="H15" s="2">
        <v>1968777</v>
      </c>
      <c r="I15" s="2">
        <v>12258345</v>
      </c>
      <c r="J15" s="2">
        <f t="shared" si="0"/>
        <v>55559273</v>
      </c>
    </row>
    <row r="16" spans="1:11" x14ac:dyDescent="0.2">
      <c r="A16" s="2" t="s">
        <v>12</v>
      </c>
      <c r="B16" s="2">
        <v>25151212</v>
      </c>
      <c r="C16" s="2">
        <v>1966802</v>
      </c>
      <c r="D16" s="2">
        <v>3423275</v>
      </c>
      <c r="E16" s="2">
        <v>15201122</v>
      </c>
      <c r="F16" s="2">
        <v>3817488</v>
      </c>
      <c r="G16" s="2">
        <v>858444</v>
      </c>
      <c r="H16" s="2">
        <v>1659326</v>
      </c>
      <c r="I16" s="2">
        <v>340635</v>
      </c>
      <c r="J16" s="2">
        <f t="shared" si="0"/>
        <v>52418304</v>
      </c>
    </row>
    <row r="17" spans="1:10" x14ac:dyDescent="0.2">
      <c r="A17" s="2" t="s">
        <v>15</v>
      </c>
      <c r="B17" s="2">
        <v>1623</v>
      </c>
      <c r="C17" s="2">
        <v>2192844</v>
      </c>
      <c r="D17" s="2">
        <v>156</v>
      </c>
      <c r="E17" s="2">
        <v>1717090</v>
      </c>
      <c r="F17" s="2">
        <v>139</v>
      </c>
      <c r="G17" s="2">
        <v>1677205</v>
      </c>
      <c r="H17" s="2">
        <v>26144</v>
      </c>
      <c r="I17" s="2">
        <v>9491881</v>
      </c>
      <c r="J17" s="2">
        <f t="shared" si="0"/>
        <v>15107082</v>
      </c>
    </row>
    <row r="18" spans="1:10" x14ac:dyDescent="0.2">
      <c r="A18" s="2" t="s">
        <v>20</v>
      </c>
      <c r="B18" s="2">
        <v>790585</v>
      </c>
      <c r="C18" s="2">
        <v>191517</v>
      </c>
      <c r="D18" s="2">
        <v>212912</v>
      </c>
      <c r="E18" s="2">
        <v>136296</v>
      </c>
      <c r="F18" s="2">
        <v>259961</v>
      </c>
      <c r="G18" s="2">
        <v>151620</v>
      </c>
      <c r="H18" s="2">
        <v>99809</v>
      </c>
      <c r="I18" s="2">
        <v>340623</v>
      </c>
      <c r="J18" s="2">
        <f t="shared" si="0"/>
        <v>2183323</v>
      </c>
    </row>
    <row r="19" spans="1:10" x14ac:dyDescent="0.2">
      <c r="A19" s="2" t="s">
        <v>10</v>
      </c>
      <c r="B19" s="2">
        <v>13493883</v>
      </c>
      <c r="C19" s="2">
        <v>11436741</v>
      </c>
      <c r="D19" s="2">
        <v>727983</v>
      </c>
      <c r="E19" s="2">
        <v>268653</v>
      </c>
      <c r="F19" s="2">
        <v>776084</v>
      </c>
      <c r="G19" s="2">
        <v>234185</v>
      </c>
      <c r="H19" s="2">
        <v>585197</v>
      </c>
      <c r="I19" s="2">
        <v>781291</v>
      </c>
      <c r="J19" s="2">
        <f t="shared" si="0"/>
        <v>28304017</v>
      </c>
    </row>
    <row r="20" spans="1:10" x14ac:dyDescent="0.2">
      <c r="A20" s="2" t="s">
        <v>14</v>
      </c>
      <c r="B20" s="2">
        <v>1225667</v>
      </c>
      <c r="C20" s="2">
        <v>532240</v>
      </c>
      <c r="D20" s="2">
        <v>267569</v>
      </c>
      <c r="E20" s="2">
        <v>243099</v>
      </c>
      <c r="F20" s="2">
        <v>233497</v>
      </c>
      <c r="G20" s="2">
        <v>284758</v>
      </c>
      <c r="H20" s="2">
        <v>304419</v>
      </c>
      <c r="I20" s="2">
        <v>1913410</v>
      </c>
      <c r="J20" s="2">
        <f t="shared" si="0"/>
        <v>5004659</v>
      </c>
    </row>
    <row r="21" spans="1:10" x14ac:dyDescent="0.2">
      <c r="A21" s="2" t="s">
        <v>13</v>
      </c>
      <c r="B21" s="2">
        <v>620294</v>
      </c>
      <c r="C21" s="2">
        <v>167349</v>
      </c>
      <c r="D21" s="2">
        <v>131912</v>
      </c>
      <c r="E21" s="2">
        <v>106401</v>
      </c>
      <c r="F21" s="2">
        <v>98626</v>
      </c>
      <c r="G21" s="2">
        <v>120868</v>
      </c>
      <c r="H21" s="2">
        <v>115650</v>
      </c>
      <c r="I21" s="2">
        <v>3788757</v>
      </c>
      <c r="J21" s="2">
        <f t="shared" si="0"/>
        <v>5149857</v>
      </c>
    </row>
    <row r="22" spans="1:10" x14ac:dyDescent="0.2">
      <c r="A22" s="2" t="s">
        <v>9</v>
      </c>
      <c r="B22" s="2">
        <v>3441739</v>
      </c>
      <c r="C22" s="2">
        <v>646367</v>
      </c>
      <c r="D22" s="2">
        <v>1921011</v>
      </c>
      <c r="E22" s="2">
        <v>1513965</v>
      </c>
      <c r="F22" s="2">
        <v>338112</v>
      </c>
      <c r="G22" s="2">
        <v>1440695</v>
      </c>
      <c r="H22" s="2">
        <v>655517</v>
      </c>
      <c r="I22" s="2">
        <v>326854</v>
      </c>
      <c r="J22" s="2">
        <f t="shared" si="0"/>
        <v>10284260</v>
      </c>
    </row>
    <row r="23" spans="1:10" x14ac:dyDescent="0.2">
      <c r="A23" s="2" t="s">
        <v>5</v>
      </c>
      <c r="B23" s="2">
        <v>1407834</v>
      </c>
      <c r="C23" s="2">
        <v>306558</v>
      </c>
      <c r="D23" s="2">
        <v>168645</v>
      </c>
      <c r="E23" s="2">
        <v>73626</v>
      </c>
      <c r="F23" s="2">
        <v>96795</v>
      </c>
      <c r="G23" s="2">
        <v>52825</v>
      </c>
      <c r="H23" s="2">
        <v>421634</v>
      </c>
      <c r="I23" s="2">
        <v>1130107</v>
      </c>
      <c r="J23" s="2">
        <f t="shared" si="0"/>
        <v>3658024</v>
      </c>
    </row>
    <row r="25" spans="1:10" x14ac:dyDescent="0.2">
      <c r="A25" s="1" t="s">
        <v>0</v>
      </c>
      <c r="B25" s="1" t="s">
        <v>1</v>
      </c>
      <c r="C25" s="1" t="s">
        <v>30</v>
      </c>
      <c r="D25" s="1" t="s">
        <v>22</v>
      </c>
      <c r="E25" s="1" t="s">
        <v>28</v>
      </c>
      <c r="F25" s="1" t="s">
        <v>35</v>
      </c>
      <c r="G25" s="1" t="s">
        <v>16</v>
      </c>
      <c r="H25" s="1" t="s">
        <v>6</v>
      </c>
      <c r="I25" s="1" t="s">
        <v>21</v>
      </c>
      <c r="J25" s="1"/>
    </row>
    <row r="26" spans="1:10" x14ac:dyDescent="0.2">
      <c r="A26" s="2" t="s">
        <v>4</v>
      </c>
      <c r="B26" s="3">
        <f t="shared" ref="B26:B47" si="1">(B2/J2)*100</f>
        <v>29.574310283638461</v>
      </c>
      <c r="C26" s="3">
        <f t="shared" ref="C26:C47" si="2">(C2/J2)*100</f>
        <v>11.393328036577669</v>
      </c>
      <c r="D26" s="3">
        <f t="shared" ref="D26:D47" si="3">(D2/J2)*100</f>
        <v>4.9637745841273375</v>
      </c>
      <c r="E26" s="3">
        <f t="shared" ref="E26:E47" si="4">(E2/J2)*100</f>
        <v>9.1949024974736915</v>
      </c>
      <c r="F26" s="3">
        <f t="shared" ref="F26:F47" si="5">(F2/J2)*100</f>
        <v>3.9637793733368851</v>
      </c>
      <c r="G26" s="3">
        <f t="shared" ref="G26:G47" si="6">(G2/J2)*100</f>
        <v>5.1500996073013319</v>
      </c>
      <c r="H26" s="3">
        <f t="shared" ref="H26:H47" si="7">(H2/J2)*100</f>
        <v>3.0313285316828509</v>
      </c>
      <c r="I26" s="3">
        <f t="shared" ref="I26:I47" si="8">(I2/J2)*100</f>
        <v>32.728477085861776</v>
      </c>
    </row>
    <row r="27" spans="1:10" x14ac:dyDescent="0.2">
      <c r="A27" s="2" t="s">
        <v>27</v>
      </c>
      <c r="B27" s="3">
        <f t="shared" si="1"/>
        <v>74.183718972611246</v>
      </c>
      <c r="C27" s="3">
        <f t="shared" si="2"/>
        <v>9.226238819541738</v>
      </c>
      <c r="D27" s="3">
        <f t="shared" si="3"/>
        <v>9.235474293835574E-4</v>
      </c>
      <c r="E27" s="3">
        <f t="shared" si="4"/>
        <v>7.6097540997896113E-3</v>
      </c>
      <c r="F27" s="3">
        <f t="shared" si="5"/>
        <v>4.617714663553401</v>
      </c>
      <c r="G27" s="3">
        <f t="shared" si="6"/>
        <v>3.0784897017889565</v>
      </c>
      <c r="H27" s="3">
        <f t="shared" si="7"/>
        <v>0.57157554839347025</v>
      </c>
      <c r="I27" s="3">
        <f t="shared" si="8"/>
        <v>8.3137289925820124</v>
      </c>
    </row>
    <row r="28" spans="1:10" x14ac:dyDescent="0.2">
      <c r="A28" s="2" t="s">
        <v>23</v>
      </c>
      <c r="B28" s="3">
        <f t="shared" si="1"/>
        <v>14.955696111573303</v>
      </c>
      <c r="C28" s="3">
        <f t="shared" si="2"/>
        <v>14.495172001922576</v>
      </c>
      <c r="D28" s="3">
        <f t="shared" si="3"/>
        <v>5.6626581055596628</v>
      </c>
      <c r="E28" s="3">
        <f t="shared" si="4"/>
        <v>3.5189215687840023</v>
      </c>
      <c r="F28" s="3">
        <f t="shared" si="5"/>
        <v>4.277892128135564</v>
      </c>
      <c r="G28" s="3">
        <f t="shared" si="6"/>
        <v>5.8178694212949287</v>
      </c>
      <c r="H28" s="3">
        <f t="shared" si="7"/>
        <v>6.2172351627084055</v>
      </c>
      <c r="I28" s="3">
        <f t="shared" si="8"/>
        <v>45.054555500021557</v>
      </c>
    </row>
    <row r="29" spans="1:10" x14ac:dyDescent="0.2">
      <c r="A29" s="2" t="s">
        <v>37</v>
      </c>
      <c r="B29" s="3">
        <f t="shared" si="1"/>
        <v>10.177203426934758</v>
      </c>
      <c r="C29" s="3">
        <f t="shared" si="2"/>
        <v>0.73800779971260788</v>
      </c>
      <c r="D29" s="3">
        <f t="shared" si="3"/>
        <v>1.348874272889216</v>
      </c>
      <c r="E29" s="3">
        <f t="shared" si="4"/>
        <v>0.36818347601397483</v>
      </c>
      <c r="F29" s="3">
        <f t="shared" si="5"/>
        <v>8.4625500885001759E-2</v>
      </c>
      <c r="G29" s="3">
        <f t="shared" si="6"/>
        <v>0.14491446878368508</v>
      </c>
      <c r="H29" s="3">
        <f t="shared" si="7"/>
        <v>4.5118599983266598</v>
      </c>
      <c r="I29" s="3">
        <f t="shared" si="8"/>
        <v>82.626331056454092</v>
      </c>
    </row>
    <row r="30" spans="1:10" x14ac:dyDescent="0.2">
      <c r="A30" s="2" t="s">
        <v>11</v>
      </c>
      <c r="B30" s="3">
        <f t="shared" si="1"/>
        <v>24.552156197139855</v>
      </c>
      <c r="C30" s="3">
        <f t="shared" si="2"/>
        <v>10.935863719136405</v>
      </c>
      <c r="D30" s="3">
        <f t="shared" si="3"/>
        <v>12.510616095699657</v>
      </c>
      <c r="E30" s="3">
        <f t="shared" si="4"/>
        <v>26.172597044735348</v>
      </c>
      <c r="F30" s="3">
        <f t="shared" si="5"/>
        <v>5.1019690013210433</v>
      </c>
      <c r="G30" s="3">
        <f t="shared" si="6"/>
        <v>3.4146363350257127</v>
      </c>
      <c r="H30" s="3">
        <f t="shared" si="7"/>
        <v>7.2758633730116244</v>
      </c>
      <c r="I30" s="3">
        <f t="shared" si="8"/>
        <v>10.036298233930356</v>
      </c>
    </row>
    <row r="31" spans="1:10" x14ac:dyDescent="0.2">
      <c r="A31" s="2" t="s">
        <v>7</v>
      </c>
      <c r="B31" s="3">
        <f t="shared" si="1"/>
        <v>7.7690000722807904</v>
      </c>
      <c r="C31" s="3">
        <f t="shared" si="2"/>
        <v>1.8824208772202151</v>
      </c>
      <c r="D31" s="3">
        <f t="shared" si="3"/>
        <v>1.766060653457846</v>
      </c>
      <c r="E31" s="3">
        <f t="shared" si="4"/>
        <v>1.5382971672644643</v>
      </c>
      <c r="F31" s="3">
        <f t="shared" si="5"/>
        <v>1.0853770430678968</v>
      </c>
      <c r="G31" s="3">
        <f t="shared" si="6"/>
        <v>1.3714391342420176</v>
      </c>
      <c r="H31" s="3">
        <f t="shared" si="7"/>
        <v>1.7959604122453929</v>
      </c>
      <c r="I31" s="3">
        <f t="shared" si="8"/>
        <v>82.791444640221385</v>
      </c>
    </row>
    <row r="32" spans="1:10" x14ac:dyDescent="0.2">
      <c r="A32" s="2" t="s">
        <v>31</v>
      </c>
      <c r="B32" s="3">
        <f t="shared" si="1"/>
        <v>2.9259432124473594</v>
      </c>
      <c r="C32" s="3">
        <f t="shared" si="2"/>
        <v>3.0448782791438882</v>
      </c>
      <c r="D32" s="3">
        <f t="shared" si="3"/>
        <v>6.7082720944064427</v>
      </c>
      <c r="E32" s="3">
        <f t="shared" si="4"/>
        <v>0.56359758725751619</v>
      </c>
      <c r="F32" s="3">
        <f t="shared" si="5"/>
        <v>1.0645647776297975</v>
      </c>
      <c r="G32" s="3">
        <f t="shared" si="6"/>
        <v>1.4499972170600111</v>
      </c>
      <c r="H32" s="3">
        <f t="shared" si="7"/>
        <v>23.977943918345311</v>
      </c>
      <c r="I32" s="3">
        <f t="shared" si="8"/>
        <v>60.264802913709673</v>
      </c>
    </row>
    <row r="33" spans="1:9" x14ac:dyDescent="0.2">
      <c r="A33" s="2" t="s">
        <v>32</v>
      </c>
      <c r="B33" s="3">
        <f t="shared" si="1"/>
        <v>4.5368180868846935</v>
      </c>
      <c r="C33" s="3">
        <f t="shared" si="2"/>
        <v>9.6181575976977598</v>
      </c>
      <c r="D33" s="3">
        <f t="shared" si="3"/>
        <v>0.96033579290476356</v>
      </c>
      <c r="E33" s="3">
        <f t="shared" si="4"/>
        <v>1.177840859757495</v>
      </c>
      <c r="F33" s="3">
        <f t="shared" si="5"/>
        <v>9.5297506975478079</v>
      </c>
      <c r="G33" s="3">
        <f t="shared" si="6"/>
        <v>0.95119942240616639</v>
      </c>
      <c r="H33" s="3">
        <f t="shared" si="7"/>
        <v>1.2189075935910862</v>
      </c>
      <c r="I33" s="3">
        <f t="shared" si="8"/>
        <v>72.006989949210237</v>
      </c>
    </row>
    <row r="34" spans="1:9" x14ac:dyDescent="0.2">
      <c r="A34" s="2" t="s">
        <v>24</v>
      </c>
      <c r="B34" s="3">
        <f t="shared" si="1"/>
        <v>19.270365202189094</v>
      </c>
      <c r="C34" s="3">
        <f t="shared" si="2"/>
        <v>6.5116664028796833</v>
      </c>
      <c r="D34" s="3">
        <f t="shared" si="3"/>
        <v>5.669266299494546</v>
      </c>
      <c r="E34" s="3">
        <f t="shared" si="4"/>
        <v>6.0518058276110915</v>
      </c>
      <c r="F34" s="3">
        <f t="shared" si="5"/>
        <v>8.3063133179514068</v>
      </c>
      <c r="G34" s="3">
        <f t="shared" si="6"/>
        <v>4.9311951583230114</v>
      </c>
      <c r="H34" s="3">
        <f t="shared" si="7"/>
        <v>13.321871909880686</v>
      </c>
      <c r="I34" s="3">
        <f t="shared" si="8"/>
        <v>35.937515881670485</v>
      </c>
    </row>
    <row r="35" spans="1:9" x14ac:dyDescent="0.2">
      <c r="A35" s="2" t="s">
        <v>17</v>
      </c>
      <c r="B35" s="3">
        <f t="shared" si="1"/>
        <v>6.2613171763389692</v>
      </c>
      <c r="C35" s="3">
        <f t="shared" si="2"/>
        <v>8.2014135275021918</v>
      </c>
      <c r="D35" s="3">
        <f t="shared" si="3"/>
        <v>14.251738626257421</v>
      </c>
      <c r="E35" s="3">
        <f t="shared" si="4"/>
        <v>4.4109725936564104</v>
      </c>
      <c r="F35" s="3">
        <f t="shared" si="5"/>
        <v>2.8911634104414993E-3</v>
      </c>
      <c r="G35" s="3">
        <f t="shared" si="6"/>
        <v>62.82064416377812</v>
      </c>
      <c r="H35" s="3">
        <f t="shared" si="7"/>
        <v>2.5769065180022061E-3</v>
      </c>
      <c r="I35" s="3">
        <f t="shared" si="8"/>
        <v>4.0484458425384418</v>
      </c>
    </row>
    <row r="36" spans="1:9" x14ac:dyDescent="0.2">
      <c r="A36" s="2" t="s">
        <v>29</v>
      </c>
      <c r="B36" s="3">
        <f t="shared" si="1"/>
        <v>38.352719239456896</v>
      </c>
      <c r="C36" s="3">
        <f t="shared" si="2"/>
        <v>1.7580857348524337</v>
      </c>
      <c r="D36" s="3">
        <f t="shared" si="3"/>
        <v>1.6262317869287859</v>
      </c>
      <c r="E36" s="3">
        <f t="shared" si="4"/>
        <v>1.5089731178792165</v>
      </c>
      <c r="F36" s="3">
        <f t="shared" si="5"/>
        <v>1.5269441755404969</v>
      </c>
      <c r="G36" s="3">
        <f t="shared" si="6"/>
        <v>1.5706307245513442</v>
      </c>
      <c r="H36" s="3">
        <f t="shared" si="7"/>
        <v>4.1419812842852535</v>
      </c>
      <c r="I36" s="3">
        <f t="shared" si="8"/>
        <v>49.514433936505576</v>
      </c>
    </row>
    <row r="37" spans="1:9" x14ac:dyDescent="0.2">
      <c r="A37" s="2" t="s">
        <v>18</v>
      </c>
      <c r="B37" s="3">
        <f t="shared" si="1"/>
        <v>29.28910827569814</v>
      </c>
      <c r="C37" s="3">
        <f t="shared" si="2"/>
        <v>9.810221179134869</v>
      </c>
      <c r="D37" s="3">
        <f t="shared" si="3"/>
        <v>6.2418624186241862</v>
      </c>
      <c r="E37" s="3">
        <f t="shared" si="4"/>
        <v>9.5099258684894536</v>
      </c>
      <c r="F37" s="3">
        <f t="shared" si="5"/>
        <v>5.6305486131784397</v>
      </c>
      <c r="G37" s="3">
        <f t="shared" si="6"/>
        <v>6.8490377211464422</v>
      </c>
      <c r="H37" s="3">
        <f t="shared" si="7"/>
        <v>10.294056786721713</v>
      </c>
      <c r="I37" s="3">
        <f t="shared" si="8"/>
        <v>22.375239137006755</v>
      </c>
    </row>
    <row r="38" spans="1:9" x14ac:dyDescent="0.2">
      <c r="A38" s="2" t="s">
        <v>25</v>
      </c>
      <c r="B38" s="3">
        <f t="shared" si="1"/>
        <v>29.512283516959943</v>
      </c>
      <c r="C38" s="3">
        <f t="shared" si="2"/>
        <v>23.144413038525812</v>
      </c>
      <c r="D38" s="3">
        <f t="shared" si="3"/>
        <v>10.110443478794423</v>
      </c>
      <c r="E38" s="3">
        <f t="shared" si="4"/>
        <v>3.2642556461120789</v>
      </c>
      <c r="F38" s="3">
        <f t="shared" si="5"/>
        <v>3.0006002109124585</v>
      </c>
      <c r="G38" s="3">
        <f t="shared" si="6"/>
        <v>3.6668109692312822</v>
      </c>
      <c r="H38" s="3">
        <f t="shared" si="7"/>
        <v>4.3089623357567532</v>
      </c>
      <c r="I38" s="3">
        <f t="shared" si="8"/>
        <v>22.992230803707255</v>
      </c>
    </row>
    <row r="39" spans="1:9" x14ac:dyDescent="0.2">
      <c r="A39" s="2" t="s">
        <v>33</v>
      </c>
      <c r="B39" s="3">
        <f t="shared" si="1"/>
        <v>53.137232375232848</v>
      </c>
      <c r="C39" s="3">
        <f t="shared" si="2"/>
        <v>7.0856830686031476</v>
      </c>
      <c r="D39" s="3">
        <f t="shared" si="3"/>
        <v>10.626854314670387</v>
      </c>
      <c r="E39" s="3">
        <f t="shared" si="4"/>
        <v>0</v>
      </c>
      <c r="F39" s="3">
        <f t="shared" si="5"/>
        <v>3.5423519670604762</v>
      </c>
      <c r="G39" s="3">
        <f t="shared" si="6"/>
        <v>7.7214833246648138E-4</v>
      </c>
      <c r="H39" s="3">
        <f t="shared" si="7"/>
        <v>3.5435614861267171</v>
      </c>
      <c r="I39" s="3">
        <f t="shared" si="8"/>
        <v>22.063544639973962</v>
      </c>
    </row>
    <row r="40" spans="1:9" x14ac:dyDescent="0.2">
      <c r="A40" s="2" t="s">
        <v>12</v>
      </c>
      <c r="B40" s="3">
        <f t="shared" si="1"/>
        <v>47.981735540318134</v>
      </c>
      <c r="C40" s="3">
        <f t="shared" si="2"/>
        <v>3.7521282642032827</v>
      </c>
      <c r="D40" s="3">
        <f t="shared" si="3"/>
        <v>6.5306863037766352</v>
      </c>
      <c r="E40" s="3">
        <f t="shared" si="4"/>
        <v>28.999644856880529</v>
      </c>
      <c r="F40" s="3">
        <f t="shared" si="5"/>
        <v>7.2827384876855232</v>
      </c>
      <c r="G40" s="3">
        <f t="shared" si="6"/>
        <v>1.6376798455745536</v>
      </c>
      <c r="H40" s="3">
        <f t="shared" si="7"/>
        <v>3.165546905142143</v>
      </c>
      <c r="I40" s="3">
        <f t="shared" si="8"/>
        <v>0.64983979641920508</v>
      </c>
    </row>
    <row r="41" spans="1:9" x14ac:dyDescent="0.2">
      <c r="A41" s="2" t="s">
        <v>15</v>
      </c>
      <c r="B41" s="3">
        <f t="shared" si="1"/>
        <v>1.0743305689344904E-2</v>
      </c>
      <c r="C41" s="3">
        <f t="shared" si="2"/>
        <v>14.515337905758372</v>
      </c>
      <c r="D41" s="3">
        <f t="shared" si="3"/>
        <v>1.0326282732826895E-3</v>
      </c>
      <c r="E41" s="3">
        <f t="shared" si="4"/>
        <v>11.366126165198548</v>
      </c>
      <c r="F41" s="3">
        <f t="shared" si="5"/>
        <v>9.2009826914290929E-4</v>
      </c>
      <c r="G41" s="3">
        <f t="shared" si="6"/>
        <v>11.102110917250597</v>
      </c>
      <c r="H41" s="3">
        <f t="shared" si="7"/>
        <v>0.1730579075429656</v>
      </c>
      <c r="I41" s="3">
        <f t="shared" si="8"/>
        <v>62.830671072017751</v>
      </c>
    </row>
    <row r="42" spans="1:9" x14ac:dyDescent="0.2">
      <c r="A42" s="2" t="s">
        <v>20</v>
      </c>
      <c r="B42" s="3">
        <f t="shared" si="1"/>
        <v>36.210171376383613</v>
      </c>
      <c r="C42" s="3">
        <f t="shared" si="2"/>
        <v>8.7718125078149232</v>
      </c>
      <c r="D42" s="3">
        <f t="shared" si="3"/>
        <v>9.7517408097656642</v>
      </c>
      <c r="E42" s="3">
        <f t="shared" si="4"/>
        <v>6.2425944305995955</v>
      </c>
      <c r="F42" s="3">
        <f t="shared" si="5"/>
        <v>11.906667039187514</v>
      </c>
      <c r="G42" s="3">
        <f t="shared" si="6"/>
        <v>6.9444603478276008</v>
      </c>
      <c r="H42" s="3">
        <f t="shared" si="7"/>
        <v>4.5714262159103347</v>
      </c>
      <c r="I42" s="3">
        <f t="shared" si="8"/>
        <v>15.601127272510757</v>
      </c>
    </row>
    <row r="43" spans="1:9" x14ac:dyDescent="0.2">
      <c r="A43" s="2" t="s">
        <v>10</v>
      </c>
      <c r="B43" s="3">
        <f t="shared" si="1"/>
        <v>47.674798245068892</v>
      </c>
      <c r="C43" s="3">
        <f t="shared" si="2"/>
        <v>40.406776889654921</v>
      </c>
      <c r="D43" s="3">
        <f t="shared" si="3"/>
        <v>2.5720130114393305</v>
      </c>
      <c r="E43" s="3">
        <f t="shared" si="4"/>
        <v>0.94916915856855222</v>
      </c>
      <c r="F43" s="3">
        <f t="shared" si="5"/>
        <v>2.7419570868686236</v>
      </c>
      <c r="G43" s="3">
        <f t="shared" si="6"/>
        <v>0.82739139112303384</v>
      </c>
      <c r="H43" s="3">
        <f t="shared" si="7"/>
        <v>2.067540448410556</v>
      </c>
      <c r="I43" s="3">
        <f t="shared" si="8"/>
        <v>2.7603537688660942</v>
      </c>
    </row>
    <row r="44" spans="1:9" x14ac:dyDescent="0.2">
      <c r="A44" s="2" t="s">
        <v>14</v>
      </c>
      <c r="B44" s="3">
        <f t="shared" si="1"/>
        <v>24.490519733712127</v>
      </c>
      <c r="C44" s="3">
        <f t="shared" si="2"/>
        <v>10.634890409116785</v>
      </c>
      <c r="D44" s="3">
        <f t="shared" si="3"/>
        <v>5.34639822613289</v>
      </c>
      <c r="E44" s="3">
        <f t="shared" si="4"/>
        <v>4.8574538245263064</v>
      </c>
      <c r="F44" s="3">
        <f t="shared" si="5"/>
        <v>4.665592600814561</v>
      </c>
      <c r="G44" s="3">
        <f t="shared" si="6"/>
        <v>5.6898581901384286</v>
      </c>
      <c r="H44" s="3">
        <f t="shared" si="7"/>
        <v>6.0827121288383479</v>
      </c>
      <c r="I44" s="3">
        <f t="shared" si="8"/>
        <v>38.232574886720556</v>
      </c>
    </row>
    <row r="45" spans="1:9" x14ac:dyDescent="0.2">
      <c r="A45" s="2" t="s">
        <v>13</v>
      </c>
      <c r="B45" s="3">
        <f t="shared" si="1"/>
        <v>12.044878139334743</v>
      </c>
      <c r="C45" s="3">
        <f t="shared" si="2"/>
        <v>3.2495853768366771</v>
      </c>
      <c r="D45" s="3">
        <f t="shared" si="3"/>
        <v>2.5614691825423503</v>
      </c>
      <c r="E45" s="3">
        <f t="shared" si="4"/>
        <v>2.0660962042246998</v>
      </c>
      <c r="F45" s="3">
        <f t="shared" si="5"/>
        <v>1.9151211383151026</v>
      </c>
      <c r="G45" s="3">
        <f t="shared" si="6"/>
        <v>2.3470166258985445</v>
      </c>
      <c r="H45" s="3">
        <f t="shared" si="7"/>
        <v>2.2456934241086692</v>
      </c>
      <c r="I45" s="3">
        <f t="shared" si="8"/>
        <v>73.570139908739222</v>
      </c>
    </row>
    <row r="46" spans="1:9" x14ac:dyDescent="0.2">
      <c r="A46" s="2" t="s">
        <v>9</v>
      </c>
      <c r="B46" s="3">
        <f t="shared" si="1"/>
        <v>33.46608312119686</v>
      </c>
      <c r="C46" s="3">
        <f t="shared" si="2"/>
        <v>6.2850122420086612</v>
      </c>
      <c r="D46" s="3">
        <f t="shared" si="3"/>
        <v>18.679136855738772</v>
      </c>
      <c r="E46" s="3">
        <f t="shared" si="4"/>
        <v>14.721185578738771</v>
      </c>
      <c r="F46" s="3">
        <f t="shared" si="5"/>
        <v>3.2876648392786647</v>
      </c>
      <c r="G46" s="3">
        <f t="shared" si="6"/>
        <v>14.008737624291879</v>
      </c>
      <c r="H46" s="3">
        <f t="shared" si="7"/>
        <v>6.3739831548405039</v>
      </c>
      <c r="I46" s="3">
        <f t="shared" si="8"/>
        <v>3.178196583905891</v>
      </c>
    </row>
    <row r="47" spans="1:9" x14ac:dyDescent="0.2">
      <c r="A47" s="2" t="s">
        <v>5</v>
      </c>
      <c r="B47" s="3">
        <f t="shared" si="1"/>
        <v>38.486188171537421</v>
      </c>
      <c r="C47" s="3">
        <f t="shared" si="2"/>
        <v>8.3804261535736231</v>
      </c>
      <c r="D47" s="3">
        <f t="shared" si="3"/>
        <v>4.610275930393021</v>
      </c>
      <c r="E47" s="3">
        <f t="shared" si="4"/>
        <v>2.0127259963302593</v>
      </c>
      <c r="F47" s="3">
        <f t="shared" si="5"/>
        <v>2.6461007363538345</v>
      </c>
      <c r="G47" s="3">
        <f t="shared" si="6"/>
        <v>1.4440856593614475</v>
      </c>
      <c r="H47" s="3">
        <f t="shared" si="7"/>
        <v>11.526277574996774</v>
      </c>
      <c r="I47" s="3">
        <f t="shared" si="8"/>
        <v>30.893919777453622</v>
      </c>
    </row>
    <row r="49" spans="1:9" x14ac:dyDescent="0.2">
      <c r="A49" s="1" t="s">
        <v>0</v>
      </c>
      <c r="B49" s="1" t="s">
        <v>38</v>
      </c>
      <c r="C49" s="1" t="s">
        <v>26</v>
      </c>
      <c r="D49" s="1" t="s">
        <v>2</v>
      </c>
      <c r="E49" s="1" t="s">
        <v>3</v>
      </c>
      <c r="F49" s="1"/>
      <c r="G49" s="1"/>
      <c r="H49" s="1"/>
      <c r="I49" s="1"/>
    </row>
    <row r="50" spans="1:9" x14ac:dyDescent="0.2">
      <c r="A50" s="2" t="s">
        <v>4</v>
      </c>
      <c r="B50" s="3">
        <f t="shared" ref="B50:B71" si="9">(B26+C26)</f>
        <v>40.967638320216132</v>
      </c>
      <c r="C50" s="3">
        <f t="shared" ref="C50:C71" si="10">(D26+E26)</f>
        <v>14.158677081601029</v>
      </c>
      <c r="D50" s="3">
        <f t="shared" ref="D50:D71" si="11">(F26+G26)</f>
        <v>9.1138789806382174</v>
      </c>
      <c r="E50" s="3">
        <f t="shared" ref="E50:E71" si="12">(H26+I26)</f>
        <v>35.759805617544629</v>
      </c>
    </row>
    <row r="51" spans="1:9" x14ac:dyDescent="0.2">
      <c r="A51" s="2" t="s">
        <v>27</v>
      </c>
      <c r="B51" s="3">
        <f t="shared" si="9"/>
        <v>83.40995779215298</v>
      </c>
      <c r="C51" s="3">
        <f t="shared" si="10"/>
        <v>8.5333015291731689E-3</v>
      </c>
      <c r="D51" s="3">
        <f t="shared" si="11"/>
        <v>7.6962043653423571</v>
      </c>
      <c r="E51" s="3">
        <f t="shared" si="12"/>
        <v>8.8853045409754827</v>
      </c>
    </row>
    <row r="52" spans="1:9" x14ac:dyDescent="0.2">
      <c r="A52" s="2" t="s">
        <v>23</v>
      </c>
      <c r="B52" s="3">
        <f t="shared" si="9"/>
        <v>29.450868113495879</v>
      </c>
      <c r="C52" s="3">
        <f t="shared" si="10"/>
        <v>9.1815796743436646</v>
      </c>
      <c r="D52" s="3">
        <f t="shared" si="11"/>
        <v>10.095761549430492</v>
      </c>
      <c r="E52" s="3">
        <f t="shared" si="12"/>
        <v>51.271790662729963</v>
      </c>
    </row>
    <row r="53" spans="1:9" x14ac:dyDescent="0.2">
      <c r="A53" s="2" t="s">
        <v>37</v>
      </c>
      <c r="B53" s="3">
        <f t="shared" si="9"/>
        <v>10.915211226647367</v>
      </c>
      <c r="C53" s="3">
        <f t="shared" si="10"/>
        <v>1.7170577489031909</v>
      </c>
      <c r="D53" s="3">
        <f t="shared" si="11"/>
        <v>0.22953996966868684</v>
      </c>
      <c r="E53" s="3">
        <f t="shared" si="12"/>
        <v>87.138191054780748</v>
      </c>
    </row>
    <row r="54" spans="1:9" x14ac:dyDescent="0.2">
      <c r="A54" s="2" t="s">
        <v>11</v>
      </c>
      <c r="B54" s="3">
        <f t="shared" si="9"/>
        <v>35.488019916276258</v>
      </c>
      <c r="C54" s="3">
        <f t="shared" si="10"/>
        <v>38.683213140435001</v>
      </c>
      <c r="D54" s="3">
        <f t="shared" si="11"/>
        <v>8.5166053363467569</v>
      </c>
      <c r="E54" s="3">
        <f t="shared" si="12"/>
        <v>17.312161606941981</v>
      </c>
    </row>
    <row r="55" spans="1:9" x14ac:dyDescent="0.2">
      <c r="A55" s="2" t="s">
        <v>7</v>
      </c>
      <c r="B55" s="3">
        <f t="shared" si="9"/>
        <v>9.6514209495010057</v>
      </c>
      <c r="C55" s="3">
        <f t="shared" si="10"/>
        <v>3.3043578207223101</v>
      </c>
      <c r="D55" s="3">
        <f t="shared" si="11"/>
        <v>2.4568161773099142</v>
      </c>
      <c r="E55" s="3">
        <f t="shared" si="12"/>
        <v>84.587405052466778</v>
      </c>
    </row>
    <row r="56" spans="1:9" x14ac:dyDescent="0.2">
      <c r="A56" s="2" t="s">
        <v>31</v>
      </c>
      <c r="B56" s="3">
        <f t="shared" si="9"/>
        <v>5.9708214915912476</v>
      </c>
      <c r="C56" s="3">
        <f t="shared" si="10"/>
        <v>7.2718696816639588</v>
      </c>
      <c r="D56" s="3">
        <f t="shared" si="11"/>
        <v>2.5145619946898083</v>
      </c>
      <c r="E56" s="3">
        <f t="shared" si="12"/>
        <v>84.242746832054991</v>
      </c>
    </row>
    <row r="57" spans="1:9" x14ac:dyDescent="0.2">
      <c r="A57" s="2" t="s">
        <v>32</v>
      </c>
      <c r="B57" s="3">
        <f t="shared" si="9"/>
        <v>14.154975684582453</v>
      </c>
      <c r="C57" s="3">
        <f t="shared" si="10"/>
        <v>2.1381766526622585</v>
      </c>
      <c r="D57" s="3">
        <f t="shared" si="11"/>
        <v>10.480950119953974</v>
      </c>
      <c r="E57" s="3">
        <f t="shared" si="12"/>
        <v>73.22589754280132</v>
      </c>
    </row>
    <row r="58" spans="1:9" x14ac:dyDescent="0.2">
      <c r="A58" s="2" t="s">
        <v>24</v>
      </c>
      <c r="B58" s="3">
        <f t="shared" si="9"/>
        <v>25.782031605068777</v>
      </c>
      <c r="C58" s="3">
        <f t="shared" si="10"/>
        <v>11.721072127105638</v>
      </c>
      <c r="D58" s="3">
        <f t="shared" si="11"/>
        <v>13.237508476274417</v>
      </c>
      <c r="E58" s="3">
        <f t="shared" si="12"/>
        <v>49.25938779155117</v>
      </c>
    </row>
    <row r="59" spans="1:9" x14ac:dyDescent="0.2">
      <c r="A59" s="2" t="s">
        <v>39</v>
      </c>
      <c r="B59" s="3">
        <f t="shared" si="9"/>
        <v>14.46273070384116</v>
      </c>
      <c r="C59" s="3">
        <f t="shared" si="10"/>
        <v>18.662711219913831</v>
      </c>
      <c r="D59" s="3">
        <f t="shared" si="11"/>
        <v>62.823535327188559</v>
      </c>
      <c r="E59" s="3">
        <f t="shared" si="12"/>
        <v>4.0510227490564441</v>
      </c>
    </row>
    <row r="60" spans="1:9" x14ac:dyDescent="0.2">
      <c r="A60" s="2" t="s">
        <v>43</v>
      </c>
      <c r="B60" s="3">
        <f t="shared" si="9"/>
        <v>40.110804974309332</v>
      </c>
      <c r="C60" s="3">
        <f t="shared" si="10"/>
        <v>3.1352049048080026</v>
      </c>
      <c r="D60" s="3">
        <f t="shared" si="11"/>
        <v>3.0975749000918409</v>
      </c>
      <c r="E60" s="3">
        <f t="shared" si="12"/>
        <v>53.656415220790826</v>
      </c>
    </row>
    <row r="61" spans="1:9" x14ac:dyDescent="0.2">
      <c r="A61" s="2" t="s">
        <v>18</v>
      </c>
      <c r="B61" s="3">
        <f t="shared" si="9"/>
        <v>39.099329454833011</v>
      </c>
      <c r="C61" s="3">
        <f t="shared" si="10"/>
        <v>15.751788287113641</v>
      </c>
      <c r="D61" s="3">
        <f t="shared" si="11"/>
        <v>12.479586334324882</v>
      </c>
      <c r="E61" s="3">
        <f t="shared" si="12"/>
        <v>32.66929592372847</v>
      </c>
    </row>
    <row r="62" spans="1:9" x14ac:dyDescent="0.2">
      <c r="A62" s="2" t="s">
        <v>25</v>
      </c>
      <c r="B62" s="3">
        <f t="shared" si="9"/>
        <v>52.656696555485752</v>
      </c>
      <c r="C62" s="3">
        <f t="shared" si="10"/>
        <v>13.374699124906503</v>
      </c>
      <c r="D62" s="3">
        <f t="shared" si="11"/>
        <v>6.6674111801437412</v>
      </c>
      <c r="E62" s="3">
        <f t="shared" si="12"/>
        <v>27.301193139464008</v>
      </c>
    </row>
    <row r="63" spans="1:9" x14ac:dyDescent="0.2">
      <c r="A63" s="2" t="s">
        <v>33</v>
      </c>
      <c r="B63" s="3">
        <f t="shared" si="9"/>
        <v>60.222915443835994</v>
      </c>
      <c r="C63" s="3">
        <f t="shared" si="10"/>
        <v>10.626854314670387</v>
      </c>
      <c r="D63" s="3">
        <f t="shared" si="11"/>
        <v>3.5431241153929425</v>
      </c>
      <c r="E63" s="3">
        <f t="shared" si="12"/>
        <v>25.607106126100678</v>
      </c>
    </row>
    <row r="64" spans="1:9" x14ac:dyDescent="0.2">
      <c r="A64" s="2" t="s">
        <v>12</v>
      </c>
      <c r="B64" s="3">
        <f t="shared" si="9"/>
        <v>51.73386380452142</v>
      </c>
      <c r="C64" s="3">
        <f t="shared" si="10"/>
        <v>35.530331160657163</v>
      </c>
      <c r="D64" s="3">
        <f t="shared" si="11"/>
        <v>8.920418333260077</v>
      </c>
      <c r="E64" s="3">
        <f t="shared" si="12"/>
        <v>3.8153867015613478</v>
      </c>
    </row>
    <row r="65" spans="1:5" x14ac:dyDescent="0.2">
      <c r="A65" s="2" t="s">
        <v>15</v>
      </c>
      <c r="B65" s="3">
        <f t="shared" si="9"/>
        <v>14.526081211447718</v>
      </c>
      <c r="C65" s="3">
        <f t="shared" si="10"/>
        <v>11.36715879347183</v>
      </c>
      <c r="D65" s="3">
        <f t="shared" si="11"/>
        <v>11.10303101551974</v>
      </c>
      <c r="E65" s="3">
        <f t="shared" si="12"/>
        <v>63.003728979560719</v>
      </c>
    </row>
    <row r="66" spans="1:5" x14ac:dyDescent="0.2">
      <c r="A66" s="2" t="s">
        <v>40</v>
      </c>
      <c r="B66" s="3">
        <f t="shared" si="9"/>
        <v>44.981983884198534</v>
      </c>
      <c r="C66" s="3">
        <f t="shared" si="10"/>
        <v>15.99433524036526</v>
      </c>
      <c r="D66" s="3">
        <f t="shared" si="11"/>
        <v>18.851127387015115</v>
      </c>
      <c r="E66" s="3">
        <f t="shared" si="12"/>
        <v>20.172553488421091</v>
      </c>
    </row>
    <row r="67" spans="1:5" x14ac:dyDescent="0.2">
      <c r="A67" s="2" t="s">
        <v>10</v>
      </c>
      <c r="B67" s="3">
        <f t="shared" si="9"/>
        <v>88.081575134723806</v>
      </c>
      <c r="C67" s="3">
        <f t="shared" si="10"/>
        <v>3.5211821700078829</v>
      </c>
      <c r="D67" s="3">
        <f t="shared" si="11"/>
        <v>3.5693484779916576</v>
      </c>
      <c r="E67" s="3">
        <f t="shared" si="12"/>
        <v>4.8278942172766506</v>
      </c>
    </row>
    <row r="68" spans="1:5" x14ac:dyDescent="0.2">
      <c r="A68" s="2" t="s">
        <v>44</v>
      </c>
      <c r="B68" s="3">
        <f t="shared" si="9"/>
        <v>35.125410142828912</v>
      </c>
      <c r="C68" s="3">
        <f t="shared" si="10"/>
        <v>10.203852050659197</v>
      </c>
      <c r="D68" s="3">
        <f t="shared" si="11"/>
        <v>10.35545079095299</v>
      </c>
      <c r="E68" s="3">
        <f t="shared" si="12"/>
        <v>44.315287015558901</v>
      </c>
    </row>
    <row r="69" spans="1:5" x14ac:dyDescent="0.2">
      <c r="A69" s="2" t="s">
        <v>41</v>
      </c>
      <c r="B69" s="3">
        <f t="shared" si="9"/>
        <v>15.294463516171421</v>
      </c>
      <c r="C69" s="3">
        <f t="shared" si="10"/>
        <v>4.6275653867670501</v>
      </c>
      <c r="D69" s="3">
        <f t="shared" si="11"/>
        <v>4.2621377642136471</v>
      </c>
      <c r="E69" s="3">
        <f t="shared" si="12"/>
        <v>75.815833332847888</v>
      </c>
    </row>
    <row r="70" spans="1:5" x14ac:dyDescent="0.2">
      <c r="A70" s="2" t="s">
        <v>9</v>
      </c>
      <c r="B70" s="3">
        <f t="shared" si="9"/>
        <v>39.751095363205522</v>
      </c>
      <c r="C70" s="3">
        <f t="shared" si="10"/>
        <v>33.400322434477545</v>
      </c>
      <c r="D70" s="3">
        <f t="shared" si="11"/>
        <v>17.296402463570544</v>
      </c>
      <c r="E70" s="3">
        <f t="shared" si="12"/>
        <v>9.5521797387463945</v>
      </c>
    </row>
    <row r="71" spans="1:5" x14ac:dyDescent="0.2">
      <c r="A71" s="2" t="s">
        <v>5</v>
      </c>
      <c r="B71" s="3">
        <f t="shared" si="9"/>
        <v>46.866614325111044</v>
      </c>
      <c r="C71" s="3">
        <f t="shared" si="10"/>
        <v>6.6230019267232798</v>
      </c>
      <c r="D71" s="3">
        <f t="shared" si="11"/>
        <v>4.090186395715282</v>
      </c>
      <c r="E71" s="3">
        <f t="shared" si="12"/>
        <v>42.420197352450394</v>
      </c>
    </row>
    <row r="72" spans="1:5" ht="12.75" customHeight="1" x14ac:dyDescent="0.2">
      <c r="A72" s="2" t="s">
        <v>42</v>
      </c>
      <c r="B72" s="4">
        <f>AVERAGE(B50:B71)</f>
        <v>36.304750437002077</v>
      </c>
      <c r="C72" s="4">
        <f>AVERAGE(C50:C71)</f>
        <v>12.318342920159449</v>
      </c>
      <c r="D72" s="4">
        <f>AVERAGE(D50:D71)</f>
        <v>10.518234611592529</v>
      </c>
      <c r="E72" s="4">
        <f>AVERAGE(E50:E71)</f>
        <v>40.858672031245938</v>
      </c>
    </row>
    <row r="73" spans="1:5" ht="12.75" customHeight="1" x14ac:dyDescent="0.2">
      <c r="C73" s="4"/>
    </row>
  </sheetData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1" workbookViewId="0">
      <selection activeCell="A28" sqref="A28:A37"/>
    </sheetView>
  </sheetViews>
  <sheetFormatPr defaultRowHeight="12.75" x14ac:dyDescent="0.2"/>
  <sheetData>
    <row r="1" spans="1:9" x14ac:dyDescent="0.2">
      <c r="A1" t="s">
        <v>0</v>
      </c>
      <c r="B1" t="s">
        <v>19</v>
      </c>
      <c r="C1" t="s">
        <v>8</v>
      </c>
      <c r="D1" t="s">
        <v>34</v>
      </c>
      <c r="F1" t="s">
        <v>45</v>
      </c>
      <c r="G1" t="s">
        <v>46</v>
      </c>
      <c r="H1" t="s">
        <v>47</v>
      </c>
      <c r="I1" t="s">
        <v>46</v>
      </c>
    </row>
    <row r="2" spans="1:9" x14ac:dyDescent="0.2">
      <c r="A2" t="s">
        <v>12</v>
      </c>
      <c r="B2">
        <v>92.846599999999995</v>
      </c>
      <c r="C2">
        <v>55.749136554438401</v>
      </c>
      <c r="D2">
        <v>2518.64</v>
      </c>
      <c r="F2">
        <v>72.036388285870999</v>
      </c>
      <c r="G2">
        <v>22.609756151013379</v>
      </c>
      <c r="H2">
        <v>6803.12</v>
      </c>
      <c r="I2">
        <v>62.978162960523989</v>
      </c>
    </row>
    <row r="3" spans="1:9" x14ac:dyDescent="0.2">
      <c r="A3" t="s">
        <v>11</v>
      </c>
      <c r="B3">
        <v>67.177300000000002</v>
      </c>
      <c r="C3">
        <v>8.2660230362336993</v>
      </c>
      <c r="D3">
        <v>485.95100000000002</v>
      </c>
      <c r="F3">
        <v>9.11827891223591</v>
      </c>
      <c r="G3">
        <v>9.3466747859462824</v>
      </c>
      <c r="H3">
        <v>880.56600000000003</v>
      </c>
      <c r="I3">
        <v>44.813790221289487</v>
      </c>
    </row>
    <row r="4" spans="1:9" x14ac:dyDescent="0.2">
      <c r="A4" t="s">
        <v>33</v>
      </c>
      <c r="B4">
        <v>88.766099999999994</v>
      </c>
      <c r="C4">
        <v>63.064190136440097</v>
      </c>
      <c r="D4">
        <v>3754.79</v>
      </c>
      <c r="F4">
        <v>65.178534926509698</v>
      </c>
      <c r="G4">
        <v>3.2439280699598028</v>
      </c>
      <c r="H4">
        <v>9131.9</v>
      </c>
      <c r="I4">
        <v>58.882707870213203</v>
      </c>
    </row>
    <row r="5" spans="1:9" x14ac:dyDescent="0.2">
      <c r="A5" t="s">
        <v>18</v>
      </c>
      <c r="B5">
        <v>81.721599999999995</v>
      </c>
      <c r="C5">
        <v>4.5946807765543101</v>
      </c>
      <c r="D5">
        <v>327.50200000000001</v>
      </c>
      <c r="F5">
        <v>7.1856882543511604</v>
      </c>
      <c r="G5">
        <v>36.057888765601732</v>
      </c>
      <c r="H5">
        <v>761.70399999999995</v>
      </c>
      <c r="I5">
        <v>57.004033062712026</v>
      </c>
    </row>
    <row r="6" spans="1:9" x14ac:dyDescent="0.2">
      <c r="A6" t="s">
        <v>25</v>
      </c>
      <c r="B6">
        <v>89.366399999999999</v>
      </c>
      <c r="C6">
        <v>24.549246989666798</v>
      </c>
      <c r="D6">
        <v>1542.05</v>
      </c>
      <c r="F6">
        <v>28.225339171348502</v>
      </c>
      <c r="G6">
        <v>13.02408505834112</v>
      </c>
      <c r="H6">
        <v>2798.93</v>
      </c>
      <c r="I6">
        <v>44.905731833236274</v>
      </c>
    </row>
    <row r="7" spans="1:9" x14ac:dyDescent="0.2">
      <c r="A7" t="s">
        <v>4</v>
      </c>
      <c r="B7">
        <v>92.320800000000006</v>
      </c>
      <c r="C7">
        <v>64.886992378217201</v>
      </c>
      <c r="D7">
        <v>4999.6899999999996</v>
      </c>
      <c r="F7">
        <v>79.170093102413205</v>
      </c>
      <c r="G7">
        <v>18.041030601946627</v>
      </c>
      <c r="H7">
        <v>9098.57</v>
      </c>
      <c r="I7">
        <v>45.049716603817963</v>
      </c>
    </row>
    <row r="8" spans="1:9" x14ac:dyDescent="0.2">
      <c r="A8" t="s">
        <v>5</v>
      </c>
      <c r="B8">
        <v>90.933999999999997</v>
      </c>
      <c r="C8">
        <v>4.1092951652904803</v>
      </c>
      <c r="D8">
        <v>270.15899999999999</v>
      </c>
      <c r="F8">
        <v>4.7281373621837997</v>
      </c>
      <c r="G8">
        <v>13.088498693859703</v>
      </c>
      <c r="H8">
        <v>492.197</v>
      </c>
      <c r="I8">
        <v>45.1116118139688</v>
      </c>
    </row>
    <row r="9" spans="1:9" x14ac:dyDescent="0.2">
      <c r="A9" t="s">
        <v>24</v>
      </c>
      <c r="B9">
        <v>78.281099999999995</v>
      </c>
      <c r="C9">
        <v>1.4607587833517801</v>
      </c>
      <c r="D9">
        <v>122.518</v>
      </c>
      <c r="F9">
        <v>1.62407445583943</v>
      </c>
      <c r="G9">
        <v>10.055922738051899</v>
      </c>
      <c r="H9">
        <v>180.21899999999999</v>
      </c>
      <c r="I9">
        <v>32.017156903545128</v>
      </c>
    </row>
    <row r="10" spans="1:9" x14ac:dyDescent="0.2">
      <c r="A10" t="s">
        <v>14</v>
      </c>
      <c r="B10">
        <v>90.930899999999994</v>
      </c>
      <c r="C10">
        <v>5.3707297853854703</v>
      </c>
      <c r="D10">
        <v>437.73099999999999</v>
      </c>
      <c r="F10">
        <v>6.4734102210338804</v>
      </c>
      <c r="G10">
        <v>17.033995961904282</v>
      </c>
      <c r="H10">
        <v>724.56899999999996</v>
      </c>
      <c r="I10">
        <v>39.587396093401729</v>
      </c>
    </row>
    <row r="11" spans="1:9" x14ac:dyDescent="0.2">
      <c r="A11" t="s">
        <v>7</v>
      </c>
      <c r="B11">
        <v>98.003600000000006</v>
      </c>
      <c r="C11">
        <v>3.6131915341701499</v>
      </c>
      <c r="D11">
        <v>433.07600000000002</v>
      </c>
      <c r="F11">
        <v>4.2663709497417397</v>
      </c>
      <c r="G11">
        <v>15.309953664744725</v>
      </c>
      <c r="H11">
        <v>541.577</v>
      </c>
      <c r="I11">
        <v>20.034270288435437</v>
      </c>
    </row>
    <row r="15" spans="1:9" x14ac:dyDescent="0.2">
      <c r="B15" t="s">
        <v>56</v>
      </c>
      <c r="C15" t="s">
        <v>57</v>
      </c>
    </row>
    <row r="16" spans="1:9" x14ac:dyDescent="0.2">
      <c r="A16" t="s">
        <v>12</v>
      </c>
      <c r="B16">
        <v>72.036388285870999</v>
      </c>
      <c r="C16">
        <v>55.749136554438401</v>
      </c>
    </row>
    <row r="17" spans="1:3" x14ac:dyDescent="0.2">
      <c r="A17" t="s">
        <v>11</v>
      </c>
      <c r="B17">
        <v>9.11827891223591</v>
      </c>
      <c r="C17">
        <v>8.2660230362336993</v>
      </c>
    </row>
    <row r="18" spans="1:3" x14ac:dyDescent="0.2">
      <c r="A18" t="s">
        <v>33</v>
      </c>
      <c r="B18">
        <v>65.178534926509698</v>
      </c>
      <c r="C18">
        <v>63.064190136440097</v>
      </c>
    </row>
    <row r="19" spans="1:3" x14ac:dyDescent="0.2">
      <c r="A19" t="s">
        <v>18</v>
      </c>
      <c r="B19">
        <v>7.1856882543511604</v>
      </c>
      <c r="C19">
        <v>4.5946807765543101</v>
      </c>
    </row>
    <row r="20" spans="1:3" x14ac:dyDescent="0.2">
      <c r="A20" t="s">
        <v>25</v>
      </c>
      <c r="B20">
        <v>28.225339171348502</v>
      </c>
      <c r="C20">
        <v>24.549246989666798</v>
      </c>
    </row>
    <row r="21" spans="1:3" x14ac:dyDescent="0.2">
      <c r="A21" t="s">
        <v>4</v>
      </c>
      <c r="B21">
        <v>79.170093102413205</v>
      </c>
      <c r="C21">
        <v>64.886992378217201</v>
      </c>
    </row>
    <row r="22" spans="1:3" x14ac:dyDescent="0.2">
      <c r="A22" t="s">
        <v>5</v>
      </c>
      <c r="B22">
        <v>4.7281373621837997</v>
      </c>
      <c r="C22">
        <v>4.1092951652904803</v>
      </c>
    </row>
    <row r="23" spans="1:3" x14ac:dyDescent="0.2">
      <c r="A23" t="s">
        <v>24</v>
      </c>
      <c r="B23">
        <v>1.62407445583943</v>
      </c>
      <c r="C23">
        <v>1.4607587833517801</v>
      </c>
    </row>
    <row r="24" spans="1:3" x14ac:dyDescent="0.2">
      <c r="A24" t="s">
        <v>55</v>
      </c>
      <c r="B24">
        <v>6.4734102210338804</v>
      </c>
      <c r="C24">
        <v>5.3707297853854703</v>
      </c>
    </row>
    <row r="25" spans="1:3" x14ac:dyDescent="0.2">
      <c r="A25" t="s">
        <v>7</v>
      </c>
      <c r="B25">
        <v>4.2663709497417397</v>
      </c>
      <c r="C25">
        <v>3.6131915341701499</v>
      </c>
    </row>
    <row r="27" spans="1:3" x14ac:dyDescent="0.2">
      <c r="B27" t="s">
        <v>56</v>
      </c>
      <c r="C27" t="s">
        <v>57</v>
      </c>
    </row>
    <row r="28" spans="1:3" x14ac:dyDescent="0.2">
      <c r="A28" t="s">
        <v>12</v>
      </c>
      <c r="B28">
        <v>6803.12</v>
      </c>
      <c r="C28">
        <v>2518.64</v>
      </c>
    </row>
    <row r="29" spans="1:3" x14ac:dyDescent="0.2">
      <c r="A29" t="s">
        <v>11</v>
      </c>
      <c r="B29">
        <v>880.56600000000003</v>
      </c>
      <c r="C29">
        <v>485.95100000000002</v>
      </c>
    </row>
    <row r="30" spans="1:3" x14ac:dyDescent="0.2">
      <c r="A30" t="s">
        <v>33</v>
      </c>
      <c r="B30">
        <v>9131.9</v>
      </c>
      <c r="C30">
        <v>3754.79</v>
      </c>
    </row>
    <row r="31" spans="1:3" x14ac:dyDescent="0.2">
      <c r="A31" t="s">
        <v>18</v>
      </c>
      <c r="B31">
        <v>761.70399999999995</v>
      </c>
      <c r="C31">
        <v>327.50200000000001</v>
      </c>
    </row>
    <row r="32" spans="1:3" x14ac:dyDescent="0.2">
      <c r="A32" t="s">
        <v>25</v>
      </c>
      <c r="B32">
        <v>2798.93</v>
      </c>
      <c r="C32">
        <v>1542.05</v>
      </c>
    </row>
    <row r="33" spans="1:3" x14ac:dyDescent="0.2">
      <c r="A33" t="s">
        <v>4</v>
      </c>
      <c r="B33">
        <v>9098.57</v>
      </c>
      <c r="C33">
        <v>4999.6899999999996</v>
      </c>
    </row>
    <row r="34" spans="1:3" x14ac:dyDescent="0.2">
      <c r="A34" t="s">
        <v>5</v>
      </c>
      <c r="B34">
        <v>492.197</v>
      </c>
      <c r="C34">
        <v>270.15899999999999</v>
      </c>
    </row>
    <row r="35" spans="1:3" x14ac:dyDescent="0.2">
      <c r="A35" t="s">
        <v>24</v>
      </c>
      <c r="B35">
        <v>180.21899999999999</v>
      </c>
      <c r="C35">
        <v>122.518</v>
      </c>
    </row>
    <row r="36" spans="1:3" x14ac:dyDescent="0.2">
      <c r="A36" t="s">
        <v>55</v>
      </c>
      <c r="B36">
        <v>724.56899999999996</v>
      </c>
      <c r="C36">
        <v>437.73099999999999</v>
      </c>
    </row>
    <row r="37" spans="1:3" x14ac:dyDescent="0.2">
      <c r="A37" t="s">
        <v>7</v>
      </c>
      <c r="B37">
        <v>541.577</v>
      </c>
      <c r="C37">
        <v>433.07600000000002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General</vt:lpstr>
      <vt:lpstr>Block Distribution</vt:lpstr>
      <vt:lpstr>PPT-Scratch Sheet</vt:lpstr>
      <vt:lpstr>StackBarChart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Sneaky</dc:creator>
  <cp:lastModifiedBy>Sneaky</cp:lastModifiedBy>
  <cp:lastPrinted>2013-03-09T04:50:10Z</cp:lastPrinted>
  <dcterms:created xsi:type="dcterms:W3CDTF">2012-05-21T06:20:03Z</dcterms:created>
  <dcterms:modified xsi:type="dcterms:W3CDTF">2013-03-09T05:13:44Z</dcterms:modified>
</cp:coreProperties>
</file>