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_ip" sheetId="1" r:id="rId4"/>
    <sheet state="visible" name="pred" sheetId="2" r:id="rId5"/>
    <sheet state="visible" name="pred ind aus" sheetId="3" r:id="rId6"/>
    <sheet state="visible" name="pred aus sa" sheetId="4" r:id="rId7"/>
    <sheet state="visible" name="pred ind nz" sheetId="5" r:id="rId8"/>
    <sheet state="visible" name="pred eng pak" sheetId="6" r:id="rId9"/>
    <sheet state="visible" name="Copy of pred_ip" sheetId="7" r:id="rId10"/>
    <sheet state="visible" name="copy pred_ip" sheetId="8" r:id="rId11"/>
    <sheet state="visible" name="pred sratch" sheetId="9" r:id="rId12"/>
  </sheets>
  <definedNames/>
  <calcPr/>
</workbook>
</file>

<file path=xl/sharedStrings.xml><?xml version="1.0" encoding="utf-8"?>
<sst xmlns="http://schemas.openxmlformats.org/spreadsheetml/2006/main" count="332" uniqueCount="79">
  <si>
    <t>Team1_Win_Loss_Ratio</t>
  </si>
  <si>
    <t>Team2_Win_Loss_Ratio</t>
  </si>
  <si>
    <t>Avg_Max_Temp</t>
  </si>
  <si>
    <t>Avg_Min_Temp</t>
  </si>
  <si>
    <t>Avg_Rain</t>
  </si>
  <si>
    <t>Team1_Bat_Avg</t>
  </si>
  <si>
    <t>Team1_Bat_Avg_SR</t>
  </si>
  <si>
    <t>Team1_Bowl_Avg_Econ</t>
  </si>
  <si>
    <t>Team1_Bowl_Avg_Wkt</t>
  </si>
  <si>
    <t>Team1_Bowl_Avg_SR</t>
  </si>
  <si>
    <t>Team2_Bat_Avg</t>
  </si>
  <si>
    <t>Team2_Bat_Avg_SR</t>
  </si>
  <si>
    <t>Team2_Bowl_Avg_Econ</t>
  </si>
  <si>
    <t>Team2_Bowl_Avg_Wkt</t>
  </si>
  <si>
    <t>Team2_Bowl_Avg_SR</t>
  </si>
  <si>
    <t>Team1_Encoded</t>
  </si>
  <si>
    <t>Team2_Encoded</t>
  </si>
  <si>
    <t>Team1</t>
  </si>
  <si>
    <t>Team2</t>
  </si>
  <si>
    <t>Date_of_Game</t>
  </si>
  <si>
    <t>Month</t>
  </si>
  <si>
    <t>Location</t>
  </si>
  <si>
    <t>Location_Country</t>
  </si>
  <si>
    <t>Team1_Win_Loss_Status</t>
  </si>
  <si>
    <t>Team2_Win_Loss_Status</t>
  </si>
  <si>
    <t>Team1 _Win_Loss_Ratio</t>
  </si>
  <si>
    <t>Team2 _Win_Loss_Ratio</t>
  </si>
  <si>
    <t>Format</t>
  </si>
  <si>
    <t>Team1_Score</t>
  </si>
  <si>
    <t>Team2_Score</t>
  </si>
  <si>
    <t>Winner</t>
  </si>
  <si>
    <t>Standardized_Wins_by_Runs_or_Wickets</t>
  </si>
  <si>
    <t>Team1_Odd_Oddsportal</t>
  </si>
  <si>
    <t>Team2_Odd_Oddsportal</t>
  </si>
  <si>
    <t>Team1_Team2_Avg_Odd</t>
  </si>
  <si>
    <t>Team1_Odd_Predicted_RF</t>
  </si>
  <si>
    <t>Team2_Odd_Predicted_RF</t>
  </si>
  <si>
    <t>Team1_ML_Predicted_RF</t>
  </si>
  <si>
    <t>Team2_ML_Predicted_RF</t>
  </si>
  <si>
    <t>Team1and2_Spread_Predicted_RF</t>
  </si>
  <si>
    <t>Team1_Odd_Predicted_GB</t>
  </si>
  <si>
    <t>Team2_Odd_Predicted_GB</t>
  </si>
  <si>
    <t>Team1_ML_Predicted_GB</t>
  </si>
  <si>
    <t>Team2_ML_Predicted_GB</t>
  </si>
  <si>
    <t>Team1and2_Spread_Predicted_GB</t>
  </si>
  <si>
    <t>Team1_Odd_Predicted_XGB</t>
  </si>
  <si>
    <t>Team2_Odd_Predicted_XGB</t>
  </si>
  <si>
    <t>Team1_ML_Predicted_XGB</t>
  </si>
  <si>
    <t>Team2_ML_Predicted_XGB</t>
  </si>
  <si>
    <t>Team1and2_Spread_Predicted_XGB</t>
  </si>
  <si>
    <t>Team1_Over_Under</t>
  </si>
  <si>
    <t>India</t>
  </si>
  <si>
    <t>Australia</t>
  </si>
  <si>
    <t>Nov</t>
  </si>
  <si>
    <t>Ahmedabad</t>
  </si>
  <si>
    <t>L</t>
  </si>
  <si>
    <t>W</t>
  </si>
  <si>
    <t>ODI</t>
  </si>
  <si>
    <t>South Africa</t>
  </si>
  <si>
    <t>Lucknow</t>
  </si>
  <si>
    <t>New Zealand</t>
  </si>
  <si>
    <t>Mumbai</t>
  </si>
  <si>
    <t>England</t>
  </si>
  <si>
    <t>Pakistan</t>
  </si>
  <si>
    <t>Kolkota</t>
  </si>
  <si>
    <t>Bangladesh</t>
  </si>
  <si>
    <t>Sri Lanka</t>
  </si>
  <si>
    <t>Bangalore</t>
  </si>
  <si>
    <t>`</t>
  </si>
  <si>
    <t>eng</t>
  </si>
  <si>
    <t>pak</t>
  </si>
  <si>
    <t>This works</t>
  </si>
  <si>
    <t>array([[0.51233213, 0.48766787]])</t>
  </si>
  <si>
    <t>Random Forest - The American odds 0.512332128288569 | 0.48766787171143094 : -105 | 295 Payout for American/moneyline odds with $100 - -105.0575930890384 | 295.1858852460554 : $95.18588524605546 | 295.1858852460554 Odds Spread between Team1 and 2 : 76</t>
  </si>
  <si>
    <t>Gradient Boost - The American odds 0.9290530090263729 | 0.07094699097362714 : -1309 | 207 Payout for American/moneyline odds with $100 - -1309.50304766516 | 207.63648470908868 : $7.636484709088665 | 207.63648470908868 Odds Spread between Team1 and 2 : 68</t>
  </si>
  <si>
    <t>XG Boost - The American odds 0.4580003023147583 | 0.5419996976852417 : 284 | -118 Payout for American/moneyline odds with $100 - 284.50194792926527 | -118.34046723243324 : $284.50194792926527 | 84.5019479292653 Odds Spread between Team1 and 2 : -75</t>
  </si>
  <si>
    <t>ind</t>
  </si>
  <si>
    <t>nz</t>
  </si>
  <si>
    <t>Date_of_Entry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</si>
</sst>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"/>
    <numFmt numFmtId="166" formatCode="mm/dd/yyyy"/>
    <numFmt numFmtId="167" formatCode="m/d/yyyy"/>
    <numFmt numFmtId="168" formatCode="m&quot;/&quot;d&quot;/&quot;yyyy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rgb="FF212121"/>
      <name val="Roboto"/>
    </font>
    <font>
      <sz val="11.0"/>
      <color rgb="FF212121"/>
      <name val="Monospace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7F7F7"/>
        <bgColor rgb="FFF7F7F7"/>
      </patternFill>
    </fill>
  </fills>
  <borders count="4">
    <border/>
    <border>
      <top style="thin">
        <color rgb="FFE6E9F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4" xfId="0" applyAlignment="1" applyFill="1" applyFont="1" applyNumberFormat="1">
      <alignment readingOrder="0" vertical="bottom"/>
    </xf>
    <xf borderId="0" fillId="2" fontId="1" numFmtId="4" xfId="0" applyAlignment="1" applyFont="1" applyNumberFormat="1">
      <alignment vertical="bottom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3" fontId="1" numFmtId="0" xfId="0" applyAlignment="1" applyBorder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4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165" xfId="0" applyAlignment="1" applyFont="1" applyNumberFormat="1">
      <alignment vertical="bottom"/>
    </xf>
    <xf borderId="0" fillId="3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2" fillId="0" fontId="1" numFmtId="0" xfId="0" applyAlignment="1" applyBorder="1" applyFont="1">
      <alignment vertical="bottom"/>
    </xf>
    <xf borderId="2" fillId="5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5" fontId="1" numFmtId="0" xfId="0" applyAlignment="1" applyBorder="1" applyFont="1">
      <alignment vertical="bottom"/>
    </xf>
    <xf borderId="2" fillId="2" fontId="1" numFmtId="0" xfId="0" applyAlignment="1" applyBorder="1" applyFont="1">
      <alignment readingOrder="0" vertical="bottom"/>
    </xf>
    <xf borderId="0" fillId="0" fontId="2" numFmtId="4" xfId="0" applyAlignment="1" applyFont="1" applyNumberFormat="1">
      <alignment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4" fontId="2" numFmtId="0" xfId="0" applyAlignment="1" applyFon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5" fontId="2" numFmtId="0" xfId="0" applyAlignment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2" fillId="5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2" fillId="5" fontId="2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/>
    </xf>
    <xf borderId="0" fillId="0" fontId="2" numFmtId="167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2" fillId="5" fontId="2" numFmtId="0" xfId="0" applyAlignment="1" applyBorder="1" applyFont="1">
      <alignment horizontal="right" vertical="bottom"/>
    </xf>
    <xf borderId="2" fillId="5" fontId="2" numFmtId="0" xfId="0" applyAlignment="1" applyBorder="1" applyFont="1">
      <alignment horizontal="right" readingOrder="0" vertical="bottom"/>
    </xf>
    <xf borderId="3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2" fillId="5" fontId="2" numFmtId="0" xfId="0" applyAlignment="1" applyBorder="1" applyFont="1">
      <alignment horizontal="right" vertical="bottom"/>
    </xf>
    <xf borderId="0" fillId="0" fontId="2" numFmtId="167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68" xfId="0" applyAlignment="1" applyFont="1" applyNumberFormat="1">
      <alignment horizontal="right" vertical="bottom"/>
    </xf>
    <xf borderId="0" fillId="5" fontId="2" numFmtId="0" xfId="0" applyAlignment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2" fillId="5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2" fillId="5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2" fillId="0" fontId="3" numFmtId="0" xfId="0" applyBorder="1" applyFont="1"/>
    <xf borderId="0" fillId="0" fontId="3" numFmtId="167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6" fontId="4" numFmtId="0" xfId="0" applyFill="1" applyFont="1"/>
    <xf borderId="0" fillId="4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3.13"/>
    <col customWidth="1" min="4" max="4" width="13.75"/>
    <col customWidth="1" min="5" max="6" width="20.13"/>
    <col customWidth="1" min="7" max="7" width="19.0"/>
    <col customWidth="1" min="8" max="8" width="18.38"/>
    <col customWidth="1" min="9" max="9" width="19.0"/>
    <col customWidth="1" min="10" max="10" width="18.38"/>
    <col customWidth="1" min="11" max="11" width="20.13"/>
    <col customWidth="1" min="12" max="12" width="17.0"/>
    <col customWidth="1" min="13" max="13" width="20.13"/>
    <col customWidth="1" min="14" max="14" width="19.0"/>
    <col customWidth="1" min="15" max="15" width="18.38"/>
    <col customWidth="1" min="16" max="17" width="20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6" t="s">
        <v>12</v>
      </c>
      <c r="N1" s="5" t="s">
        <v>13</v>
      </c>
      <c r="O1" s="5" t="s">
        <v>14</v>
      </c>
      <c r="P1" s="8" t="s">
        <v>15</v>
      </c>
      <c r="Q1" s="8" t="s">
        <v>16</v>
      </c>
    </row>
    <row r="2">
      <c r="A2" s="9">
        <f>7/9</f>
        <v>0.7777777778</v>
      </c>
      <c r="B2" s="9">
        <f>2/9</f>
        <v>0.2222222222</v>
      </c>
      <c r="C2" s="10">
        <v>24.8</v>
      </c>
      <c r="D2" s="10">
        <v>17.2</v>
      </c>
      <c r="E2" s="10">
        <v>0.3</v>
      </c>
      <c r="F2" s="11">
        <v>29.216249999999995</v>
      </c>
      <c r="G2" s="11">
        <v>82.43625</v>
      </c>
      <c r="H2" s="12">
        <v>5.422499999999999</v>
      </c>
      <c r="I2" s="12">
        <v>40.535</v>
      </c>
      <c r="J2" s="12">
        <v>43.995000000000005</v>
      </c>
      <c r="K2" s="12">
        <v>27.727333333333334</v>
      </c>
      <c r="L2" s="12">
        <v>92.17733333333332</v>
      </c>
      <c r="M2" s="12">
        <v>5.772307692307693</v>
      </c>
      <c r="N2" s="12">
        <v>39.89076923076924</v>
      </c>
      <c r="O2" s="12">
        <v>41.56384615384616</v>
      </c>
      <c r="P2" s="13">
        <v>1.0</v>
      </c>
      <c r="Q2" s="13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75"/>
    <col customWidth="1" min="6" max="6" width="17.0"/>
    <col customWidth="1" min="7" max="7" width="21.0"/>
    <col customWidth="1" min="9" max="10" width="20.5"/>
    <col customWidth="1" min="11" max="11" width="17.0"/>
    <col customWidth="1" min="12" max="12" width="20.13"/>
    <col customWidth="1" min="15" max="15" width="34.13"/>
    <col customWidth="1" min="16" max="17" width="20.25"/>
    <col customWidth="1" min="31" max="31" width="18.38"/>
    <col customWidth="1" min="32" max="32" width="22.13"/>
    <col customWidth="1" min="36" max="36" width="28.25"/>
    <col customWidth="1" min="37" max="38" width="22.38"/>
    <col customWidth="1" min="39" max="40" width="21.38"/>
    <col customWidth="1" min="41" max="41" width="28.63"/>
    <col customWidth="1" min="42" max="43" width="23.5"/>
    <col customWidth="1" min="44" max="44" width="22.5"/>
    <col customWidth="1" min="46" max="46" width="29.63"/>
    <col customWidth="1" min="47" max="47" width="16.63"/>
  </cols>
  <sheetData>
    <row r="1">
      <c r="A1" s="2" t="s">
        <v>17</v>
      </c>
      <c r="B1" s="2" t="s">
        <v>18</v>
      </c>
      <c r="C1" s="2" t="s">
        <v>19</v>
      </c>
      <c r="D1" s="14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4" t="s">
        <v>25</v>
      </c>
      <c r="J1" s="14" t="s">
        <v>26</v>
      </c>
      <c r="K1" s="14" t="s">
        <v>27</v>
      </c>
      <c r="L1" s="14" t="s">
        <v>28</v>
      </c>
      <c r="M1" s="14" t="s">
        <v>29</v>
      </c>
      <c r="N1" s="15" t="s">
        <v>30</v>
      </c>
      <c r="O1" s="16" t="s">
        <v>31</v>
      </c>
      <c r="P1" s="15" t="s">
        <v>32</v>
      </c>
      <c r="Q1" s="15" t="s">
        <v>33</v>
      </c>
      <c r="R1" s="15" t="s">
        <v>34</v>
      </c>
      <c r="S1" s="2" t="s">
        <v>2</v>
      </c>
      <c r="T1" s="2" t="s">
        <v>3</v>
      </c>
      <c r="U1" s="2" t="s">
        <v>4</v>
      </c>
      <c r="V1" s="17" t="s">
        <v>5</v>
      </c>
      <c r="W1" s="17" t="s">
        <v>6</v>
      </c>
      <c r="X1" s="18" t="s">
        <v>7</v>
      </c>
      <c r="Y1" s="18" t="s">
        <v>8</v>
      </c>
      <c r="Z1" s="18" t="s">
        <v>9</v>
      </c>
      <c r="AA1" s="17" t="s">
        <v>10</v>
      </c>
      <c r="AB1" s="17" t="s">
        <v>11</v>
      </c>
      <c r="AC1" s="18" t="s">
        <v>12</v>
      </c>
      <c r="AD1" s="18" t="s">
        <v>13</v>
      </c>
      <c r="AE1" s="18" t="s">
        <v>14</v>
      </c>
      <c r="AF1" s="18" t="s">
        <v>35</v>
      </c>
      <c r="AG1" s="18" t="s">
        <v>36</v>
      </c>
      <c r="AH1" s="19" t="s">
        <v>37</v>
      </c>
      <c r="AI1" s="19" t="s">
        <v>38</v>
      </c>
      <c r="AJ1" s="18" t="s">
        <v>39</v>
      </c>
      <c r="AK1" s="20" t="s">
        <v>40</v>
      </c>
      <c r="AL1" s="20" t="s">
        <v>41</v>
      </c>
      <c r="AM1" s="21" t="s">
        <v>42</v>
      </c>
      <c r="AN1" s="21" t="s">
        <v>43</v>
      </c>
      <c r="AO1" s="22" t="s">
        <v>44</v>
      </c>
      <c r="AP1" s="23" t="s">
        <v>45</v>
      </c>
      <c r="AQ1" s="23" t="s">
        <v>46</v>
      </c>
      <c r="AR1" s="24" t="s">
        <v>47</v>
      </c>
      <c r="AS1" s="24" t="s">
        <v>48</v>
      </c>
      <c r="AT1" s="23" t="s">
        <v>49</v>
      </c>
      <c r="AU1" s="25" t="s">
        <v>50</v>
      </c>
      <c r="AV1" s="8"/>
      <c r="AW1" s="8"/>
    </row>
    <row r="2">
      <c r="A2" s="26" t="s">
        <v>51</v>
      </c>
      <c r="B2" s="26" t="s">
        <v>52</v>
      </c>
      <c r="C2" s="27">
        <v>45249.0</v>
      </c>
      <c r="D2" s="28" t="s">
        <v>53</v>
      </c>
      <c r="E2" s="28" t="s">
        <v>54</v>
      </c>
      <c r="F2" s="28" t="s">
        <v>51</v>
      </c>
      <c r="G2" s="28" t="s">
        <v>55</v>
      </c>
      <c r="H2" s="28" t="s">
        <v>56</v>
      </c>
      <c r="I2" s="9">
        <f>7/9</f>
        <v>0.7777777778</v>
      </c>
      <c r="J2" s="9">
        <f>2/9</f>
        <v>0.2222222222</v>
      </c>
      <c r="K2" s="29" t="s">
        <v>57</v>
      </c>
      <c r="L2" s="30">
        <v>240.0</v>
      </c>
      <c r="M2" s="30">
        <v>241.0</v>
      </c>
      <c r="N2" s="28" t="s">
        <v>52</v>
      </c>
      <c r="O2" s="31">
        <v>60.0</v>
      </c>
      <c r="P2" s="32">
        <v>-270.0</v>
      </c>
      <c r="Q2" s="32">
        <v>210.0</v>
      </c>
      <c r="R2" s="33">
        <f t="shared" ref="R2:R7" si="1">AVERAGE(P2:Q2)</f>
        <v>-30</v>
      </c>
      <c r="S2" s="10">
        <v>24.8</v>
      </c>
      <c r="T2" s="10">
        <v>17.2</v>
      </c>
      <c r="U2" s="10">
        <v>0.3</v>
      </c>
      <c r="V2" s="11">
        <v>29.216249999999995</v>
      </c>
      <c r="W2" s="11">
        <v>82.43625</v>
      </c>
      <c r="X2" s="12">
        <v>5.422499999999999</v>
      </c>
      <c r="Y2" s="12">
        <v>40.535</v>
      </c>
      <c r="Z2" s="12">
        <v>43.995000000000005</v>
      </c>
      <c r="AA2" s="12">
        <v>27.727333333333334</v>
      </c>
      <c r="AB2" s="12">
        <v>92.17733333333332</v>
      </c>
      <c r="AC2" s="12">
        <v>5.772307692307693</v>
      </c>
      <c r="AD2" s="12">
        <v>39.89076923076924</v>
      </c>
      <c r="AE2" s="12">
        <v>41.56384615384616</v>
      </c>
      <c r="AF2" s="28">
        <v>203.0</v>
      </c>
      <c r="AG2" s="28">
        <v>-2683.0</v>
      </c>
      <c r="AH2" s="34">
        <v>204.0</v>
      </c>
      <c r="AI2" s="34">
        <v>4.0</v>
      </c>
      <c r="AJ2" s="28">
        <v>-68.0</v>
      </c>
      <c r="AK2" s="35">
        <v>200.0</v>
      </c>
      <c r="AL2" s="35">
        <v>-10000.0</v>
      </c>
      <c r="AM2" s="36">
        <v>200.0</v>
      </c>
      <c r="AN2" s="36">
        <v>1.0</v>
      </c>
      <c r="AO2" s="37">
        <v>-68.0</v>
      </c>
      <c r="AP2" s="38">
        <v>207.0</v>
      </c>
      <c r="AQ2" s="38">
        <v>-1295.0</v>
      </c>
      <c r="AR2" s="39">
        <v>208.0</v>
      </c>
      <c r="AS2" s="39">
        <v>8.0</v>
      </c>
      <c r="AT2" s="40">
        <v>-69.0</v>
      </c>
      <c r="AU2" s="38">
        <v>318.0</v>
      </c>
      <c r="AV2" s="29"/>
      <c r="AW2" s="29"/>
    </row>
    <row r="3">
      <c r="A3" s="26" t="s">
        <v>52</v>
      </c>
      <c r="B3" s="26" t="s">
        <v>58</v>
      </c>
      <c r="C3" s="41">
        <v>45246.0</v>
      </c>
      <c r="D3" s="28" t="s">
        <v>53</v>
      </c>
      <c r="E3" s="29" t="s">
        <v>59</v>
      </c>
      <c r="F3" s="28" t="s">
        <v>51</v>
      </c>
      <c r="G3" s="28" t="s">
        <v>56</v>
      </c>
      <c r="H3" s="28" t="s">
        <v>55</v>
      </c>
      <c r="I3" s="9">
        <v>0.7</v>
      </c>
      <c r="J3" s="9">
        <v>0.3</v>
      </c>
      <c r="K3" s="29" t="s">
        <v>57</v>
      </c>
      <c r="L3" s="30">
        <v>215.0</v>
      </c>
      <c r="M3" s="30">
        <v>212.0</v>
      </c>
      <c r="N3" s="28" t="s">
        <v>52</v>
      </c>
      <c r="O3" s="31">
        <v>30.0</v>
      </c>
      <c r="P3" s="32">
        <v>108.0</v>
      </c>
      <c r="Q3" s="32">
        <v>-137.0</v>
      </c>
      <c r="R3" s="33">
        <f t="shared" si="1"/>
        <v>-14.5</v>
      </c>
      <c r="S3" s="10">
        <v>29.1</v>
      </c>
      <c r="T3" s="10">
        <v>21.2</v>
      </c>
      <c r="U3" s="10">
        <v>3.9</v>
      </c>
      <c r="V3" s="12">
        <v>27.727333333333334</v>
      </c>
      <c r="W3" s="12">
        <v>92.17733333333332</v>
      </c>
      <c r="X3" s="12">
        <v>5.772307692307693</v>
      </c>
      <c r="Y3" s="12">
        <v>39.89076923076924</v>
      </c>
      <c r="Z3" s="12">
        <v>41.56384615384616</v>
      </c>
      <c r="AA3" s="12">
        <v>29.26</v>
      </c>
      <c r="AB3" s="12">
        <v>86.99071428571429</v>
      </c>
      <c r="AC3" s="12">
        <v>5.596923076923077</v>
      </c>
      <c r="AD3" s="12">
        <v>26.36384615384615</v>
      </c>
      <c r="AE3" s="12">
        <v>26.93846153846153</v>
      </c>
      <c r="AF3" s="28">
        <v>-390.0</v>
      </c>
      <c r="AG3" s="28">
        <v>225.0</v>
      </c>
      <c r="AH3" s="34">
        <v>26.0</v>
      </c>
      <c r="AI3" s="34">
        <v>226.0</v>
      </c>
      <c r="AJ3" s="28">
        <v>70.0</v>
      </c>
      <c r="AK3" s="35">
        <v>-43978.0</v>
      </c>
      <c r="AL3" s="35">
        <v>200.0</v>
      </c>
      <c r="AM3" s="36">
        <v>1.0</v>
      </c>
      <c r="AN3" s="36">
        <v>200.0</v>
      </c>
      <c r="AO3" s="37">
        <v>68.0</v>
      </c>
      <c r="AP3" s="38">
        <v>-1090.0</v>
      </c>
      <c r="AQ3" s="38">
        <v>209.0</v>
      </c>
      <c r="AR3" s="39">
        <v>9.0</v>
      </c>
      <c r="AS3" s="39">
        <v>209.0</v>
      </c>
      <c r="AT3" s="38">
        <v>69.0</v>
      </c>
      <c r="AU3" s="38">
        <v>237.0</v>
      </c>
      <c r="AV3" s="29"/>
      <c r="AW3" s="29"/>
    </row>
    <row r="4">
      <c r="A4" s="26" t="s">
        <v>51</v>
      </c>
      <c r="B4" s="26" t="s">
        <v>60</v>
      </c>
      <c r="C4" s="42">
        <v>6619610.0</v>
      </c>
      <c r="D4" s="43" t="s">
        <v>53</v>
      </c>
      <c r="E4" s="29" t="s">
        <v>61</v>
      </c>
      <c r="F4" s="28" t="s">
        <v>51</v>
      </c>
      <c r="G4" s="28" t="s">
        <v>56</v>
      </c>
      <c r="H4" s="28" t="s">
        <v>55</v>
      </c>
      <c r="I4" s="9">
        <f>12/14</f>
        <v>0.8571428571</v>
      </c>
      <c r="J4" s="9">
        <f>2/14</f>
        <v>0.1428571429</v>
      </c>
      <c r="K4" s="29" t="s">
        <v>57</v>
      </c>
      <c r="L4" s="28">
        <v>397.0</v>
      </c>
      <c r="M4" s="28">
        <v>327.0</v>
      </c>
      <c r="N4" s="28" t="s">
        <v>51</v>
      </c>
      <c r="O4" s="31">
        <f t="shared" ref="O4:O5" si="2">(abs(L4-M4)/max(L4, M4)) * 100</f>
        <v>17.63224181</v>
      </c>
      <c r="P4" s="33">
        <v>-303.0</v>
      </c>
      <c r="Q4" s="33">
        <v>229.0</v>
      </c>
      <c r="R4" s="33">
        <f t="shared" si="1"/>
        <v>-37</v>
      </c>
      <c r="S4" s="10">
        <v>33.8</v>
      </c>
      <c r="T4" s="10">
        <v>28.4</v>
      </c>
      <c r="U4" s="10">
        <v>17.8</v>
      </c>
      <c r="V4" s="11">
        <v>29.216249999999995</v>
      </c>
      <c r="W4" s="11">
        <v>82.43625</v>
      </c>
      <c r="X4" s="12">
        <v>5.422499999999999</v>
      </c>
      <c r="Y4" s="12">
        <v>40.535</v>
      </c>
      <c r="Z4" s="12">
        <v>43.995000000000005</v>
      </c>
      <c r="AA4" s="12">
        <v>29.453333333333333</v>
      </c>
      <c r="AB4" s="12">
        <v>88.70466666666665</v>
      </c>
      <c r="AC4" s="12">
        <v>5.574545454545454</v>
      </c>
      <c r="AD4" s="12">
        <v>33.232727272727274</v>
      </c>
      <c r="AE4" s="12">
        <v>35.72636363636363</v>
      </c>
      <c r="AF4" s="33">
        <v>207.0</v>
      </c>
      <c r="AG4" s="33">
        <v>-1328.0</v>
      </c>
      <c r="AH4" s="44">
        <v>208.0</v>
      </c>
      <c r="AI4" s="44">
        <v>8.0</v>
      </c>
      <c r="AJ4" s="33">
        <v>-68.0</v>
      </c>
      <c r="AK4" s="45">
        <v>200.0</v>
      </c>
      <c r="AL4" s="45">
        <v>-151359.0</v>
      </c>
      <c r="AM4" s="46">
        <v>200.0</v>
      </c>
      <c r="AN4" s="47">
        <v>1.0</v>
      </c>
      <c r="AO4" s="48">
        <v>-68.0</v>
      </c>
      <c r="AP4" s="49">
        <v>202.0</v>
      </c>
      <c r="AQ4" s="49">
        <v>-4889.0</v>
      </c>
      <c r="AR4" s="50">
        <v>202.0</v>
      </c>
      <c r="AS4" s="50">
        <v>2.0</v>
      </c>
      <c r="AT4" s="49">
        <v>-68.0</v>
      </c>
      <c r="AU4" s="49">
        <v>260.0</v>
      </c>
      <c r="AV4" s="29"/>
      <c r="AW4" s="29"/>
    </row>
    <row r="5">
      <c r="A5" s="26" t="s">
        <v>62</v>
      </c>
      <c r="B5" s="26" t="s">
        <v>63</v>
      </c>
      <c r="C5" s="41">
        <v>45241.0</v>
      </c>
      <c r="D5" s="43" t="s">
        <v>53</v>
      </c>
      <c r="E5" s="28" t="s">
        <v>64</v>
      </c>
      <c r="F5" s="28" t="s">
        <v>51</v>
      </c>
      <c r="G5" s="51" t="str">
        <f>IF(A5=N5, "W", "L")</f>
        <v>W</v>
      </c>
      <c r="H5" s="51" t="str">
        <f>IF(B5=N5, "W", "L")</f>
        <v>L</v>
      </c>
      <c r="I5" s="9">
        <f>9/14</f>
        <v>0.6428571429</v>
      </c>
      <c r="J5" s="9">
        <f>5/15</f>
        <v>0.3333333333</v>
      </c>
      <c r="K5" s="28" t="s">
        <v>57</v>
      </c>
      <c r="L5" s="30">
        <v>337.0</v>
      </c>
      <c r="M5" s="30">
        <v>244.0</v>
      </c>
      <c r="N5" s="29" t="s">
        <v>62</v>
      </c>
      <c r="O5" s="31">
        <f t="shared" si="2"/>
        <v>27.59643917</v>
      </c>
      <c r="P5" s="32">
        <v>-143.0</v>
      </c>
      <c r="Q5" s="32">
        <v>110.0</v>
      </c>
      <c r="R5" s="33">
        <f t="shared" si="1"/>
        <v>-16.5</v>
      </c>
      <c r="S5" s="10">
        <v>30.2</v>
      </c>
      <c r="T5" s="10">
        <v>20.1</v>
      </c>
      <c r="U5" s="10">
        <v>32.6</v>
      </c>
      <c r="V5" s="12">
        <v>30.137999999999998</v>
      </c>
      <c r="W5" s="12">
        <v>100.968</v>
      </c>
      <c r="X5" s="12">
        <v>5.778333333333333</v>
      </c>
      <c r="Y5" s="12">
        <v>37.89333333333334</v>
      </c>
      <c r="Z5" s="12">
        <v>39.69166666666667</v>
      </c>
      <c r="AA5" s="12">
        <v>28.993333333333332</v>
      </c>
      <c r="AB5" s="12">
        <v>91.364</v>
      </c>
      <c r="AC5" s="12">
        <v>5.425454545454545</v>
      </c>
      <c r="AD5" s="12">
        <v>46.032727272727264</v>
      </c>
      <c r="AE5" s="12">
        <v>51.62</v>
      </c>
      <c r="AF5" s="28">
        <v>-279.0</v>
      </c>
      <c r="AG5" s="28">
        <v>235.0</v>
      </c>
      <c r="AH5" s="34">
        <v>35.0</v>
      </c>
      <c r="AI5" s="34">
        <v>235.0</v>
      </c>
      <c r="AJ5" s="28">
        <v>71.0</v>
      </c>
      <c r="AK5" s="35">
        <v>-1294.0</v>
      </c>
      <c r="AL5" s="35">
        <v>207.0</v>
      </c>
      <c r="AM5" s="36">
        <v>7.0</v>
      </c>
      <c r="AN5" s="36">
        <v>207.0</v>
      </c>
      <c r="AO5" s="37">
        <v>69.0</v>
      </c>
      <c r="AP5" s="38">
        <v>-1392.0</v>
      </c>
      <c r="AQ5" s="38">
        <v>207.0</v>
      </c>
      <c r="AR5" s="39">
        <v>7.0</v>
      </c>
      <c r="AS5" s="39">
        <v>207.0</v>
      </c>
      <c r="AT5" s="38">
        <v>68.0</v>
      </c>
      <c r="AU5" s="38"/>
      <c r="AV5" s="28"/>
      <c r="AW5" s="28"/>
    </row>
    <row r="6">
      <c r="A6" s="26" t="s">
        <v>52</v>
      </c>
      <c r="B6" s="26" t="s">
        <v>65</v>
      </c>
      <c r="C6" s="42">
        <v>45240.0</v>
      </c>
      <c r="D6" s="43" t="s">
        <v>53</v>
      </c>
      <c r="E6" s="43" t="s">
        <v>61</v>
      </c>
      <c r="F6" s="43" t="s">
        <v>51</v>
      </c>
      <c r="G6" s="43" t="s">
        <v>56</v>
      </c>
      <c r="H6" s="43" t="s">
        <v>55</v>
      </c>
      <c r="I6" s="9">
        <f>3/4</f>
        <v>0.75</v>
      </c>
      <c r="J6" s="9">
        <f>4/3</f>
        <v>1.333333333</v>
      </c>
      <c r="K6" s="43" t="s">
        <v>57</v>
      </c>
      <c r="L6" s="11">
        <v>307.0</v>
      </c>
      <c r="M6" s="11">
        <v>306.0</v>
      </c>
      <c r="N6" s="29" t="s">
        <v>52</v>
      </c>
      <c r="O6" s="52">
        <v>50.0</v>
      </c>
      <c r="P6" s="33">
        <v>-769.0</v>
      </c>
      <c r="Q6" s="33">
        <v>483.0</v>
      </c>
      <c r="R6" s="33">
        <f t="shared" si="1"/>
        <v>-143</v>
      </c>
      <c r="S6" s="10">
        <v>33.8</v>
      </c>
      <c r="T6" s="10">
        <v>28.4</v>
      </c>
      <c r="U6" s="10">
        <v>17.8</v>
      </c>
      <c r="V6" s="33">
        <v>27.727333333333334</v>
      </c>
      <c r="W6" s="33">
        <v>92.17733333333332</v>
      </c>
      <c r="X6" s="33">
        <v>5.772307692307693</v>
      </c>
      <c r="Y6" s="33">
        <v>39.89076923076924</v>
      </c>
      <c r="Z6" s="33">
        <v>41.56384615384616</v>
      </c>
      <c r="AA6" s="33">
        <v>21.11625</v>
      </c>
      <c r="AB6" s="33">
        <v>78.83125</v>
      </c>
      <c r="AC6" s="33">
        <v>5.192727272727272</v>
      </c>
      <c r="AD6" s="33">
        <v>33.17</v>
      </c>
      <c r="AE6" s="33">
        <v>38.899090909090894</v>
      </c>
      <c r="AF6" s="33">
        <v>-108.0</v>
      </c>
      <c r="AG6" s="33">
        <v>291.0</v>
      </c>
      <c r="AH6" s="44">
        <v>91.0</v>
      </c>
      <c r="AI6" s="44">
        <v>291.0</v>
      </c>
      <c r="AJ6" s="33">
        <v>75.0</v>
      </c>
      <c r="AK6" s="45">
        <v>-1680.0</v>
      </c>
      <c r="AL6" s="45">
        <v>205.0</v>
      </c>
      <c r="AM6" s="46">
        <v>6.0</v>
      </c>
      <c r="AN6" s="46">
        <v>206.0</v>
      </c>
      <c r="AO6" s="48">
        <v>68.0</v>
      </c>
      <c r="AP6" s="49">
        <v>237.0</v>
      </c>
      <c r="AQ6" s="49">
        <v>-265.0</v>
      </c>
      <c r="AR6" s="50">
        <v>237.0</v>
      </c>
      <c r="AS6" s="50">
        <v>38.0</v>
      </c>
      <c r="AT6" s="49">
        <v>-71.0</v>
      </c>
      <c r="AU6" s="38"/>
      <c r="AV6" s="28"/>
      <c r="AW6" s="28"/>
    </row>
    <row r="7">
      <c r="A7" s="43" t="s">
        <v>60</v>
      </c>
      <c r="B7" s="43" t="s">
        <v>66</v>
      </c>
      <c r="C7" s="53">
        <v>45239.0</v>
      </c>
      <c r="D7" s="43" t="s">
        <v>53</v>
      </c>
      <c r="E7" s="43" t="s">
        <v>67</v>
      </c>
      <c r="F7" s="43" t="s">
        <v>51</v>
      </c>
      <c r="G7" s="43" t="s">
        <v>56</v>
      </c>
      <c r="H7" s="43" t="s">
        <v>55</v>
      </c>
      <c r="I7" s="9">
        <f>4/5</f>
        <v>0.8</v>
      </c>
      <c r="J7" s="9">
        <f>1/5</f>
        <v>0.2</v>
      </c>
      <c r="K7" s="43" t="s">
        <v>57</v>
      </c>
      <c r="L7" s="11">
        <v>172.0</v>
      </c>
      <c r="M7" s="11">
        <v>171.0</v>
      </c>
      <c r="N7" s="43" t="s">
        <v>60</v>
      </c>
      <c r="O7" s="52">
        <v>50.0</v>
      </c>
      <c r="P7" s="12">
        <v>-312.0</v>
      </c>
      <c r="Q7" s="12">
        <v>233.0</v>
      </c>
      <c r="R7" s="12">
        <f t="shared" si="1"/>
        <v>-39.5</v>
      </c>
      <c r="S7" s="10">
        <v>18.3</v>
      </c>
      <c r="T7" s="10">
        <v>9.6</v>
      </c>
      <c r="U7" s="10">
        <v>61.0</v>
      </c>
      <c r="V7" s="12">
        <v>29.453333333333333</v>
      </c>
      <c r="W7" s="12">
        <v>88.70466666666665</v>
      </c>
      <c r="X7" s="12">
        <v>5.574545454545454</v>
      </c>
      <c r="Y7" s="12">
        <v>33.232727272727274</v>
      </c>
      <c r="Z7" s="12">
        <v>35.72636363636363</v>
      </c>
      <c r="AA7" s="12">
        <v>24.878750000000004</v>
      </c>
      <c r="AB7" s="12">
        <v>76.75124999999998</v>
      </c>
      <c r="AC7" s="12">
        <v>5.679166666666667</v>
      </c>
      <c r="AD7" s="12">
        <v>34.49333333333333</v>
      </c>
      <c r="AE7" s="12">
        <v>38.29833333333333</v>
      </c>
      <c r="AF7" s="12">
        <v>-185.0</v>
      </c>
      <c r="AG7" s="12">
        <v>53.0</v>
      </c>
      <c r="AH7" s="54">
        <v>127.0</v>
      </c>
      <c r="AI7" s="54">
        <v>206.0</v>
      </c>
      <c r="AJ7" s="43"/>
      <c r="AK7" s="55">
        <v>-638.0</v>
      </c>
      <c r="AL7" s="55">
        <v>15.0</v>
      </c>
      <c r="AM7" s="56">
        <v>107.0</v>
      </c>
      <c r="AN7" s="56">
        <v>131.0</v>
      </c>
      <c r="AO7" s="57"/>
      <c r="AP7" s="58">
        <v>-311.0</v>
      </c>
      <c r="AQ7" s="58">
        <v>32.0</v>
      </c>
      <c r="AR7" s="59">
        <v>116.0</v>
      </c>
      <c r="AS7" s="59">
        <v>164.0</v>
      </c>
      <c r="AT7" s="60"/>
      <c r="AU7" s="61"/>
    </row>
    <row r="9">
      <c r="E9" s="13" t="s">
        <v>68</v>
      </c>
    </row>
    <row r="10">
      <c r="A10" s="62">
        <v>45243.0</v>
      </c>
      <c r="B10" s="13" t="s">
        <v>69</v>
      </c>
      <c r="C10" s="13" t="s">
        <v>70</v>
      </c>
    </row>
    <row r="11">
      <c r="A11" s="8" t="s">
        <v>15</v>
      </c>
      <c r="B11" s="8" t="s">
        <v>16</v>
      </c>
      <c r="C11" s="1" t="s">
        <v>0</v>
      </c>
      <c r="D11" s="1" t="s">
        <v>1</v>
      </c>
      <c r="E11" s="3" t="s">
        <v>5</v>
      </c>
      <c r="F11" s="4" t="s">
        <v>6</v>
      </c>
      <c r="G11" s="5" t="s">
        <v>7</v>
      </c>
      <c r="H11" s="6" t="s">
        <v>8</v>
      </c>
      <c r="I11" s="5" t="s">
        <v>9</v>
      </c>
      <c r="J11" s="7" t="s">
        <v>10</v>
      </c>
      <c r="K11" s="7" t="s">
        <v>11</v>
      </c>
      <c r="L11" s="6" t="s">
        <v>12</v>
      </c>
      <c r="M11" s="5" t="s">
        <v>13</v>
      </c>
      <c r="N11" s="5" t="s">
        <v>14</v>
      </c>
      <c r="O11" s="2" t="s">
        <v>2</v>
      </c>
      <c r="P11" s="2" t="s">
        <v>3</v>
      </c>
      <c r="Q11" s="2" t="s">
        <v>4</v>
      </c>
    </row>
    <row r="12">
      <c r="A12" s="13">
        <v>2.0</v>
      </c>
      <c r="B12" s="13">
        <v>6.0</v>
      </c>
      <c r="C12" s="63">
        <v>0.64286</v>
      </c>
      <c r="D12" s="63">
        <v>0.357</v>
      </c>
      <c r="E12" s="12">
        <v>30.137999999999998</v>
      </c>
      <c r="F12" s="12">
        <v>100.968</v>
      </c>
      <c r="G12" s="12">
        <v>5.778333333333333</v>
      </c>
      <c r="H12" s="12">
        <v>37.89333333333334</v>
      </c>
      <c r="I12" s="12">
        <v>39.69166666666667</v>
      </c>
      <c r="J12" s="12">
        <v>28.993333333333332</v>
      </c>
      <c r="K12" s="12">
        <v>91.364</v>
      </c>
      <c r="L12" s="12">
        <v>5.425454545454545</v>
      </c>
      <c r="M12" s="12">
        <v>46.032727272727264</v>
      </c>
      <c r="N12" s="12">
        <v>51.62</v>
      </c>
      <c r="O12" s="10">
        <v>30.2</v>
      </c>
      <c r="P12" s="10">
        <v>20.1</v>
      </c>
      <c r="Q12" s="10">
        <v>32.6</v>
      </c>
    </row>
    <row r="13">
      <c r="A13" s="13" t="s">
        <v>71</v>
      </c>
    </row>
    <row r="14">
      <c r="A14" s="1" t="s">
        <v>0</v>
      </c>
      <c r="B14" s="1" t="s">
        <v>1</v>
      </c>
      <c r="C14" s="2" t="s">
        <v>2</v>
      </c>
      <c r="D14" s="2" t="s">
        <v>3</v>
      </c>
      <c r="E14" s="2" t="s">
        <v>4</v>
      </c>
      <c r="F14" s="3" t="s">
        <v>5</v>
      </c>
      <c r="G14" s="4" t="s">
        <v>6</v>
      </c>
      <c r="H14" s="5" t="s">
        <v>7</v>
      </c>
      <c r="I14" s="6" t="s">
        <v>8</v>
      </c>
      <c r="J14" s="5" t="s">
        <v>9</v>
      </c>
      <c r="K14" s="7" t="s">
        <v>10</v>
      </c>
      <c r="L14" s="7" t="s">
        <v>11</v>
      </c>
      <c r="M14" s="6" t="s">
        <v>12</v>
      </c>
      <c r="N14" s="5" t="s">
        <v>13</v>
      </c>
      <c r="O14" s="5" t="s">
        <v>14</v>
      </c>
      <c r="P14" s="8" t="s">
        <v>15</v>
      </c>
      <c r="Q14" s="8" t="s">
        <v>16</v>
      </c>
    </row>
    <row r="15">
      <c r="A15" s="63">
        <v>0.64286</v>
      </c>
      <c r="B15" s="63">
        <v>0.357</v>
      </c>
      <c r="C15" s="10">
        <v>30.2</v>
      </c>
      <c r="D15" s="10">
        <v>20.1</v>
      </c>
      <c r="E15" s="10">
        <v>32.6</v>
      </c>
      <c r="F15" s="12">
        <v>30.137999999999998</v>
      </c>
      <c r="G15" s="12">
        <v>100.968</v>
      </c>
      <c r="H15" s="12">
        <v>5.778333333333333</v>
      </c>
      <c r="I15" s="12">
        <v>37.89333333333334</v>
      </c>
      <c r="J15" s="12">
        <v>39.69166666666667</v>
      </c>
      <c r="K15" s="12">
        <v>28.993333333333332</v>
      </c>
      <c r="L15" s="12">
        <v>91.364</v>
      </c>
      <c r="M15" s="12">
        <v>5.425454545454545</v>
      </c>
      <c r="N15" s="12">
        <v>46.032727272727264</v>
      </c>
      <c r="O15" s="12">
        <v>51.62</v>
      </c>
      <c r="P15" s="13">
        <v>2.0</v>
      </c>
      <c r="Q15" s="13">
        <v>6.0</v>
      </c>
    </row>
    <row r="16">
      <c r="A16" s="13" t="s">
        <v>72</v>
      </c>
    </row>
    <row r="17">
      <c r="A17" s="64"/>
    </row>
    <row r="18">
      <c r="A18" s="65" t="s">
        <v>73</v>
      </c>
    </row>
    <row r="20">
      <c r="A20" s="65" t="s">
        <v>74</v>
      </c>
    </row>
    <row r="22">
      <c r="A22" s="65" t="s">
        <v>75</v>
      </c>
    </row>
    <row r="24">
      <c r="A24" s="62">
        <v>45243.0</v>
      </c>
      <c r="B24" s="13" t="s">
        <v>76</v>
      </c>
      <c r="C24" s="13" t="s">
        <v>77</v>
      </c>
    </row>
    <row r="25">
      <c r="A25" s="13">
        <v>1.0</v>
      </c>
      <c r="B25" s="13">
        <v>5.0</v>
      </c>
      <c r="C25" s="13">
        <v>0.856</v>
      </c>
      <c r="D25" s="13">
        <v>0.154</v>
      </c>
      <c r="E25" s="11">
        <v>29.216249999999995</v>
      </c>
      <c r="F25" s="11">
        <v>82.43625</v>
      </c>
      <c r="G25" s="12">
        <v>5.422499999999999</v>
      </c>
      <c r="H25" s="12">
        <v>40.535</v>
      </c>
      <c r="I25" s="12">
        <v>43.995000000000005</v>
      </c>
      <c r="J25" s="12">
        <v>29.453333333333333</v>
      </c>
      <c r="K25" s="12">
        <v>88.70466666666665</v>
      </c>
      <c r="L25" s="12">
        <v>5.574545454545454</v>
      </c>
      <c r="M25" s="12">
        <v>33.232727272727274</v>
      </c>
      <c r="N25" s="12">
        <v>35.72636363636363</v>
      </c>
      <c r="O25" s="10">
        <v>33.8</v>
      </c>
      <c r="P25" s="10">
        <v>28.4</v>
      </c>
      <c r="Q25" s="10">
        <v>17.8</v>
      </c>
    </row>
    <row r="29">
      <c r="B29" s="12">
        <v>30.137999999999998</v>
      </c>
      <c r="C29" s="12">
        <v>100.968</v>
      </c>
      <c r="D29" s="12">
        <v>5.778333333333333</v>
      </c>
      <c r="E29" s="12">
        <v>37.89333333333334</v>
      </c>
      <c r="F29" s="12">
        <v>39.69166666666667</v>
      </c>
      <c r="G29" s="12">
        <v>28.993333333333332</v>
      </c>
      <c r="H29" s="12">
        <v>91.364</v>
      </c>
      <c r="I29" s="12">
        <v>5.425454545454545</v>
      </c>
      <c r="J29" s="12">
        <v>46.032727272727264</v>
      </c>
      <c r="K29" s="12">
        <v>51.62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3.13"/>
    <col customWidth="1" min="4" max="4" width="13.75"/>
    <col customWidth="1" min="5" max="6" width="20.13"/>
    <col customWidth="1" min="7" max="7" width="19.0"/>
    <col customWidth="1" min="8" max="8" width="18.38"/>
    <col customWidth="1" min="9" max="9" width="19.0"/>
    <col customWidth="1" min="10" max="10" width="18.38"/>
    <col customWidth="1" min="11" max="11" width="20.13"/>
    <col customWidth="1" min="12" max="12" width="17.0"/>
    <col customWidth="1" min="13" max="13" width="20.13"/>
    <col customWidth="1" min="14" max="14" width="19.0"/>
    <col customWidth="1" min="15" max="15" width="18.38"/>
    <col customWidth="1" min="16" max="17" width="20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6" t="s">
        <v>12</v>
      </c>
      <c r="N1" s="5" t="s">
        <v>13</v>
      </c>
      <c r="O1" s="5" t="s">
        <v>14</v>
      </c>
      <c r="P1" s="8" t="s">
        <v>15</v>
      </c>
      <c r="Q1" s="8" t="s">
        <v>16</v>
      </c>
    </row>
    <row r="2">
      <c r="A2" s="9">
        <f>7/9</f>
        <v>0.7777777778</v>
      </c>
      <c r="B2" s="9">
        <f>2/9</f>
        <v>0.2222222222</v>
      </c>
      <c r="C2" s="10">
        <v>24.8</v>
      </c>
      <c r="D2" s="10">
        <v>17.2</v>
      </c>
      <c r="E2" s="10">
        <v>0.3</v>
      </c>
      <c r="F2" s="11">
        <v>29.216249999999995</v>
      </c>
      <c r="G2" s="11">
        <v>82.43625</v>
      </c>
      <c r="H2" s="12">
        <v>5.422499999999999</v>
      </c>
      <c r="I2" s="12">
        <v>40.535</v>
      </c>
      <c r="J2" s="12">
        <v>43.995000000000005</v>
      </c>
      <c r="K2" s="12">
        <v>27.727333333333334</v>
      </c>
      <c r="L2" s="12">
        <v>92.17733333333332</v>
      </c>
      <c r="M2" s="12">
        <v>5.772307692307693</v>
      </c>
      <c r="N2" s="12">
        <v>39.89076923076924</v>
      </c>
      <c r="O2" s="12">
        <v>41.56384615384616</v>
      </c>
      <c r="P2" s="13">
        <v>1.0</v>
      </c>
      <c r="Q2" s="13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3.13"/>
    <col customWidth="1" min="4" max="4" width="13.75"/>
    <col customWidth="1" min="5" max="6" width="20.13"/>
    <col customWidth="1" min="7" max="7" width="19.0"/>
    <col customWidth="1" min="8" max="8" width="18.38"/>
    <col customWidth="1" min="9" max="9" width="13.75"/>
    <col customWidth="1" min="10" max="10" width="17.0"/>
    <col customWidth="1" min="11" max="11" width="20.13"/>
    <col customWidth="1" min="13" max="13" width="18.38"/>
    <col customWidth="1" min="14" max="15" width="14.13"/>
    <col customWidth="1" min="16" max="17" width="20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6" t="s">
        <v>12</v>
      </c>
      <c r="N1" s="5" t="s">
        <v>13</v>
      </c>
      <c r="O1" s="5" t="s">
        <v>14</v>
      </c>
      <c r="P1" s="8" t="s">
        <v>15</v>
      </c>
      <c r="Q1" s="8" t="s">
        <v>16</v>
      </c>
    </row>
    <row r="2">
      <c r="A2" s="63">
        <v>0.75</v>
      </c>
      <c r="B2" s="63">
        <v>0.25</v>
      </c>
      <c r="C2" s="10">
        <v>29.1</v>
      </c>
      <c r="D2" s="10">
        <v>21.2</v>
      </c>
      <c r="E2" s="10">
        <v>3.9</v>
      </c>
      <c r="F2" s="12">
        <v>27.727333333333334</v>
      </c>
      <c r="G2" s="12">
        <v>92.17733333333332</v>
      </c>
      <c r="H2" s="12">
        <v>5.772307692307693</v>
      </c>
      <c r="I2" s="12">
        <v>39.89076923076924</v>
      </c>
      <c r="J2" s="12">
        <v>41.56384615384616</v>
      </c>
      <c r="K2" s="12">
        <v>29.26</v>
      </c>
      <c r="L2" s="12">
        <v>86.99071428571429</v>
      </c>
      <c r="M2" s="12">
        <v>5.596923076923077</v>
      </c>
      <c r="N2" s="12">
        <v>26.36384615384615</v>
      </c>
      <c r="O2" s="12">
        <v>26.93846153846153</v>
      </c>
      <c r="P2" s="13">
        <v>3.0</v>
      </c>
      <c r="Q2" s="13">
        <v>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3.13"/>
    <col customWidth="1" min="4" max="4" width="13.75"/>
    <col customWidth="1" min="5" max="6" width="20.13"/>
    <col customWidth="1" min="7" max="7" width="19.0"/>
    <col customWidth="1" min="8" max="8" width="18.38"/>
    <col customWidth="1" min="9" max="9" width="13.75"/>
    <col customWidth="1" min="10" max="10" width="17.0"/>
    <col customWidth="1" min="11" max="11" width="20.13"/>
    <col customWidth="1" min="13" max="13" width="18.38"/>
    <col customWidth="1" min="14" max="15" width="14.13"/>
    <col customWidth="1" min="16" max="17" width="20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6" t="s">
        <v>12</v>
      </c>
      <c r="N1" s="5" t="s">
        <v>13</v>
      </c>
      <c r="O1" s="5" t="s">
        <v>14</v>
      </c>
      <c r="P1" s="8" t="s">
        <v>15</v>
      </c>
      <c r="Q1" s="8" t="s">
        <v>16</v>
      </c>
    </row>
    <row r="2">
      <c r="A2" s="63">
        <v>0.846</v>
      </c>
      <c r="B2" s="63">
        <v>0.154</v>
      </c>
      <c r="C2" s="10">
        <v>33.8</v>
      </c>
      <c r="D2" s="10">
        <v>28.4</v>
      </c>
      <c r="E2" s="10">
        <v>17.8</v>
      </c>
      <c r="F2" s="11">
        <v>29.216249999999995</v>
      </c>
      <c r="G2" s="11">
        <v>82.43625</v>
      </c>
      <c r="H2" s="12">
        <v>5.422499999999999</v>
      </c>
      <c r="I2" s="12">
        <v>40.535</v>
      </c>
      <c r="J2" s="12">
        <v>43.995000000000005</v>
      </c>
      <c r="K2" s="12">
        <v>29.453333333333333</v>
      </c>
      <c r="L2" s="12">
        <v>88.70466666666665</v>
      </c>
      <c r="M2" s="12">
        <v>5.574545454545454</v>
      </c>
      <c r="N2" s="12">
        <v>33.232727272727274</v>
      </c>
      <c r="O2" s="12">
        <v>35.72636363636363</v>
      </c>
      <c r="P2" s="13">
        <v>1.0</v>
      </c>
      <c r="Q2" s="13">
        <v>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3.13"/>
    <col customWidth="1" min="4" max="4" width="13.75"/>
    <col customWidth="1" min="5" max="6" width="20.13"/>
    <col customWidth="1" min="7" max="7" width="19.0"/>
    <col customWidth="1" min="8" max="8" width="18.38"/>
    <col customWidth="1" min="9" max="9" width="13.75"/>
    <col customWidth="1" min="10" max="10" width="17.0"/>
    <col customWidth="1" min="11" max="11" width="20.13"/>
    <col customWidth="1" min="13" max="13" width="18.38"/>
    <col customWidth="1" min="14" max="15" width="14.13"/>
    <col customWidth="1" min="16" max="17" width="20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6" t="s">
        <v>12</v>
      </c>
      <c r="N1" s="5" t="s">
        <v>13</v>
      </c>
      <c r="O1" s="5" t="s">
        <v>14</v>
      </c>
      <c r="P1" s="8" t="s">
        <v>15</v>
      </c>
      <c r="Q1" s="8" t="s">
        <v>16</v>
      </c>
    </row>
    <row r="2">
      <c r="A2" s="63">
        <v>0.64286</v>
      </c>
      <c r="B2" s="63">
        <v>0.357</v>
      </c>
      <c r="C2" s="10">
        <v>30.2</v>
      </c>
      <c r="D2" s="10">
        <v>20.1</v>
      </c>
      <c r="E2" s="10">
        <v>32.6</v>
      </c>
      <c r="F2" s="12">
        <v>30.137999999999998</v>
      </c>
      <c r="G2" s="12">
        <v>100.968</v>
      </c>
      <c r="H2" s="12">
        <v>5.778333333333333</v>
      </c>
      <c r="I2" s="12">
        <v>37.89333333333334</v>
      </c>
      <c r="J2" s="12">
        <v>39.69166666666667</v>
      </c>
      <c r="K2" s="12">
        <v>28.993333333333332</v>
      </c>
      <c r="L2" s="12">
        <v>91.364</v>
      </c>
      <c r="M2" s="12">
        <v>5.425454545454545</v>
      </c>
      <c r="N2" s="12">
        <v>46.032727272727264</v>
      </c>
      <c r="O2" s="12">
        <v>51.62</v>
      </c>
      <c r="P2" s="13">
        <v>2.0</v>
      </c>
      <c r="Q2" s="13">
        <v>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0.0"/>
    <col customWidth="1" min="5" max="5" width="13.75"/>
    <col customWidth="1" min="6" max="7" width="20.13"/>
    <col customWidth="1" min="8" max="8" width="19.0"/>
    <col customWidth="1" min="9" max="9" width="18.38"/>
    <col customWidth="1" min="10" max="10" width="13.75"/>
    <col customWidth="1" min="11" max="11" width="17.0"/>
    <col customWidth="1" min="12" max="12" width="20.13"/>
    <col customWidth="1" min="14" max="17" width="18.38"/>
  </cols>
  <sheetData>
    <row r="1">
      <c r="A1" s="8" t="s">
        <v>15</v>
      </c>
      <c r="B1" s="8" t="s">
        <v>16</v>
      </c>
      <c r="C1" s="1" t="s">
        <v>0</v>
      </c>
      <c r="D1" s="1" t="s">
        <v>1</v>
      </c>
      <c r="E1" s="3" t="s">
        <v>5</v>
      </c>
      <c r="F1" s="4" t="s">
        <v>6</v>
      </c>
      <c r="G1" s="5" t="s">
        <v>7</v>
      </c>
      <c r="H1" s="6" t="s">
        <v>8</v>
      </c>
      <c r="I1" s="5" t="s">
        <v>9</v>
      </c>
      <c r="J1" s="7" t="s">
        <v>10</v>
      </c>
      <c r="K1" s="7" t="s">
        <v>11</v>
      </c>
      <c r="L1" s="6" t="s">
        <v>12</v>
      </c>
      <c r="M1" s="5" t="s">
        <v>13</v>
      </c>
      <c r="N1" s="5" t="s">
        <v>14</v>
      </c>
      <c r="O1" s="2" t="s">
        <v>2</v>
      </c>
      <c r="P1" s="2" t="s">
        <v>3</v>
      </c>
      <c r="Q1" s="2" t="s">
        <v>4</v>
      </c>
    </row>
    <row r="2">
      <c r="A2" s="13">
        <v>2.0</v>
      </c>
      <c r="B2" s="13">
        <v>6.0</v>
      </c>
      <c r="C2" s="63">
        <v>0.64286</v>
      </c>
      <c r="D2" s="63">
        <v>0.357</v>
      </c>
      <c r="E2" s="12">
        <v>30.137999999999998</v>
      </c>
      <c r="F2" s="12">
        <v>100.968</v>
      </c>
      <c r="G2" s="12">
        <v>5.778333333333333</v>
      </c>
      <c r="H2" s="12">
        <v>37.89333333333334</v>
      </c>
      <c r="I2" s="12">
        <v>39.69166666666667</v>
      </c>
      <c r="J2" s="12">
        <v>28.993333333333332</v>
      </c>
      <c r="K2" s="12">
        <v>91.364</v>
      </c>
      <c r="L2" s="12">
        <v>5.425454545454545</v>
      </c>
      <c r="M2" s="12">
        <v>46.032727272727264</v>
      </c>
      <c r="N2" s="12">
        <v>51.62</v>
      </c>
      <c r="O2" s="10">
        <v>30.2</v>
      </c>
      <c r="P2" s="10">
        <v>20.1</v>
      </c>
      <c r="Q2" s="10">
        <v>32.6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0.5"/>
    <col customWidth="1" min="6" max="6" width="34.13"/>
    <col customWidth="1" min="7" max="7" width="13.5"/>
    <col customWidth="1" min="8" max="8" width="13.13"/>
    <col customWidth="1" min="17" max="17" width="20.13"/>
    <col customWidth="1" min="19" max="19" width="18.38"/>
  </cols>
  <sheetData>
    <row r="1">
      <c r="A1" s="8" t="s">
        <v>78</v>
      </c>
      <c r="B1" s="14" t="s">
        <v>25</v>
      </c>
      <c r="C1" s="14" t="s">
        <v>26</v>
      </c>
      <c r="D1" s="14" t="s">
        <v>28</v>
      </c>
      <c r="E1" s="14" t="s">
        <v>29</v>
      </c>
      <c r="F1" s="16" t="s">
        <v>31</v>
      </c>
      <c r="G1" s="2" t="s">
        <v>2</v>
      </c>
      <c r="H1" s="2" t="s">
        <v>3</v>
      </c>
      <c r="I1" s="2" t="s">
        <v>4</v>
      </c>
      <c r="J1" s="3" t="s">
        <v>5</v>
      </c>
      <c r="K1" s="3" t="s">
        <v>6</v>
      </c>
      <c r="L1" s="5" t="s">
        <v>7</v>
      </c>
      <c r="M1" s="6" t="s">
        <v>8</v>
      </c>
      <c r="N1" s="5" t="s">
        <v>9</v>
      </c>
      <c r="O1" s="7" t="s">
        <v>10</v>
      </c>
      <c r="P1" s="7" t="s">
        <v>11</v>
      </c>
      <c r="Q1" s="6" t="s">
        <v>12</v>
      </c>
      <c r="R1" s="5" t="s">
        <v>13</v>
      </c>
      <c r="S1" s="5" t="s">
        <v>14</v>
      </c>
      <c r="T1" s="8" t="s">
        <v>15</v>
      </c>
      <c r="U1" s="8" t="s">
        <v>16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</row>
    <row r="2">
      <c r="A2" s="41"/>
      <c r="B2" s="9">
        <f>2/6</f>
        <v>0.3333333333</v>
      </c>
      <c r="C2" s="9">
        <f>4/6</f>
        <v>0.6666666667</v>
      </c>
      <c r="D2" s="11">
        <f>591/6</f>
        <v>98.5</v>
      </c>
      <c r="E2" s="11">
        <f>685/6</f>
        <v>114.1666667</v>
      </c>
      <c r="F2" s="52">
        <f>(8/78)*100</f>
        <v>10.25641026</v>
      </c>
      <c r="G2" s="10">
        <v>33.8</v>
      </c>
      <c r="H2" s="10">
        <v>28.4</v>
      </c>
      <c r="I2" s="10">
        <v>17.8</v>
      </c>
      <c r="J2" s="12">
        <v>27.727333333333334</v>
      </c>
      <c r="K2" s="12">
        <v>92.17733333333332</v>
      </c>
      <c r="L2" s="12">
        <v>5.772307692307693</v>
      </c>
      <c r="M2" s="12">
        <v>39.89076923076924</v>
      </c>
      <c r="N2" s="12">
        <v>41.56384615384616</v>
      </c>
      <c r="O2" s="12">
        <v>21.11625</v>
      </c>
      <c r="P2" s="12">
        <v>78.83125</v>
      </c>
      <c r="Q2" s="12">
        <v>5.192727272727272</v>
      </c>
      <c r="R2" s="12">
        <v>33.17</v>
      </c>
      <c r="S2" s="12">
        <v>38.899090909090894</v>
      </c>
      <c r="T2" s="28">
        <v>5.0</v>
      </c>
      <c r="U2" s="28">
        <v>8.0</v>
      </c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>
      <c r="A3" s="41">
        <v>45240.0</v>
      </c>
      <c r="G3" s="10">
        <v>33.8</v>
      </c>
      <c r="H3" s="10">
        <v>28.4</v>
      </c>
      <c r="I3" s="10">
        <v>17.8</v>
      </c>
      <c r="J3" s="12">
        <v>27.727333333333334</v>
      </c>
      <c r="K3" s="12">
        <v>92.17733333333332</v>
      </c>
      <c r="L3" s="12">
        <v>5.772307692307693</v>
      </c>
      <c r="M3" s="12">
        <v>39.89076923076924</v>
      </c>
      <c r="N3" s="12">
        <v>41.56384615384616</v>
      </c>
      <c r="O3" s="12">
        <v>21.11625</v>
      </c>
      <c r="P3" s="12">
        <v>78.83125</v>
      </c>
      <c r="Q3" s="12">
        <v>5.192727272727272</v>
      </c>
      <c r="R3" s="12">
        <v>33.17</v>
      </c>
      <c r="S3" s="12">
        <v>38.899090909090894</v>
      </c>
      <c r="T3" s="28">
        <v>3.0</v>
      </c>
      <c r="U3" s="28">
        <v>7.0</v>
      </c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</row>
    <row r="4">
      <c r="A4" s="62">
        <v>45241.0</v>
      </c>
      <c r="G4" s="10">
        <v>30.2</v>
      </c>
      <c r="H4" s="10">
        <v>20.1</v>
      </c>
      <c r="I4" s="10">
        <v>32.6</v>
      </c>
      <c r="J4" s="12">
        <v>30.137999999999998</v>
      </c>
      <c r="K4" s="12">
        <v>100.968</v>
      </c>
      <c r="L4" s="12">
        <v>5.778333333333333</v>
      </c>
      <c r="M4" s="12">
        <v>37.89333333333334</v>
      </c>
      <c r="N4" s="12">
        <v>39.69166666666667</v>
      </c>
      <c r="O4" s="12">
        <v>28.993333333333332</v>
      </c>
      <c r="P4" s="12">
        <v>91.364</v>
      </c>
      <c r="Q4" s="12">
        <v>5.425454545454545</v>
      </c>
      <c r="R4" s="12">
        <v>46.032727272727264</v>
      </c>
      <c r="S4" s="12">
        <v>51.62</v>
      </c>
      <c r="T4" s="13">
        <v>2.0</v>
      </c>
      <c r="U4" s="13">
        <v>6.0</v>
      </c>
      <c r="V4" s="13" t="s">
        <v>69</v>
      </c>
      <c r="W4" s="13" t="s">
        <v>70</v>
      </c>
    </row>
    <row r="5">
      <c r="A5" s="62"/>
      <c r="B5" s="1" t="s">
        <v>0</v>
      </c>
      <c r="C5" s="1" t="s">
        <v>1</v>
      </c>
      <c r="D5" s="2" t="s">
        <v>2</v>
      </c>
      <c r="E5" s="2" t="s">
        <v>3</v>
      </c>
      <c r="F5" s="2" t="s">
        <v>4</v>
      </c>
      <c r="G5" s="3" t="s">
        <v>5</v>
      </c>
      <c r="H5" s="4" t="s">
        <v>6</v>
      </c>
      <c r="I5" s="5" t="s">
        <v>7</v>
      </c>
      <c r="J5" s="6" t="s">
        <v>8</v>
      </c>
      <c r="K5" s="5" t="s">
        <v>9</v>
      </c>
      <c r="L5" s="7" t="s">
        <v>10</v>
      </c>
      <c r="M5" s="7" t="s">
        <v>11</v>
      </c>
      <c r="N5" s="6" t="s">
        <v>12</v>
      </c>
      <c r="O5" s="5" t="s">
        <v>13</v>
      </c>
      <c r="P5" s="5" t="s">
        <v>14</v>
      </c>
      <c r="Q5" s="8" t="s">
        <v>15</v>
      </c>
      <c r="R5" s="8" t="s">
        <v>16</v>
      </c>
      <c r="S5" s="12"/>
      <c r="T5" s="28"/>
      <c r="U5" s="28"/>
      <c r="V5" s="13"/>
      <c r="W5" s="13"/>
    </row>
    <row r="6">
      <c r="A6" s="62">
        <v>45241.0</v>
      </c>
      <c r="B6" s="63">
        <v>0.64286</v>
      </c>
      <c r="C6" s="63">
        <v>0.357</v>
      </c>
      <c r="D6" s="10">
        <v>30.2</v>
      </c>
      <c r="E6" s="10">
        <v>20.1</v>
      </c>
      <c r="F6" s="10">
        <v>32.6</v>
      </c>
      <c r="G6" s="12">
        <v>30.137999999999998</v>
      </c>
      <c r="H6" s="12">
        <v>100.968</v>
      </c>
      <c r="I6" s="12">
        <v>5.778333333333333</v>
      </c>
      <c r="J6" s="12">
        <v>37.89333333333334</v>
      </c>
      <c r="K6" s="12">
        <v>39.69166666666667</v>
      </c>
      <c r="L6" s="12">
        <v>28.993333333333332</v>
      </c>
      <c r="M6" s="12">
        <v>91.364</v>
      </c>
      <c r="N6" s="12">
        <v>5.425454545454545</v>
      </c>
      <c r="O6" s="12">
        <v>46.032727272727264</v>
      </c>
      <c r="P6" s="12">
        <v>51.62</v>
      </c>
      <c r="Q6" s="13">
        <v>2.0</v>
      </c>
      <c r="R6" s="13">
        <v>6.0</v>
      </c>
      <c r="S6" s="32" t="s">
        <v>69</v>
      </c>
      <c r="T6" s="28" t="s">
        <v>70</v>
      </c>
      <c r="U6" s="28"/>
      <c r="V6" s="13"/>
      <c r="W6" s="13"/>
    </row>
    <row r="7">
      <c r="A7" s="62">
        <v>45242.0</v>
      </c>
      <c r="B7" s="63">
        <v>0.856</v>
      </c>
      <c r="C7" s="63">
        <v>0.154</v>
      </c>
      <c r="D7" s="10">
        <v>33.8</v>
      </c>
      <c r="E7" s="10">
        <v>28.4</v>
      </c>
      <c r="F7" s="10">
        <v>17.8</v>
      </c>
      <c r="G7" s="11">
        <v>29.216249999999995</v>
      </c>
      <c r="H7" s="11">
        <v>82.43625</v>
      </c>
      <c r="I7" s="12">
        <v>5.422499999999999</v>
      </c>
      <c r="J7" s="12">
        <v>40.535</v>
      </c>
      <c r="K7" s="12">
        <v>43.995000000000005</v>
      </c>
      <c r="L7" s="12">
        <v>29.453333333333333</v>
      </c>
      <c r="M7" s="12">
        <v>88.70466666666665</v>
      </c>
      <c r="N7" s="12">
        <v>5.574545454545454</v>
      </c>
      <c r="O7" s="12">
        <v>33.232727272727274</v>
      </c>
      <c r="P7" s="12">
        <v>35.72636363636363</v>
      </c>
      <c r="Q7" s="13">
        <v>1.0</v>
      </c>
      <c r="R7" s="13">
        <v>5.0</v>
      </c>
      <c r="S7" s="13" t="s">
        <v>76</v>
      </c>
      <c r="T7" s="13" t="s">
        <v>77</v>
      </c>
      <c r="U7" s="28"/>
    </row>
    <row r="9">
      <c r="A9" s="12"/>
      <c r="B9" s="12"/>
      <c r="C9" s="12"/>
      <c r="D9" s="12"/>
      <c r="E9" s="12"/>
      <c r="F9" s="28"/>
      <c r="G9" s="2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75"/>
    <col customWidth="1" min="6" max="6" width="17.0"/>
    <col customWidth="1" min="7" max="7" width="21.0"/>
    <col customWidth="1" min="9" max="10" width="20.5"/>
    <col customWidth="1" min="11" max="11" width="17.0"/>
    <col customWidth="1" min="12" max="12" width="20.13"/>
    <col customWidth="1" min="15" max="15" width="34.13"/>
    <col customWidth="1" min="16" max="17" width="20.25"/>
    <col customWidth="1" min="46" max="46" width="29.63"/>
  </cols>
  <sheetData>
    <row r="1">
      <c r="A1" s="62">
        <v>45243.0</v>
      </c>
      <c r="B1" s="13" t="s">
        <v>69</v>
      </c>
      <c r="C1" s="13" t="s">
        <v>70</v>
      </c>
    </row>
    <row r="2">
      <c r="A2" s="8" t="s">
        <v>15</v>
      </c>
      <c r="B2" s="8" t="s">
        <v>16</v>
      </c>
      <c r="C2" s="1" t="s">
        <v>0</v>
      </c>
      <c r="D2" s="1" t="s">
        <v>1</v>
      </c>
      <c r="E2" s="3" t="s">
        <v>5</v>
      </c>
      <c r="F2" s="4" t="s">
        <v>6</v>
      </c>
      <c r="G2" s="5" t="s">
        <v>7</v>
      </c>
      <c r="H2" s="6" t="s">
        <v>8</v>
      </c>
      <c r="I2" s="5" t="s">
        <v>9</v>
      </c>
      <c r="J2" s="7" t="s">
        <v>10</v>
      </c>
      <c r="K2" s="7" t="s">
        <v>11</v>
      </c>
      <c r="L2" s="6" t="s">
        <v>12</v>
      </c>
      <c r="M2" s="5" t="s">
        <v>13</v>
      </c>
      <c r="N2" s="5" t="s">
        <v>14</v>
      </c>
      <c r="O2" s="2" t="s">
        <v>2</v>
      </c>
      <c r="P2" s="2" t="s">
        <v>3</v>
      </c>
      <c r="Q2" s="2" t="s">
        <v>4</v>
      </c>
    </row>
    <row r="3">
      <c r="A3" s="13">
        <v>2.0</v>
      </c>
      <c r="B3" s="13">
        <v>6.0</v>
      </c>
      <c r="C3" s="63">
        <v>0.64286</v>
      </c>
      <c r="D3" s="63">
        <v>0.357</v>
      </c>
      <c r="E3" s="12">
        <v>30.137999999999998</v>
      </c>
      <c r="F3" s="12">
        <v>100.968</v>
      </c>
      <c r="G3" s="12">
        <v>5.778333333333333</v>
      </c>
      <c r="H3" s="12">
        <v>37.89333333333334</v>
      </c>
      <c r="I3" s="12">
        <v>39.69166666666667</v>
      </c>
      <c r="J3" s="12">
        <v>28.993333333333332</v>
      </c>
      <c r="K3" s="12">
        <v>91.364</v>
      </c>
      <c r="L3" s="12">
        <v>5.425454545454545</v>
      </c>
      <c r="M3" s="12">
        <v>46.032727272727264</v>
      </c>
      <c r="N3" s="12">
        <v>51.62</v>
      </c>
      <c r="O3" s="10">
        <v>30.2</v>
      </c>
      <c r="P3" s="10">
        <v>20.1</v>
      </c>
      <c r="Q3" s="10">
        <v>32.6</v>
      </c>
    </row>
    <row r="4">
      <c r="A4" s="13" t="s">
        <v>71</v>
      </c>
    </row>
    <row r="5">
      <c r="A5" s="1" t="s">
        <v>0</v>
      </c>
      <c r="B5" s="1" t="s">
        <v>1</v>
      </c>
      <c r="C5" s="2" t="s">
        <v>2</v>
      </c>
      <c r="D5" s="2" t="s">
        <v>3</v>
      </c>
      <c r="E5" s="2" t="s">
        <v>4</v>
      </c>
      <c r="F5" s="3" t="s">
        <v>5</v>
      </c>
      <c r="G5" s="4" t="s">
        <v>6</v>
      </c>
      <c r="H5" s="5" t="s">
        <v>7</v>
      </c>
      <c r="I5" s="6" t="s">
        <v>8</v>
      </c>
      <c r="J5" s="5" t="s">
        <v>9</v>
      </c>
      <c r="K5" s="7" t="s">
        <v>10</v>
      </c>
      <c r="L5" s="7" t="s">
        <v>11</v>
      </c>
      <c r="M5" s="6" t="s">
        <v>12</v>
      </c>
      <c r="N5" s="5" t="s">
        <v>13</v>
      </c>
      <c r="O5" s="5" t="s">
        <v>14</v>
      </c>
      <c r="P5" s="8" t="s">
        <v>15</v>
      </c>
      <c r="Q5" s="8" t="s">
        <v>16</v>
      </c>
    </row>
    <row r="6">
      <c r="A6" s="63">
        <v>0.64286</v>
      </c>
      <c r="B6" s="63">
        <v>0.357</v>
      </c>
      <c r="C6" s="10">
        <v>30.2</v>
      </c>
      <c r="D6" s="10">
        <v>20.1</v>
      </c>
      <c r="E6" s="10">
        <v>32.6</v>
      </c>
      <c r="F6" s="12">
        <v>30.137999999999998</v>
      </c>
      <c r="G6" s="12">
        <v>100.968</v>
      </c>
      <c r="H6" s="12">
        <v>5.778333333333333</v>
      </c>
      <c r="I6" s="12">
        <v>37.89333333333334</v>
      </c>
      <c r="J6" s="12">
        <v>39.69166666666667</v>
      </c>
      <c r="K6" s="12">
        <v>28.993333333333332</v>
      </c>
      <c r="L6" s="12">
        <v>91.364</v>
      </c>
      <c r="M6" s="12">
        <v>5.425454545454545</v>
      </c>
      <c r="N6" s="12">
        <v>46.032727272727264</v>
      </c>
      <c r="O6" s="12">
        <v>51.62</v>
      </c>
      <c r="P6" s="13">
        <v>2.0</v>
      </c>
      <c r="Q6" s="13">
        <v>6.0</v>
      </c>
    </row>
    <row r="7">
      <c r="A7" s="13" t="s">
        <v>72</v>
      </c>
    </row>
    <row r="8">
      <c r="A8" s="64"/>
    </row>
    <row r="9">
      <c r="A9" s="65" t="s">
        <v>73</v>
      </c>
    </row>
    <row r="11">
      <c r="A11" s="65" t="s">
        <v>74</v>
      </c>
    </row>
    <row r="13">
      <c r="A13" s="65" t="s">
        <v>75</v>
      </c>
    </row>
    <row r="15">
      <c r="A15" s="62">
        <v>45243.0</v>
      </c>
      <c r="B15" s="13" t="s">
        <v>76</v>
      </c>
      <c r="C15" s="13" t="s">
        <v>77</v>
      </c>
    </row>
    <row r="16">
      <c r="A16" s="13">
        <v>1.0</v>
      </c>
      <c r="B16" s="13">
        <v>5.0</v>
      </c>
      <c r="C16" s="13">
        <v>0.856</v>
      </c>
      <c r="D16" s="13">
        <v>0.154</v>
      </c>
      <c r="E16" s="11">
        <v>29.216249999999995</v>
      </c>
      <c r="F16" s="11">
        <v>82.43625</v>
      </c>
      <c r="G16" s="12">
        <v>5.422499999999999</v>
      </c>
      <c r="H16" s="12">
        <v>40.535</v>
      </c>
      <c r="I16" s="12">
        <v>43.995000000000005</v>
      </c>
      <c r="J16" s="12">
        <v>29.453333333333333</v>
      </c>
      <c r="K16" s="12">
        <v>88.70466666666665</v>
      </c>
      <c r="L16" s="12">
        <v>5.574545454545454</v>
      </c>
      <c r="M16" s="12">
        <v>33.232727272727274</v>
      </c>
      <c r="N16" s="12">
        <v>35.72636363636363</v>
      </c>
      <c r="O16" s="10">
        <v>33.8</v>
      </c>
      <c r="P16" s="10">
        <v>28.4</v>
      </c>
      <c r="Q16" s="10">
        <v>17.8</v>
      </c>
    </row>
    <row r="20">
      <c r="B20" s="12">
        <v>30.137999999999998</v>
      </c>
      <c r="C20" s="12">
        <v>100.968</v>
      </c>
      <c r="D20" s="12">
        <v>5.778333333333333</v>
      </c>
      <c r="E20" s="12">
        <v>37.89333333333334</v>
      </c>
      <c r="F20" s="12">
        <v>39.69166666666667</v>
      </c>
      <c r="G20" s="12">
        <v>28.993333333333332</v>
      </c>
      <c r="H20" s="12">
        <v>91.364</v>
      </c>
      <c r="I20" s="12">
        <v>5.425454545454545</v>
      </c>
      <c r="J20" s="12">
        <v>46.032727272727264</v>
      </c>
      <c r="K20" s="12">
        <v>51.62</v>
      </c>
    </row>
  </sheetData>
  <drawing r:id="rId1"/>
</worksheet>
</file>