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and\Desktop\Canada Job applications\Absorb LMS\"/>
    </mc:Choice>
  </mc:AlternateContent>
  <xr:revisionPtr revIDLastSave="0" documentId="13_ncr:1_{294260BF-5444-4930-AE4E-EC568AF5C506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Project plan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7" l="1"/>
  <c r="P43" i="7"/>
  <c r="Q43" i="7"/>
  <c r="Q45" i="7"/>
  <c r="Q44" i="7"/>
  <c r="Q52" i="7"/>
  <c r="Q51" i="7"/>
  <c r="Q50" i="7"/>
  <c r="Q49" i="7"/>
  <c r="Q48" i="7"/>
  <c r="Q47" i="7"/>
  <c r="Q46" i="7"/>
  <c r="G1" i="7"/>
  <c r="J71" i="7"/>
  <c r="J68" i="7"/>
  <c r="J55" i="7"/>
  <c r="J47" i="7"/>
  <c r="L41" i="7"/>
  <c r="I75" i="7"/>
  <c r="N75" i="7" s="1"/>
  <c r="I72" i="7"/>
  <c r="G73" i="7" s="1"/>
  <c r="I73" i="7" s="1"/>
  <c r="I61" i="7"/>
  <c r="G62" i="7" s="1"/>
  <c r="I62" i="7" s="1"/>
  <c r="G63" i="7" s="1"/>
  <c r="I63" i="7" s="1"/>
  <c r="G64" i="7" s="1"/>
  <c r="I64" i="7" s="1"/>
  <c r="G65" i="7" s="1"/>
  <c r="I65" i="7" s="1"/>
  <c r="G66" i="7" s="1"/>
  <c r="I66" i="7" s="1"/>
  <c r="G67" i="7" s="1"/>
  <c r="I67" i="7" s="1"/>
  <c r="G68" i="7" s="1"/>
  <c r="H43" i="7"/>
  <c r="I77" i="7"/>
  <c r="I74" i="7" s="1"/>
  <c r="I76" i="7"/>
  <c r="N76" i="7" s="1"/>
  <c r="H71" i="7"/>
  <c r="I69" i="7"/>
  <c r="G70" i="7" s="1"/>
  <c r="I70" i="7" s="1"/>
  <c r="G71" i="7" s="1"/>
  <c r="I71" i="7" s="1"/>
  <c r="N71" i="7" s="1"/>
  <c r="H68" i="7"/>
  <c r="L68" i="7" s="1"/>
  <c r="H60" i="7"/>
  <c r="I56" i="7"/>
  <c r="G57" i="7" s="1"/>
  <c r="I57" i="7" s="1"/>
  <c r="G58" i="7" s="1"/>
  <c r="I58" i="7" s="1"/>
  <c r="G59" i="7" s="1"/>
  <c r="I59" i="7" s="1"/>
  <c r="G60" i="7" s="1"/>
  <c r="I60" i="7" s="1"/>
  <c r="H55" i="7"/>
  <c r="I53" i="7"/>
  <c r="G54" i="7" s="1"/>
  <c r="I54" i="7" s="1"/>
  <c r="G55" i="7" s="1"/>
  <c r="I55" i="7" s="1"/>
  <c r="N55" i="7" s="1"/>
  <c r="I52" i="7"/>
  <c r="I51" i="7"/>
  <c r="I49" i="7"/>
  <c r="G50" i="7" s="1"/>
  <c r="I50" i="7" s="1"/>
  <c r="I48" i="7"/>
  <c r="I44" i="7"/>
  <c r="G45" i="7" s="1"/>
  <c r="I45" i="7" s="1"/>
  <c r="G46" i="7" s="1"/>
  <c r="I46" i="7" s="1"/>
  <c r="G47" i="7" s="1"/>
  <c r="I47" i="7" s="1"/>
  <c r="N47" i="7" s="1"/>
  <c r="I43" i="7"/>
  <c r="N43" i="7" s="1"/>
  <c r="O43" i="7" s="1"/>
  <c r="J74" i="7"/>
  <c r="J60" i="7"/>
  <c r="R76" i="7"/>
  <c r="R75" i="7" s="1"/>
  <c r="R74" i="7" s="1"/>
  <c r="R71" i="7" s="1"/>
  <c r="R66" i="7" s="1"/>
  <c r="D71" i="7"/>
  <c r="D68" i="7"/>
  <c r="D60" i="7"/>
  <c r="L60" i="7" s="1"/>
  <c r="D55" i="7"/>
  <c r="L47" i="7"/>
  <c r="D43" i="7"/>
  <c r="L77" i="7"/>
  <c r="L76" i="7"/>
  <c r="L75" i="7"/>
  <c r="L73" i="7"/>
  <c r="L72" i="7"/>
  <c r="L70" i="7"/>
  <c r="L69" i="7"/>
  <c r="L67" i="7"/>
  <c r="L66" i="7"/>
  <c r="L65" i="7"/>
  <c r="L64" i="7"/>
  <c r="L63" i="7"/>
  <c r="L62" i="7"/>
  <c r="L61" i="7"/>
  <c r="L59" i="7"/>
  <c r="L58" i="7"/>
  <c r="L57" i="7"/>
  <c r="L56" i="7"/>
  <c r="L54" i="7"/>
  <c r="L53" i="7"/>
  <c r="L52" i="7"/>
  <c r="L51" i="7"/>
  <c r="L50" i="7"/>
  <c r="L49" i="7"/>
  <c r="L48" i="7"/>
  <c r="L46" i="7"/>
  <c r="L45" i="7"/>
  <c r="L44" i="7"/>
  <c r="P44" i="7"/>
  <c r="M44" i="7"/>
  <c r="E44" i="7"/>
  <c r="M43" i="7"/>
  <c r="N45" i="7" l="1"/>
  <c r="N46" i="7"/>
  <c r="N44" i="7"/>
  <c r="O44" i="7" s="1"/>
  <c r="I68" i="7"/>
  <c r="R61" i="7"/>
  <c r="R59" i="7" s="1"/>
  <c r="R58" i="7" s="1"/>
  <c r="R57" i="7" s="1"/>
  <c r="N77" i="7"/>
  <c r="G74" i="7"/>
  <c r="N73" i="7"/>
  <c r="L74" i="7"/>
  <c r="L43" i="7"/>
  <c r="L55" i="7"/>
  <c r="L71" i="7"/>
  <c r="E43" i="7"/>
  <c r="C45" i="7"/>
  <c r="P45" i="7" s="1"/>
  <c r="M75" i="7"/>
  <c r="M76" i="7"/>
  <c r="M73" i="7"/>
  <c r="E45" i="7"/>
  <c r="M45" i="7"/>
  <c r="O75" i="7" l="1"/>
  <c r="O73" i="7"/>
  <c r="O76" i="7"/>
  <c r="O77" i="7"/>
  <c r="M77" i="7"/>
  <c r="O45" i="7"/>
  <c r="C46" i="7"/>
  <c r="N74" i="7" l="1"/>
  <c r="M74" i="7"/>
  <c r="E46" i="7"/>
  <c r="C47" i="7" s="1"/>
  <c r="P46" i="7"/>
  <c r="M46" i="7"/>
  <c r="O46" i="7" l="1"/>
  <c r="M47" i="7" l="1"/>
  <c r="E47" i="7"/>
  <c r="P47" i="7"/>
  <c r="M48" i="7" l="1"/>
  <c r="P48" i="7"/>
  <c r="E48" i="7"/>
  <c r="N48" i="7" l="1"/>
  <c r="O48" i="7" s="1"/>
  <c r="M49" i="7" l="1"/>
  <c r="E49" i="7"/>
  <c r="C50" i="7" s="1"/>
  <c r="P49" i="7"/>
  <c r="N49" i="7" l="1"/>
  <c r="O49" i="7" s="1"/>
  <c r="M50" i="7" l="1"/>
  <c r="E50" i="7"/>
  <c r="P50" i="7"/>
  <c r="N50" i="7" l="1"/>
  <c r="O50" i="7" s="1"/>
  <c r="E51" i="7" l="1"/>
  <c r="P51" i="7"/>
  <c r="M51" i="7"/>
  <c r="N51" i="7" l="1"/>
  <c r="O51" i="7" s="1"/>
  <c r="P52" i="7" l="1"/>
  <c r="E52" i="7"/>
  <c r="M52" i="7"/>
  <c r="N52" i="7" l="1"/>
  <c r="O52" i="7" s="1"/>
  <c r="M53" i="7" l="1"/>
  <c r="E53" i="7"/>
  <c r="C54" i="7" s="1"/>
  <c r="P53" i="7"/>
  <c r="Q53" i="7" l="1"/>
  <c r="N53" i="7"/>
  <c r="O53" i="7" s="1"/>
  <c r="E54" i="7" l="1"/>
  <c r="P54" i="7"/>
  <c r="M54" i="7"/>
  <c r="N54" i="7" l="1"/>
  <c r="O54" i="7" s="1"/>
  <c r="C55" i="7"/>
  <c r="Q54" i="7"/>
  <c r="P55" i="7" l="1"/>
  <c r="E55" i="7"/>
  <c r="M55" i="7"/>
  <c r="Q55" i="7" l="1"/>
  <c r="E56" i="7" l="1"/>
  <c r="P56" i="7"/>
  <c r="M56" i="7"/>
  <c r="N56" i="7" l="1"/>
  <c r="O56" i="7" s="1"/>
  <c r="Q56" i="7"/>
  <c r="C57" i="7"/>
  <c r="E57" i="7" l="1"/>
  <c r="P57" i="7"/>
  <c r="M57" i="7"/>
  <c r="N57" i="7" l="1"/>
  <c r="O57" i="7" s="1"/>
  <c r="Q57" i="7"/>
  <c r="C58" i="7"/>
  <c r="M58" i="7" l="1"/>
  <c r="P58" i="7"/>
  <c r="E58" i="7"/>
  <c r="C59" i="7" s="1"/>
  <c r="Q58" i="7" l="1"/>
  <c r="N58" i="7"/>
  <c r="O58" i="7" s="1"/>
  <c r="M59" i="7" l="1"/>
  <c r="P59" i="7"/>
  <c r="E59" i="7"/>
  <c r="C60" i="7" l="1"/>
  <c r="E60" i="7" s="1"/>
  <c r="Q59" i="7"/>
  <c r="N59" i="7"/>
  <c r="O59" i="7" s="1"/>
  <c r="M60" i="7" l="1"/>
  <c r="P60" i="7"/>
  <c r="Q60" i="7" l="1"/>
  <c r="N60" i="7"/>
  <c r="M61" i="7" l="1"/>
  <c r="E61" i="7"/>
  <c r="P61" i="7"/>
  <c r="Q61" i="7" l="1"/>
  <c r="C62" i="7"/>
  <c r="N61" i="7"/>
  <c r="O61" i="7" s="1"/>
  <c r="M62" i="7" l="1"/>
  <c r="E62" i="7"/>
  <c r="P62" i="7"/>
  <c r="C63" i="7" l="1"/>
  <c r="Q62" i="7"/>
  <c r="N62" i="7"/>
  <c r="O62" i="7" s="1"/>
  <c r="M63" i="7" l="1"/>
  <c r="P63" i="7"/>
  <c r="E63" i="7"/>
  <c r="C64" i="7" l="1"/>
  <c r="Q63" i="7"/>
  <c r="N63" i="7"/>
  <c r="O63" i="7" s="1"/>
  <c r="M64" i="7" l="1"/>
  <c r="E64" i="7"/>
  <c r="P64" i="7"/>
  <c r="Q64" i="7" l="1"/>
  <c r="C65" i="7"/>
  <c r="N64" i="7"/>
  <c r="O64" i="7" s="1"/>
  <c r="M65" i="7" l="1"/>
  <c r="E65" i="7"/>
  <c r="P65" i="7"/>
  <c r="Q65" i="7" l="1"/>
  <c r="C66" i="7"/>
  <c r="N65" i="7"/>
  <c r="O65" i="7" s="1"/>
  <c r="P66" i="7" l="1"/>
  <c r="E66" i="7"/>
  <c r="M66" i="7"/>
  <c r="N66" i="7" l="1"/>
  <c r="O66" i="7" s="1"/>
  <c r="C67" i="7"/>
  <c r="Q66" i="7"/>
  <c r="P67" i="7" l="1"/>
  <c r="E67" i="7"/>
  <c r="M67" i="7"/>
  <c r="C68" i="7" l="1"/>
  <c r="Q67" i="7"/>
  <c r="N67" i="7"/>
  <c r="O67" i="7" s="1"/>
  <c r="E68" i="7" l="1"/>
  <c r="P68" i="7"/>
  <c r="M68" i="7"/>
  <c r="N68" i="7" l="1"/>
  <c r="Q68" i="7"/>
  <c r="P69" i="7" l="1"/>
  <c r="E69" i="7"/>
  <c r="M69" i="7"/>
  <c r="N69" i="7" l="1"/>
  <c r="O69" i="7" s="1"/>
  <c r="Q69" i="7"/>
  <c r="C70" i="7"/>
  <c r="P70" i="7" l="1"/>
  <c r="E70" i="7"/>
  <c r="M70" i="7"/>
  <c r="N70" i="7" l="1"/>
  <c r="O70" i="7" s="1"/>
  <c r="Q70" i="7"/>
  <c r="C71" i="7"/>
  <c r="E71" i="7" l="1"/>
  <c r="P71" i="7"/>
  <c r="M71" i="7"/>
  <c r="Q71" i="7" l="1"/>
  <c r="E72" i="7" l="1"/>
  <c r="P72" i="7"/>
  <c r="M72" i="7"/>
  <c r="N72" i="7"/>
  <c r="O72" i="7" s="1"/>
  <c r="Q72" i="7" l="1"/>
  <c r="C73" i="7"/>
  <c r="E73" i="7" l="1"/>
  <c r="P73" i="7"/>
  <c r="Q73" i="7" l="1"/>
  <c r="C74" i="7"/>
  <c r="P74" i="7" l="1"/>
  <c r="E75" i="7" l="1"/>
  <c r="P75" i="7"/>
  <c r="Q75" i="7" l="1"/>
  <c r="E76" i="7" l="1"/>
  <c r="P76" i="7"/>
  <c r="Q76" i="7" l="1"/>
  <c r="E77" i="7" l="1"/>
  <c r="P77" i="7"/>
  <c r="Q77" i="7" l="1"/>
  <c r="E74" i="7"/>
  <c r="Q74" i="7" s="1"/>
</calcChain>
</file>

<file path=xl/sharedStrings.xml><?xml version="1.0" encoding="utf-8"?>
<sst xmlns="http://schemas.openxmlformats.org/spreadsheetml/2006/main" count="69" uniqueCount="59">
  <si>
    <t>Plan</t>
  </si>
  <si>
    <t>Actual</t>
  </si>
  <si>
    <t>#working</t>
  </si>
  <si>
    <t>Start date</t>
  </si>
  <si>
    <t>End date</t>
  </si>
  <si>
    <t>Task</t>
  </si>
  <si>
    <t>Completion</t>
  </si>
  <si>
    <t>%</t>
  </si>
  <si>
    <t>Employee survey</t>
  </si>
  <si>
    <t>Training &amp; comm. For onboarding users</t>
  </si>
  <si>
    <t>LMS content mapping sign off</t>
  </si>
  <si>
    <t>Task #</t>
  </si>
  <si>
    <t>Select scenario:</t>
  </si>
  <si>
    <t>Data prep:</t>
  </si>
  <si>
    <t># days completed</t>
  </si>
  <si>
    <t>Task index</t>
  </si>
  <si>
    <t>Y Axis for plan</t>
  </si>
  <si>
    <t>Plan Start date</t>
  </si>
  <si>
    <t>Project Preparation</t>
  </si>
  <si>
    <t>Implementation plan</t>
  </si>
  <si>
    <t>Project Charter</t>
  </si>
  <si>
    <t>Project contract &amp; financial terms sign off</t>
  </si>
  <si>
    <t>Resource Allocation</t>
  </si>
  <si>
    <t>Business Requirement, Business Process &amp; IT Assesement</t>
  </si>
  <si>
    <t>Map business Process KPI</t>
  </si>
  <si>
    <t>Gather requirements from stakeholders</t>
  </si>
  <si>
    <t>Conduct Risk/Technical Assesement</t>
  </si>
  <si>
    <t>Single sign on data configuration</t>
  </si>
  <si>
    <t>Platform customization requirements</t>
  </si>
  <si>
    <t>Deploy training manual</t>
  </si>
  <si>
    <t>Setup customer support channels</t>
  </si>
  <si>
    <t>Perform risk identification, analysis and response planning</t>
  </si>
  <si>
    <t>Formal Approval</t>
  </si>
  <si>
    <t>Marketing collateral delivery schedule for product go live</t>
  </si>
  <si>
    <t>Train the trainer programs; training schedule &amp; logistics</t>
  </si>
  <si>
    <t>Rollout program analytics and report project performance</t>
  </si>
  <si>
    <t>Post go live support and lessons learnt</t>
  </si>
  <si>
    <t>Support client queries through established channels</t>
  </si>
  <si>
    <t>Index &amp; archive records, complete financial closure and gain final acceptance</t>
  </si>
  <si>
    <t>Platform configuration</t>
  </si>
  <si>
    <t>Data exchange handshake configuration</t>
  </si>
  <si>
    <t>Platform configuration for user role</t>
  </si>
  <si>
    <t>Plan communication and stakeholder engagement</t>
  </si>
  <si>
    <t>Engagement Plan</t>
  </si>
  <si>
    <t>Go Live</t>
  </si>
  <si>
    <t>Define roles and responsibilites</t>
  </si>
  <si>
    <t>New feature delivery &amp; regression testing</t>
  </si>
  <si>
    <t>Proposed project statement of work &amp; schedule</t>
  </si>
  <si>
    <t>Product demo with client team/UAT</t>
  </si>
  <si>
    <t>Establish performance baseline for ROI</t>
  </si>
  <si>
    <t>Holiday Calendar</t>
  </si>
  <si>
    <t>Today arrow indicator</t>
  </si>
  <si>
    <t>Data Input for chart</t>
  </si>
  <si>
    <t>Current Date</t>
  </si>
  <si>
    <t>Total Milestone days of work</t>
  </si>
  <si>
    <t>Individual activity days of work</t>
  </si>
  <si>
    <t>Activity days completed</t>
  </si>
  <si>
    <t>Project Planned Days</t>
  </si>
  <si>
    <t>Individual activity days of work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</si>
</sst>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0" xfId="0" applyFont="1" applyFill="1"/>
    <xf numFmtId="14" fontId="0" fillId="2" borderId="0" xfId="0" applyNumberFormat="1" applyFill="1"/>
    <xf numFmtId="9" fontId="0" fillId="2" borderId="0" xfId="1" applyFont="1" applyFill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0" fillId="2" borderId="0" xfId="0" applyFill="1" applyBorder="1"/>
    <xf numFmtId="0" fontId="0" fillId="3" borderId="0" xfId="0" applyFill="1" applyAlignment="1">
      <alignment vertical="top"/>
    </xf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0" fontId="0" fillId="2" borderId="0" xfId="0" applyFont="1" applyFill="1"/>
    <xf numFmtId="0" fontId="2" fillId="2" borderId="0" xfId="0" applyFont="1" applyFill="1" applyAlignment="1">
      <alignment horizontal="center"/>
    </xf>
    <xf numFmtId="14" fontId="2" fillId="4" borderId="0" xfId="0" applyNumberFormat="1" applyFont="1" applyFill="1"/>
    <xf numFmtId="0" fontId="2" fillId="4" borderId="0" xfId="0" applyFont="1" applyFill="1"/>
    <xf numFmtId="14" fontId="2" fillId="5" borderId="0" xfId="0" applyNumberFormat="1" applyFont="1" applyFill="1"/>
    <xf numFmtId="0" fontId="2" fillId="5" borderId="0" xfId="0" applyFont="1" applyFill="1"/>
    <xf numFmtId="9" fontId="2" fillId="2" borderId="0" xfId="1" applyFont="1" applyFill="1"/>
    <xf numFmtId="14" fontId="0" fillId="5" borderId="0" xfId="0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2" fillId="5" borderId="2" xfId="0" applyNumberFormat="1" applyFont="1" applyFill="1" applyBorder="1"/>
    <xf numFmtId="14" fontId="0" fillId="5" borderId="3" xfId="0" applyNumberFormat="1" applyFill="1" applyBorder="1"/>
    <xf numFmtId="0" fontId="0" fillId="5" borderId="3" xfId="0" applyFill="1" applyBorder="1"/>
    <xf numFmtId="0" fontId="2" fillId="5" borderId="3" xfId="0" applyFont="1" applyFill="1" applyBorder="1"/>
    <xf numFmtId="0" fontId="0" fillId="5" borderId="4" xfId="0" applyFill="1" applyBorder="1"/>
    <xf numFmtId="0" fontId="3" fillId="2" borderId="0" xfId="0" applyNumberFormat="1" applyFont="1" applyFill="1"/>
    <xf numFmtId="0" fontId="2" fillId="4" borderId="0" xfId="0" applyNumberFormat="1" applyFont="1" applyFill="1"/>
    <xf numFmtId="0" fontId="0" fillId="4" borderId="0" xfId="0" applyNumberFormat="1" applyFill="1"/>
    <xf numFmtId="0" fontId="5" fillId="2" borderId="0" xfId="0" applyFont="1" applyFill="1"/>
    <xf numFmtId="9" fontId="2" fillId="5" borderId="0" xfId="1" applyFont="1" applyFill="1"/>
    <xf numFmtId="9" fontId="0" fillId="5" borderId="0" xfId="1" applyFont="1" applyFill="1"/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 plan'!$L$41</c:f>
          <c:strCache>
            <c:ptCount val="1"/>
            <c:pt idx="0">
              <c:v>Project Timeline: Plan v/s Actual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'Project plan'!$M$42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'Project plan'!$O$43:$O$77</c:f>
                <c:numCache>
                  <c:formatCode>General</c:formatCode>
                  <c:ptCount val="35"/>
                  <c:pt idx="0">
                    <c:v>7.5</c:v>
                  </c:pt>
                  <c:pt idx="1">
                    <c:v>3</c:v>
                  </c:pt>
                  <c:pt idx="2">
                    <c:v>5</c:v>
                  </c:pt>
                  <c:pt idx="3">
                    <c:v>0.5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60325" cap="flat" cmpd="sng" algn="ctr">
                <a:solidFill>
                  <a:schemeClr val="accent6">
                    <a:lumMod val="50000"/>
                    <a:alpha val="99000"/>
                  </a:schemeClr>
                </a:solidFill>
                <a:round/>
              </a:ln>
              <a:effectLst/>
            </c:spPr>
          </c:errBars>
          <c:cat>
            <c:strRef>
              <c:f>'Project plan'!$L$43:$L$77</c:f>
              <c:strCache>
                <c:ptCount val="35"/>
                <c:pt idx="0">
                  <c:v>Project Preparation (5 WD) + 2</c:v>
                </c:pt>
                <c:pt idx="1">
                  <c:v>Project Charter (1 WD) + 2</c:v>
                </c:pt>
                <c:pt idx="2">
                  <c:v>Project contract &amp; financial terms sign off (3 WD) + 0</c:v>
                </c:pt>
                <c:pt idx="3">
                  <c:v>Resource Allocation (1 WD) + 0</c:v>
                </c:pt>
                <c:pt idx="4">
                  <c:v>Business Requirement, Business Process &amp; IT Assesement (13 WD) + 0</c:v>
                </c:pt>
                <c:pt idx="5">
                  <c:v>Proposed project statement of work &amp; schedule (1 WD) + 0</c:v>
                </c:pt>
                <c:pt idx="6">
                  <c:v>Define roles and responsibilites (1 WD) + 0</c:v>
                </c:pt>
                <c:pt idx="7">
                  <c:v>Map business Process KPI (5 WD) + 0</c:v>
                </c:pt>
                <c:pt idx="8">
                  <c:v>Employee survey (5 WD) + 0</c:v>
                </c:pt>
                <c:pt idx="9">
                  <c:v>Gather requirements from stakeholders (5 WD) + 0</c:v>
                </c:pt>
                <c:pt idx="10">
                  <c:v>Establish performance baseline for ROI (2 WD) + 0</c:v>
                </c:pt>
                <c:pt idx="11">
                  <c:v>Conduct Risk/Technical Assesement (5 WD) + 0</c:v>
                </c:pt>
                <c:pt idx="12">
                  <c:v>Platform configuration (12 WD) + 0</c:v>
                </c:pt>
                <c:pt idx="13">
                  <c:v>Platform configuration for user role (1 WD) + 0</c:v>
                </c:pt>
                <c:pt idx="14">
                  <c:v>Data exchange handshake configuration (3 WD) + 0</c:v>
                </c:pt>
                <c:pt idx="15">
                  <c:v>Platform customization requirements (5 WD) + 0</c:v>
                </c:pt>
                <c:pt idx="16">
                  <c:v>Single sign on data configuration (3 WD) + 0</c:v>
                </c:pt>
                <c:pt idx="17">
                  <c:v>Implementation plan (11 WD) + 0</c:v>
                </c:pt>
                <c:pt idx="18">
                  <c:v>Product demo with client team/UAT (1 WD) + 0</c:v>
                </c:pt>
                <c:pt idx="19">
                  <c:v>Deploy training manual (3 WD) + 0</c:v>
                </c:pt>
                <c:pt idx="20">
                  <c:v>LMS content mapping sign off (2 WD) + 0</c:v>
                </c:pt>
                <c:pt idx="21">
                  <c:v>Setup customer support channels (1 WD) + 0</c:v>
                </c:pt>
                <c:pt idx="22">
                  <c:v>Plan communication and stakeholder engagement (2 WD) + 0</c:v>
                </c:pt>
                <c:pt idx="23">
                  <c:v>Perform risk identification, analysis and response planning (1 WD) + 0</c:v>
                </c:pt>
                <c:pt idx="24">
                  <c:v>Formal Approval (1 WD) + 0</c:v>
                </c:pt>
                <c:pt idx="25">
                  <c:v>Engagement Plan (5 WD) + 0</c:v>
                </c:pt>
                <c:pt idx="26">
                  <c:v>Marketing collateral delivery schedule for product go live (1 WD) + 0</c:v>
                </c:pt>
                <c:pt idx="27">
                  <c:v>Train the trainer programs; training schedule &amp; logistics (4 WD) + 0</c:v>
                </c:pt>
                <c:pt idx="28">
                  <c:v>Go Live (10 WD) + 0</c:v>
                </c:pt>
                <c:pt idx="29">
                  <c:v>Training &amp; comm. For onboarding users (1 WD) + 0</c:v>
                </c:pt>
                <c:pt idx="30">
                  <c:v>Rollout program analytics and report project performance (9 WD) + 0</c:v>
                </c:pt>
                <c:pt idx="31">
                  <c:v>Post go live support and lessons learnt (5 WD) + 0</c:v>
                </c:pt>
                <c:pt idx="32">
                  <c:v>Support client queries through established channels (5 WD) + 0</c:v>
                </c:pt>
                <c:pt idx="33">
                  <c:v>New feature delivery &amp; regression testing (5 WD) + 0</c:v>
                </c:pt>
                <c:pt idx="34">
                  <c:v>Index &amp; archive records, complete financial closure and gain final acceptance (5 WD) + 0</c:v>
                </c:pt>
              </c:strCache>
            </c:strRef>
          </c:cat>
          <c:val>
            <c:numRef>
              <c:f>'Project plan'!$M$43:$M$77</c:f>
              <c:numCache>
                <c:formatCode>m/d/yyyy</c:formatCode>
                <c:ptCount val="35"/>
                <c:pt idx="0">
                  <c:v>44298</c:v>
                </c:pt>
                <c:pt idx="1">
                  <c:v>44298</c:v>
                </c:pt>
                <c:pt idx="2">
                  <c:v>44301</c:v>
                </c:pt>
                <c:pt idx="3">
                  <c:v>44306</c:v>
                </c:pt>
                <c:pt idx="4">
                  <c:v>44307</c:v>
                </c:pt>
                <c:pt idx="5">
                  <c:v>44305</c:v>
                </c:pt>
                <c:pt idx="6">
                  <c:v>44305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44313</c:v>
                </c:pt>
                <c:pt idx="11">
                  <c:v>44315</c:v>
                </c:pt>
                <c:pt idx="12">
                  <c:v>44322</c:v>
                </c:pt>
                <c:pt idx="13">
                  <c:v>44322</c:v>
                </c:pt>
                <c:pt idx="14">
                  <c:v>44323</c:v>
                </c:pt>
                <c:pt idx="15">
                  <c:v>44328</c:v>
                </c:pt>
                <c:pt idx="16">
                  <c:v>44335</c:v>
                </c:pt>
                <c:pt idx="17">
                  <c:v>44340</c:v>
                </c:pt>
                <c:pt idx="18">
                  <c:v>44340</c:v>
                </c:pt>
                <c:pt idx="19">
                  <c:v>44341</c:v>
                </c:pt>
                <c:pt idx="20">
                  <c:v>44344</c:v>
                </c:pt>
                <c:pt idx="21">
                  <c:v>44348</c:v>
                </c:pt>
                <c:pt idx="22">
                  <c:v>44349</c:v>
                </c:pt>
                <c:pt idx="23">
                  <c:v>44351</c:v>
                </c:pt>
                <c:pt idx="24">
                  <c:v>44354</c:v>
                </c:pt>
                <c:pt idx="25">
                  <c:v>44355</c:v>
                </c:pt>
                <c:pt idx="26">
                  <c:v>44355</c:v>
                </c:pt>
                <c:pt idx="27">
                  <c:v>44356</c:v>
                </c:pt>
                <c:pt idx="28">
                  <c:v>44362</c:v>
                </c:pt>
                <c:pt idx="29">
                  <c:v>44362</c:v>
                </c:pt>
                <c:pt idx="30">
                  <c:v>44363</c:v>
                </c:pt>
                <c:pt idx="31">
                  <c:v>44376</c:v>
                </c:pt>
                <c:pt idx="32">
                  <c:v>44376</c:v>
                </c:pt>
                <c:pt idx="33">
                  <c:v>44376</c:v>
                </c:pt>
                <c:pt idx="34">
                  <c:v>44376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1-4FF6-8336-543B766B2FC9}"/>
            </c:ext>
          </c:extLst>
        </c:ser>
        <c:ser>
          <c:idx val="0"/>
          <c:order val="1"/>
          <c:tx>
            <c:strRef>
              <c:f>'Project plan'!$N$42</c:f>
              <c:strCache>
                <c:ptCount val="1"/>
                <c:pt idx="0">
                  <c:v>Activity days completed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C1-4FF6-8336-543B766B2FC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C1-4FF6-8336-543B766B2FC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C1-4FF6-8336-543B766B2FC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C1-4FF6-8336-543B766B2FC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C1-4FF6-8336-543B766B2FC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C1-4FF6-8336-543B766B2FC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C1-4FF6-8336-543B766B2FC9}"/>
              </c:ext>
            </c:extLst>
          </c:dPt>
          <c:val>
            <c:numRef>
              <c:f>'Project plan'!$N$43:$N$77</c:f>
              <c:numCache>
                <c:formatCode>General</c:formatCode>
                <c:ptCount val="35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18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6</c:v>
                </c:pt>
                <c:pt idx="28">
                  <c:v>14</c:v>
                </c:pt>
                <c:pt idx="29">
                  <c:v>1</c:v>
                </c:pt>
                <c:pt idx="30">
                  <c:v>13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1-4FF6-8336-543B766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903440"/>
        <c:axId val="783902128"/>
      </c:barChart>
      <c:scatterChart>
        <c:scatterStyle val="lineMarker"/>
        <c:varyColors val="0"/>
        <c:ser>
          <c:idx val="2"/>
          <c:order val="2"/>
          <c:tx>
            <c:strRef>
              <c:f>'Project plan'!$P$42</c:f>
              <c:strCache>
                <c:ptCount val="1"/>
                <c:pt idx="0">
                  <c:v>Plan Start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'Project plan'!$Q$43:$Q$77</c:f>
                <c:numCache>
                  <c:formatCode>General</c:formatCode>
                  <c:ptCount val="35"/>
                  <c:pt idx="0">
                    <c:v>7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17</c:v>
                  </c:pt>
                  <c:pt idx="5">
                    <c:v>1</c:v>
                  </c:pt>
                  <c:pt idx="6">
                    <c:v>1</c:v>
                  </c:pt>
                  <c:pt idx="7">
                    <c:v>7</c:v>
                  </c:pt>
                  <c:pt idx="8">
                    <c:v>7</c:v>
                  </c:pt>
                  <c:pt idx="9">
                    <c:v>7</c:v>
                  </c:pt>
                  <c:pt idx="10">
                    <c:v>2</c:v>
                  </c:pt>
                  <c:pt idx="11">
                    <c:v>7</c:v>
                  </c:pt>
                  <c:pt idx="12">
                    <c:v>18</c:v>
                  </c:pt>
                  <c:pt idx="13">
                    <c:v>1</c:v>
                  </c:pt>
                  <c:pt idx="14">
                    <c:v>5</c:v>
                  </c:pt>
                  <c:pt idx="15">
                    <c:v>7</c:v>
                  </c:pt>
                  <c:pt idx="16">
                    <c:v>5</c:v>
                  </c:pt>
                  <c:pt idx="17">
                    <c:v>15</c:v>
                  </c:pt>
                  <c:pt idx="18">
                    <c:v>1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1</c:v>
                  </c:pt>
                  <c:pt idx="25">
                    <c:v>7</c:v>
                  </c:pt>
                  <c:pt idx="26">
                    <c:v>1</c:v>
                  </c:pt>
                  <c:pt idx="27">
                    <c:v>6</c:v>
                  </c:pt>
                  <c:pt idx="28">
                    <c:v>14</c:v>
                  </c:pt>
                  <c:pt idx="29">
                    <c:v>1</c:v>
                  </c:pt>
                  <c:pt idx="30">
                    <c:v>13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412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'Project plan'!$P$43:$P$77</c:f>
              <c:numCache>
                <c:formatCode>m/d/yyyy</c:formatCode>
                <c:ptCount val="35"/>
                <c:pt idx="0">
                  <c:v>44298</c:v>
                </c:pt>
                <c:pt idx="1">
                  <c:v>44298</c:v>
                </c:pt>
                <c:pt idx="2">
                  <c:v>44299</c:v>
                </c:pt>
                <c:pt idx="3">
                  <c:v>44302</c:v>
                </c:pt>
                <c:pt idx="4">
                  <c:v>44305</c:v>
                </c:pt>
                <c:pt idx="5">
                  <c:v>44305</c:v>
                </c:pt>
                <c:pt idx="6">
                  <c:v>44305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44313</c:v>
                </c:pt>
                <c:pt idx="11">
                  <c:v>44315</c:v>
                </c:pt>
                <c:pt idx="12">
                  <c:v>44322</c:v>
                </c:pt>
                <c:pt idx="13">
                  <c:v>44322</c:v>
                </c:pt>
                <c:pt idx="14">
                  <c:v>44323</c:v>
                </c:pt>
                <c:pt idx="15">
                  <c:v>44328</c:v>
                </c:pt>
                <c:pt idx="16">
                  <c:v>44335</c:v>
                </c:pt>
                <c:pt idx="17">
                  <c:v>44340</c:v>
                </c:pt>
                <c:pt idx="18">
                  <c:v>44340</c:v>
                </c:pt>
                <c:pt idx="19">
                  <c:v>44341</c:v>
                </c:pt>
                <c:pt idx="20">
                  <c:v>44344</c:v>
                </c:pt>
                <c:pt idx="21">
                  <c:v>44348</c:v>
                </c:pt>
                <c:pt idx="22">
                  <c:v>44349</c:v>
                </c:pt>
                <c:pt idx="23">
                  <c:v>44351</c:v>
                </c:pt>
                <c:pt idx="24">
                  <c:v>44354</c:v>
                </c:pt>
                <c:pt idx="25">
                  <c:v>44355</c:v>
                </c:pt>
                <c:pt idx="26">
                  <c:v>44355</c:v>
                </c:pt>
                <c:pt idx="27">
                  <c:v>44356</c:v>
                </c:pt>
                <c:pt idx="28">
                  <c:v>44362</c:v>
                </c:pt>
                <c:pt idx="29">
                  <c:v>44362</c:v>
                </c:pt>
                <c:pt idx="30">
                  <c:v>44363</c:v>
                </c:pt>
                <c:pt idx="31">
                  <c:v>44376</c:v>
                </c:pt>
                <c:pt idx="32">
                  <c:v>44376</c:v>
                </c:pt>
                <c:pt idx="33">
                  <c:v>44376</c:v>
                </c:pt>
                <c:pt idx="34">
                  <c:v>44376</c:v>
                </c:pt>
              </c:numCache>
            </c:numRef>
          </c:xVal>
          <c:yVal>
            <c:numRef>
              <c:f>'Project plan'!$R$43:$R$77</c:f>
              <c:numCache>
                <c:formatCode>General</c:formatCode>
                <c:ptCount val="35"/>
                <c:pt idx="0">
                  <c:v>38.9</c:v>
                </c:pt>
                <c:pt idx="1">
                  <c:v>37.799999999999997</c:v>
                </c:pt>
                <c:pt idx="2">
                  <c:v>36.6</c:v>
                </c:pt>
                <c:pt idx="3">
                  <c:v>35.5</c:v>
                </c:pt>
                <c:pt idx="4">
                  <c:v>34.299999999999997</c:v>
                </c:pt>
                <c:pt idx="5">
                  <c:v>33</c:v>
                </c:pt>
                <c:pt idx="6">
                  <c:v>31.9</c:v>
                </c:pt>
                <c:pt idx="7">
                  <c:v>31</c:v>
                </c:pt>
                <c:pt idx="8">
                  <c:v>29.6</c:v>
                </c:pt>
                <c:pt idx="9">
                  <c:v>28.5</c:v>
                </c:pt>
                <c:pt idx="10">
                  <c:v>27.3</c:v>
                </c:pt>
                <c:pt idx="11">
                  <c:v>26.2</c:v>
                </c:pt>
                <c:pt idx="12">
                  <c:v>25.2</c:v>
                </c:pt>
                <c:pt idx="13">
                  <c:v>24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18.2</c:v>
                </c:pt>
                <c:pt idx="19">
                  <c:v>17.2</c:v>
                </c:pt>
                <c:pt idx="20">
                  <c:v>15.8</c:v>
                </c:pt>
                <c:pt idx="21">
                  <c:v>14.8</c:v>
                </c:pt>
                <c:pt idx="22">
                  <c:v>13.7</c:v>
                </c:pt>
                <c:pt idx="23">
                  <c:v>12.4</c:v>
                </c:pt>
                <c:pt idx="24">
                  <c:v>11.4</c:v>
                </c:pt>
                <c:pt idx="25">
                  <c:v>10.199999999999999</c:v>
                </c:pt>
                <c:pt idx="26">
                  <c:v>9</c:v>
                </c:pt>
                <c:pt idx="27">
                  <c:v>7.9</c:v>
                </c:pt>
                <c:pt idx="28">
                  <c:v>6.7</c:v>
                </c:pt>
                <c:pt idx="29">
                  <c:v>5.7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2.2999999999999998</c:v>
                </c:pt>
                <c:pt idx="33">
                  <c:v>1.3</c:v>
                </c:pt>
                <c:pt idx="3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C1-4FF6-8336-543B766B2FC9}"/>
            </c:ext>
          </c:extLst>
        </c:ser>
        <c:ser>
          <c:idx val="3"/>
          <c:order val="3"/>
          <c:tx>
            <c:strRef>
              <c:f>'Project plan'!$S$42</c:f>
              <c:strCache>
                <c:ptCount val="1"/>
                <c:pt idx="0">
                  <c:v>Today arrow indicator</c:v>
                </c:pt>
              </c:strCache>
            </c:strRef>
          </c:tx>
          <c:spPr>
            <a:ln w="25400" cap="rnd">
              <a:solidFill>
                <a:schemeClr val="tx1">
                  <a:alpha val="46000"/>
                </a:schemeClr>
              </a:solidFill>
              <a:round/>
              <a:headEnd type="triangle" w="lg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C1-4FF6-8336-543B766B2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'Project plan'!$S$43:$S$77</c:f>
              <c:numCache>
                <c:formatCode>m/d/yyyy</c:formatCode>
                <c:ptCount val="35"/>
                <c:pt idx="3">
                  <c:v>44305</c:v>
                </c:pt>
                <c:pt idx="4">
                  <c:v>44305</c:v>
                </c:pt>
                <c:pt idx="5">
                  <c:v>44305</c:v>
                </c:pt>
                <c:pt idx="6">
                  <c:v>44305</c:v>
                </c:pt>
                <c:pt idx="7">
                  <c:v>44305</c:v>
                </c:pt>
                <c:pt idx="8">
                  <c:v>44305</c:v>
                </c:pt>
                <c:pt idx="9">
                  <c:v>44305</c:v>
                </c:pt>
                <c:pt idx="10">
                  <c:v>44305</c:v>
                </c:pt>
                <c:pt idx="11">
                  <c:v>44305</c:v>
                </c:pt>
                <c:pt idx="12">
                  <c:v>44305</c:v>
                </c:pt>
                <c:pt idx="13">
                  <c:v>44305</c:v>
                </c:pt>
                <c:pt idx="14">
                  <c:v>44305</c:v>
                </c:pt>
                <c:pt idx="15">
                  <c:v>44305</c:v>
                </c:pt>
                <c:pt idx="16">
                  <c:v>44305</c:v>
                </c:pt>
                <c:pt idx="17">
                  <c:v>44305</c:v>
                </c:pt>
                <c:pt idx="18">
                  <c:v>44305</c:v>
                </c:pt>
                <c:pt idx="19">
                  <c:v>44305</c:v>
                </c:pt>
                <c:pt idx="20">
                  <c:v>44305</c:v>
                </c:pt>
                <c:pt idx="21">
                  <c:v>44305</c:v>
                </c:pt>
                <c:pt idx="22">
                  <c:v>44305</c:v>
                </c:pt>
                <c:pt idx="23">
                  <c:v>44305</c:v>
                </c:pt>
                <c:pt idx="24">
                  <c:v>44305</c:v>
                </c:pt>
                <c:pt idx="25">
                  <c:v>44305</c:v>
                </c:pt>
                <c:pt idx="26">
                  <c:v>44305</c:v>
                </c:pt>
                <c:pt idx="27">
                  <c:v>44305</c:v>
                </c:pt>
                <c:pt idx="28">
                  <c:v>44305</c:v>
                </c:pt>
                <c:pt idx="29">
                  <c:v>44305</c:v>
                </c:pt>
                <c:pt idx="30">
                  <c:v>44305</c:v>
                </c:pt>
                <c:pt idx="31">
                  <c:v>44305</c:v>
                </c:pt>
                <c:pt idx="32">
                  <c:v>44305</c:v>
                </c:pt>
                <c:pt idx="33">
                  <c:v>44305</c:v>
                </c:pt>
                <c:pt idx="34">
                  <c:v>44305</c:v>
                </c:pt>
              </c:numCache>
            </c:numRef>
          </c:xVal>
          <c:yVal>
            <c:numRef>
              <c:f>'Project plan'!$R$43:$R$77</c:f>
              <c:numCache>
                <c:formatCode>General</c:formatCode>
                <c:ptCount val="35"/>
                <c:pt idx="0">
                  <c:v>38.9</c:v>
                </c:pt>
                <c:pt idx="1">
                  <c:v>37.799999999999997</c:v>
                </c:pt>
                <c:pt idx="2">
                  <c:v>36.6</c:v>
                </c:pt>
                <c:pt idx="3">
                  <c:v>35.5</c:v>
                </c:pt>
                <c:pt idx="4">
                  <c:v>34.299999999999997</c:v>
                </c:pt>
                <c:pt idx="5">
                  <c:v>33</c:v>
                </c:pt>
                <c:pt idx="6">
                  <c:v>31.9</c:v>
                </c:pt>
                <c:pt idx="7">
                  <c:v>31</c:v>
                </c:pt>
                <c:pt idx="8">
                  <c:v>29.6</c:v>
                </c:pt>
                <c:pt idx="9">
                  <c:v>28.5</c:v>
                </c:pt>
                <c:pt idx="10">
                  <c:v>27.3</c:v>
                </c:pt>
                <c:pt idx="11">
                  <c:v>26.2</c:v>
                </c:pt>
                <c:pt idx="12">
                  <c:v>25.2</c:v>
                </c:pt>
                <c:pt idx="13">
                  <c:v>24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18.2</c:v>
                </c:pt>
                <c:pt idx="19">
                  <c:v>17.2</c:v>
                </c:pt>
                <c:pt idx="20">
                  <c:v>15.8</c:v>
                </c:pt>
                <c:pt idx="21">
                  <c:v>14.8</c:v>
                </c:pt>
                <c:pt idx="22">
                  <c:v>13.7</c:v>
                </c:pt>
                <c:pt idx="23">
                  <c:v>12.4</c:v>
                </c:pt>
                <c:pt idx="24">
                  <c:v>11.4</c:v>
                </c:pt>
                <c:pt idx="25">
                  <c:v>10.199999999999999</c:v>
                </c:pt>
                <c:pt idx="26">
                  <c:v>9</c:v>
                </c:pt>
                <c:pt idx="27">
                  <c:v>7.9</c:v>
                </c:pt>
                <c:pt idx="28">
                  <c:v>6.7</c:v>
                </c:pt>
                <c:pt idx="29">
                  <c:v>5.7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2.2999999999999998</c:v>
                </c:pt>
                <c:pt idx="33">
                  <c:v>1.3</c:v>
                </c:pt>
                <c:pt idx="3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C1-4FF6-8336-543B766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35368"/>
        <c:axId val="654928480"/>
      </c:scatterChart>
      <c:catAx>
        <c:axId val="783903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2128"/>
        <c:crosses val="autoZero"/>
        <c:auto val="1"/>
        <c:lblAlgn val="ctr"/>
        <c:lblOffset val="100"/>
        <c:noMultiLvlLbl val="0"/>
      </c:catAx>
      <c:valAx>
        <c:axId val="783902128"/>
        <c:scaling>
          <c:orientation val="minMax"/>
          <c:min val="44290"/>
        </c:scaling>
        <c:delete val="0"/>
        <c:axPos val="t"/>
        <c:numFmt formatCode="m/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3440"/>
        <c:crosses val="autoZero"/>
        <c:crossBetween val="between"/>
        <c:majorUnit val="7"/>
      </c:valAx>
      <c:valAx>
        <c:axId val="654928480"/>
        <c:scaling>
          <c:orientation val="minMax"/>
          <c:max val="40"/>
        </c:scaling>
        <c:delete val="1"/>
        <c:axPos val="r"/>
        <c:numFmt formatCode="General" sourceLinked="1"/>
        <c:majorTickMark val="out"/>
        <c:minorTickMark val="none"/>
        <c:tickLblPos val="nextTo"/>
        <c:crossAx val="654935368"/>
        <c:crosses val="max"/>
        <c:crossBetween val="midCat"/>
      </c:valAx>
      <c:valAx>
        <c:axId val="654935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49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76199</xdr:rowOff>
    </xdr:from>
    <xdr:to>
      <xdr:col>14</xdr:col>
      <xdr:colOff>714376</xdr:colOff>
      <xdr:row>38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3FE8A5-5DEF-4646-9AEA-1EC3686A1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2110-BA5F-43E9-A634-5B17913427B0}">
  <dimension ref="A1:W87"/>
  <sheetViews>
    <sheetView tabSelected="1" topLeftCell="A49" zoomScale="70" zoomScaleNormal="70" workbookViewId="0">
      <selection activeCell="P22" sqref="P22"/>
    </sheetView>
  </sheetViews>
  <sheetFormatPr defaultRowHeight="14.4" x14ac:dyDescent="0.3"/>
  <cols>
    <col min="1" max="1" width="6" style="1" customWidth="1"/>
    <col min="2" max="2" width="59" style="1" bestFit="1" customWidth="1"/>
    <col min="3" max="5" width="14.88671875" style="1" customWidth="1"/>
    <col min="6" max="6" width="2.77734375" style="1" customWidth="1"/>
    <col min="7" max="11" width="14.88671875" style="1" customWidth="1"/>
    <col min="12" max="12" width="23" style="1" customWidth="1"/>
    <col min="13" max="13" width="10.44140625" style="1" bestFit="1" customWidth="1"/>
    <col min="14" max="14" width="12.33203125" style="1" customWidth="1"/>
    <col min="15" max="15" width="16.33203125" style="1" bestFit="1" customWidth="1"/>
    <col min="16" max="20" width="16.33203125" style="1" customWidth="1"/>
    <col min="21" max="21" width="9.33203125" style="1" bestFit="1" customWidth="1"/>
    <col min="22" max="16384" width="8.88671875" style="1"/>
  </cols>
  <sheetData>
    <row r="1" spans="2:17" x14ac:dyDescent="0.3">
      <c r="B1" s="1" t="s">
        <v>12</v>
      </c>
      <c r="C1" s="11" t="s">
        <v>0</v>
      </c>
      <c r="E1" s="1" t="s">
        <v>53</v>
      </c>
      <c r="G1" s="6">
        <f ca="1">TODAY()</f>
        <v>44390</v>
      </c>
    </row>
    <row r="8" spans="2:17" x14ac:dyDescent="0.3">
      <c r="P8" s="24"/>
      <c r="Q8" s="1" t="s">
        <v>54</v>
      </c>
    </row>
    <row r="10" spans="2:17" x14ac:dyDescent="0.3">
      <c r="P10" s="26"/>
      <c r="Q10" s="1" t="s">
        <v>58</v>
      </c>
    </row>
    <row r="12" spans="2:17" x14ac:dyDescent="0.3">
      <c r="P12" s="27"/>
      <c r="Q12" s="1" t="s">
        <v>56</v>
      </c>
    </row>
    <row r="14" spans="2:17" x14ac:dyDescent="0.3">
      <c r="P14" s="25"/>
      <c r="Q14" s="1" t="s">
        <v>57</v>
      </c>
    </row>
    <row r="31" spans="23:23" x14ac:dyDescent="0.3">
      <c r="W31" s="2"/>
    </row>
    <row r="32" spans="23:23" x14ac:dyDescent="0.3">
      <c r="W32" s="2"/>
    </row>
    <row r="33" spans="1:23" x14ac:dyDescent="0.3">
      <c r="W33" s="2"/>
    </row>
    <row r="34" spans="1:23" x14ac:dyDescent="0.3">
      <c r="W34" s="2"/>
    </row>
    <row r="35" spans="1:23" x14ac:dyDescent="0.3">
      <c r="W35" s="2"/>
    </row>
    <row r="36" spans="1:23" x14ac:dyDescent="0.3">
      <c r="W36" s="2"/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ht="23.4" x14ac:dyDescent="0.45">
      <c r="B40" s="36" t="s">
        <v>52</v>
      </c>
      <c r="C40" s="3"/>
      <c r="D40" s="4" t="s">
        <v>0</v>
      </c>
      <c r="E40" s="3"/>
      <c r="G40" s="3"/>
      <c r="H40" s="4" t="s">
        <v>1</v>
      </c>
      <c r="I40" s="3"/>
      <c r="L40" s="36" t="s">
        <v>13</v>
      </c>
      <c r="W40" s="2"/>
    </row>
    <row r="41" spans="1:23" x14ac:dyDescent="0.3">
      <c r="D41" s="2" t="s">
        <v>2</v>
      </c>
      <c r="H41" s="2" t="s">
        <v>2</v>
      </c>
      <c r="J41" s="2" t="s">
        <v>7</v>
      </c>
      <c r="K41" s="2"/>
      <c r="L41" s="1" t="str">
        <f>"Project Timeline: Plan v/s Actual"</f>
        <v>Project Timeline: Plan v/s Actual</v>
      </c>
      <c r="M41" s="3"/>
      <c r="N41" s="3" t="s">
        <v>1</v>
      </c>
      <c r="O41" s="3"/>
      <c r="P41" s="3"/>
      <c r="Q41" s="3" t="s">
        <v>0</v>
      </c>
      <c r="W41" s="2"/>
    </row>
    <row r="42" spans="1:23" ht="84.6" customHeight="1" thickBot="1" x14ac:dyDescent="0.4">
      <c r="A42" s="2" t="s">
        <v>11</v>
      </c>
      <c r="B42" s="3" t="s">
        <v>5</v>
      </c>
      <c r="C42" s="4" t="s">
        <v>3</v>
      </c>
      <c r="D42" s="39" t="s">
        <v>55</v>
      </c>
      <c r="E42" s="4" t="s">
        <v>4</v>
      </c>
      <c r="G42" s="4" t="s">
        <v>3</v>
      </c>
      <c r="H42" s="39" t="s">
        <v>56</v>
      </c>
      <c r="I42" s="4" t="s">
        <v>4</v>
      </c>
      <c r="J42" s="2" t="s">
        <v>6</v>
      </c>
      <c r="K42" s="2"/>
      <c r="L42" s="2" t="s">
        <v>15</v>
      </c>
      <c r="M42" s="1" t="s">
        <v>3</v>
      </c>
      <c r="N42" s="40" t="s">
        <v>56</v>
      </c>
      <c r="O42" s="1" t="s">
        <v>14</v>
      </c>
      <c r="P42" s="1" t="s">
        <v>17</v>
      </c>
      <c r="Q42" s="40" t="s">
        <v>57</v>
      </c>
      <c r="R42" s="1" t="s">
        <v>16</v>
      </c>
      <c r="S42" s="1" t="s">
        <v>51</v>
      </c>
      <c r="U42" s="1" t="s">
        <v>50</v>
      </c>
      <c r="W42" s="2"/>
    </row>
    <row r="43" spans="1:23" x14ac:dyDescent="0.3">
      <c r="A43" s="17">
        <v>1</v>
      </c>
      <c r="B43" s="5" t="s">
        <v>18</v>
      </c>
      <c r="C43" s="20">
        <v>44298</v>
      </c>
      <c r="D43" s="21">
        <f>(SUM(D44:D46))</f>
        <v>5</v>
      </c>
      <c r="E43" s="18">
        <f>(IF(C43="","",(WORKDAY(C43,D43,$U$43:$U$53))))</f>
        <v>44305</v>
      </c>
      <c r="F43" s="5"/>
      <c r="G43" s="20">
        <v>44298</v>
      </c>
      <c r="H43" s="21">
        <f>(SUM(H44:H46))</f>
        <v>7</v>
      </c>
      <c r="I43" s="18">
        <f>(IF(G43="","",(WORKDAY(G43,H43,$U$43:$U$53))))</f>
        <v>44307</v>
      </c>
      <c r="J43" s="37">
        <f>IF(J44="","",(SUM(J44:J46))/(COUNT(J44:J46)))</f>
        <v>0.83333333333333337</v>
      </c>
      <c r="K43" s="22"/>
      <c r="L43" s="22" t="str">
        <f>B43&amp;" ("&amp;D43&amp;" WD) + "&amp;(H43-D43)</f>
        <v>Project Preparation (5 WD) + 2</v>
      </c>
      <c r="M43" s="18">
        <f t="shared" ref="M43:M48" si="0">G43</f>
        <v>44298</v>
      </c>
      <c r="N43" s="34">
        <f>I43-G43</f>
        <v>9</v>
      </c>
      <c r="O43" s="19">
        <f>J43*N43</f>
        <v>7.5</v>
      </c>
      <c r="P43" s="18">
        <f>C43</f>
        <v>44298</v>
      </c>
      <c r="Q43" s="34">
        <f>E43-C43</f>
        <v>7</v>
      </c>
      <c r="R43" s="33">
        <v>38.9</v>
      </c>
      <c r="S43" s="23"/>
      <c r="T43" s="5"/>
      <c r="U43" s="28">
        <v>44288</v>
      </c>
    </row>
    <row r="44" spans="1:23" x14ac:dyDescent="0.3">
      <c r="A44" s="2">
        <v>2</v>
      </c>
      <c r="B44" s="1" t="s">
        <v>20</v>
      </c>
      <c r="C44" s="14">
        <v>44298</v>
      </c>
      <c r="D44" s="15">
        <v>1</v>
      </c>
      <c r="E44" s="12">
        <f t="shared" ref="E44:E73" si="1">(IF(C44="","",(WORKDAY(C44,D44,$U$63:$U$74))))</f>
        <v>44299</v>
      </c>
      <c r="G44" s="14">
        <v>44298</v>
      </c>
      <c r="H44" s="15">
        <v>3</v>
      </c>
      <c r="I44" s="12">
        <f t="shared" ref="I44:I73" si="2">(IF(G44="","",(WORKDAY(G44,H44,$U$63:$U$74))))</f>
        <v>44301</v>
      </c>
      <c r="J44" s="38">
        <v>1</v>
      </c>
      <c r="K44" s="7"/>
      <c r="L44" s="7" t="str">
        <f t="shared" ref="L44:L77" si="3">B44&amp;" ("&amp;D44&amp;" WD) + "&amp;(H44-D44)</f>
        <v>Project Charter (1 WD) + 2</v>
      </c>
      <c r="M44" s="12">
        <f t="shared" si="0"/>
        <v>44298</v>
      </c>
      <c r="N44" s="35">
        <f>I44-G44</f>
        <v>3</v>
      </c>
      <c r="O44" s="13">
        <f>J44*N44</f>
        <v>3</v>
      </c>
      <c r="P44" s="12">
        <f>C44</f>
        <v>44298</v>
      </c>
      <c r="Q44" s="35">
        <f>E44-C44</f>
        <v>1</v>
      </c>
      <c r="R44" s="33">
        <v>37.799999999999997</v>
      </c>
      <c r="S44" s="23"/>
      <c r="U44" s="29">
        <v>44318</v>
      </c>
    </row>
    <row r="45" spans="1:23" x14ac:dyDescent="0.3">
      <c r="A45" s="2">
        <v>3</v>
      </c>
      <c r="B45" s="1" t="s">
        <v>21</v>
      </c>
      <c r="C45" s="14">
        <f>E44</f>
        <v>44299</v>
      </c>
      <c r="D45" s="15">
        <v>3</v>
      </c>
      <c r="E45" s="12">
        <f t="shared" si="1"/>
        <v>44302</v>
      </c>
      <c r="G45" s="14">
        <f>I44</f>
        <v>44301</v>
      </c>
      <c r="H45" s="15">
        <v>3</v>
      </c>
      <c r="I45" s="12">
        <f t="shared" si="2"/>
        <v>44306</v>
      </c>
      <c r="J45" s="38">
        <v>1</v>
      </c>
      <c r="K45" s="7"/>
      <c r="L45" s="7" t="str">
        <f t="shared" si="3"/>
        <v>Project contract &amp; financial terms sign off (3 WD) + 0</v>
      </c>
      <c r="M45" s="12">
        <f t="shared" si="0"/>
        <v>44301</v>
      </c>
      <c r="N45" s="35">
        <f>I45-G45</f>
        <v>5</v>
      </c>
      <c r="O45" s="13">
        <f>J45*N45</f>
        <v>5</v>
      </c>
      <c r="P45" s="12">
        <f t="shared" ref="P45:P67" si="4">C45</f>
        <v>44299</v>
      </c>
      <c r="Q45" s="35">
        <f>E45-C45</f>
        <v>3</v>
      </c>
      <c r="R45" s="33">
        <v>36.6</v>
      </c>
      <c r="S45" s="23"/>
      <c r="U45" s="29"/>
    </row>
    <row r="46" spans="1:23" x14ac:dyDescent="0.3">
      <c r="A46" s="2">
        <v>4</v>
      </c>
      <c r="B46" s="1" t="s">
        <v>22</v>
      </c>
      <c r="C46" s="14">
        <f>E45</f>
        <v>44302</v>
      </c>
      <c r="D46" s="15">
        <v>1</v>
      </c>
      <c r="E46" s="12">
        <f t="shared" si="1"/>
        <v>44305</v>
      </c>
      <c r="G46" s="14">
        <f>I45</f>
        <v>44306</v>
      </c>
      <c r="H46" s="15">
        <v>1</v>
      </c>
      <c r="I46" s="12">
        <f t="shared" si="2"/>
        <v>44307</v>
      </c>
      <c r="J46" s="38">
        <v>0.5</v>
      </c>
      <c r="K46" s="7"/>
      <c r="L46" s="7" t="str">
        <f t="shared" si="3"/>
        <v>Resource Allocation (1 WD) + 0</v>
      </c>
      <c r="M46" s="12">
        <f t="shared" si="0"/>
        <v>44306</v>
      </c>
      <c r="N46" s="35">
        <f>I46-G46</f>
        <v>1</v>
      </c>
      <c r="O46" s="13">
        <f>J46*N46</f>
        <v>0.5</v>
      </c>
      <c r="P46" s="12">
        <f t="shared" si="4"/>
        <v>44302</v>
      </c>
      <c r="Q46" s="35">
        <f>E46-C46</f>
        <v>3</v>
      </c>
      <c r="R46" s="33">
        <v>35.5</v>
      </c>
      <c r="S46" s="23">
        <v>44305</v>
      </c>
      <c r="U46" s="30"/>
    </row>
    <row r="47" spans="1:23" x14ac:dyDescent="0.3">
      <c r="A47" s="17">
        <v>5</v>
      </c>
      <c r="B47" s="5" t="s">
        <v>23</v>
      </c>
      <c r="C47" s="20">
        <f>E46</f>
        <v>44305</v>
      </c>
      <c r="D47" s="21">
        <v>13</v>
      </c>
      <c r="E47" s="18">
        <f t="shared" si="1"/>
        <v>44322</v>
      </c>
      <c r="F47" s="5"/>
      <c r="G47" s="20">
        <f>I46</f>
        <v>44307</v>
      </c>
      <c r="H47" s="21">
        <v>13</v>
      </c>
      <c r="I47" s="18">
        <f t="shared" si="2"/>
        <v>44326</v>
      </c>
      <c r="J47" s="37" t="str">
        <f>IF(J48="","",(SUM(J48:J54))/(COUNT(J48:J54)))</f>
        <v/>
      </c>
      <c r="K47" s="22"/>
      <c r="L47" s="22" t="str">
        <f t="shared" si="3"/>
        <v>Business Requirement, Business Process &amp; IT Assesement (13 WD) + 0</v>
      </c>
      <c r="M47" s="18">
        <f t="shared" si="0"/>
        <v>44307</v>
      </c>
      <c r="N47" s="34">
        <f>I47-G47</f>
        <v>19</v>
      </c>
      <c r="O47" s="13">
        <v>0</v>
      </c>
      <c r="P47" s="18">
        <f t="shared" si="4"/>
        <v>44305</v>
      </c>
      <c r="Q47" s="34">
        <f>E47-C47</f>
        <v>17</v>
      </c>
      <c r="R47" s="33">
        <v>34.299999999999997</v>
      </c>
      <c r="S47" s="23">
        <v>44305</v>
      </c>
      <c r="T47" s="5"/>
      <c r="U47" s="31"/>
    </row>
    <row r="48" spans="1:23" x14ac:dyDescent="0.3">
      <c r="A48" s="17">
        <v>6</v>
      </c>
      <c r="B48" s="1" t="s">
        <v>47</v>
      </c>
      <c r="C48" s="23">
        <v>44305</v>
      </c>
      <c r="D48" s="15">
        <v>1</v>
      </c>
      <c r="E48" s="12">
        <f t="shared" si="1"/>
        <v>44306</v>
      </c>
      <c r="G48" s="23">
        <v>44305</v>
      </c>
      <c r="H48" s="15">
        <v>1</v>
      </c>
      <c r="I48" s="12">
        <f t="shared" si="2"/>
        <v>44306</v>
      </c>
      <c r="J48" s="38"/>
      <c r="K48" s="7"/>
      <c r="L48" s="7" t="str">
        <f t="shared" si="3"/>
        <v>Proposed project statement of work &amp; schedule (1 WD) + 0</v>
      </c>
      <c r="M48" s="12">
        <f t="shared" si="0"/>
        <v>44305</v>
      </c>
      <c r="N48" s="35">
        <f t="shared" ref="N45:N68" si="5">I48-G48</f>
        <v>1</v>
      </c>
      <c r="O48" s="13">
        <f t="shared" ref="O48:O67" si="6">J48*N48</f>
        <v>0</v>
      </c>
      <c r="P48" s="12">
        <f t="shared" si="4"/>
        <v>44305</v>
      </c>
      <c r="Q48" s="35">
        <f>E48-C48</f>
        <v>1</v>
      </c>
      <c r="R48" s="33">
        <v>33</v>
      </c>
      <c r="S48" s="23">
        <v>44305</v>
      </c>
      <c r="U48" s="30"/>
    </row>
    <row r="49" spans="1:21" x14ac:dyDescent="0.3">
      <c r="A49" s="2">
        <v>7</v>
      </c>
      <c r="B49" s="1" t="s">
        <v>45</v>
      </c>
      <c r="C49" s="14">
        <v>44305</v>
      </c>
      <c r="D49" s="15">
        <v>1</v>
      </c>
      <c r="E49" s="12">
        <f t="shared" si="1"/>
        <v>44306</v>
      </c>
      <c r="G49" s="14">
        <v>44305</v>
      </c>
      <c r="H49" s="15">
        <v>1</v>
      </c>
      <c r="I49" s="12">
        <f t="shared" si="2"/>
        <v>44306</v>
      </c>
      <c r="J49" s="38"/>
      <c r="K49" s="7"/>
      <c r="L49" s="7" t="str">
        <f t="shared" si="3"/>
        <v>Define roles and responsibilites (1 WD) + 0</v>
      </c>
      <c r="M49" s="12">
        <f t="shared" ref="M49:M68" si="7">G49</f>
        <v>44305</v>
      </c>
      <c r="N49" s="35">
        <f t="shared" si="5"/>
        <v>1</v>
      </c>
      <c r="O49" s="13">
        <f t="shared" si="6"/>
        <v>0</v>
      </c>
      <c r="P49" s="12">
        <f t="shared" si="4"/>
        <v>44305</v>
      </c>
      <c r="Q49" s="35">
        <f>E49-C49</f>
        <v>1</v>
      </c>
      <c r="R49" s="33">
        <v>31.9</v>
      </c>
      <c r="S49" s="23">
        <v>44305</v>
      </c>
      <c r="U49" s="30"/>
    </row>
    <row r="50" spans="1:21" x14ac:dyDescent="0.3">
      <c r="A50" s="2">
        <v>8</v>
      </c>
      <c r="B50" s="1" t="s">
        <v>24</v>
      </c>
      <c r="C50" s="14">
        <f>E49</f>
        <v>44306</v>
      </c>
      <c r="D50" s="15">
        <v>5</v>
      </c>
      <c r="E50" s="12">
        <f t="shared" si="1"/>
        <v>44313</v>
      </c>
      <c r="G50" s="14">
        <f>I49</f>
        <v>44306</v>
      </c>
      <c r="H50" s="15">
        <v>5</v>
      </c>
      <c r="I50" s="12">
        <f t="shared" si="2"/>
        <v>44313</v>
      </c>
      <c r="J50" s="38"/>
      <c r="K50" s="7"/>
      <c r="L50" s="7" t="str">
        <f t="shared" si="3"/>
        <v>Map business Process KPI (5 WD) + 0</v>
      </c>
      <c r="M50" s="12">
        <f t="shared" si="7"/>
        <v>44306</v>
      </c>
      <c r="N50" s="35">
        <f t="shared" si="5"/>
        <v>7</v>
      </c>
      <c r="O50" s="13">
        <f t="shared" si="6"/>
        <v>0</v>
      </c>
      <c r="P50" s="12">
        <f t="shared" si="4"/>
        <v>44306</v>
      </c>
      <c r="Q50" s="35">
        <f>E50-C50</f>
        <v>7</v>
      </c>
      <c r="R50" s="33">
        <v>31</v>
      </c>
      <c r="S50" s="23">
        <v>44305</v>
      </c>
      <c r="U50" s="30"/>
    </row>
    <row r="51" spans="1:21" x14ac:dyDescent="0.3">
      <c r="A51" s="2">
        <v>9</v>
      </c>
      <c r="B51" s="1" t="s">
        <v>8</v>
      </c>
      <c r="C51" s="14">
        <v>44306</v>
      </c>
      <c r="D51" s="15">
        <v>5</v>
      </c>
      <c r="E51" s="12">
        <f t="shared" si="1"/>
        <v>44313</v>
      </c>
      <c r="G51" s="14">
        <v>44306</v>
      </c>
      <c r="H51" s="15">
        <v>5</v>
      </c>
      <c r="I51" s="12">
        <f t="shared" si="2"/>
        <v>44313</v>
      </c>
      <c r="J51" s="38"/>
      <c r="K51" s="7"/>
      <c r="L51" s="7" t="str">
        <f t="shared" si="3"/>
        <v>Employee survey (5 WD) + 0</v>
      </c>
      <c r="M51" s="12">
        <f t="shared" si="7"/>
        <v>44306</v>
      </c>
      <c r="N51" s="35">
        <f t="shared" si="5"/>
        <v>7</v>
      </c>
      <c r="O51" s="13">
        <f t="shared" si="6"/>
        <v>0</v>
      </c>
      <c r="P51" s="12">
        <f t="shared" si="4"/>
        <v>44306</v>
      </c>
      <c r="Q51" s="35">
        <f>E51-C51</f>
        <v>7</v>
      </c>
      <c r="R51" s="33">
        <v>29.6</v>
      </c>
      <c r="S51" s="23">
        <v>44305</v>
      </c>
      <c r="U51" s="30"/>
    </row>
    <row r="52" spans="1:21" x14ac:dyDescent="0.3">
      <c r="A52" s="17">
        <v>10</v>
      </c>
      <c r="B52" s="1" t="s">
        <v>25</v>
      </c>
      <c r="C52" s="14">
        <v>44306</v>
      </c>
      <c r="D52" s="15">
        <v>5</v>
      </c>
      <c r="E52" s="12">
        <f t="shared" si="1"/>
        <v>44313</v>
      </c>
      <c r="G52" s="14">
        <v>44306</v>
      </c>
      <c r="H52" s="15">
        <v>5</v>
      </c>
      <c r="I52" s="12">
        <f t="shared" si="2"/>
        <v>44313</v>
      </c>
      <c r="J52" s="38"/>
      <c r="K52" s="7"/>
      <c r="L52" s="7" t="str">
        <f t="shared" si="3"/>
        <v>Gather requirements from stakeholders (5 WD) + 0</v>
      </c>
      <c r="M52" s="12">
        <f t="shared" si="7"/>
        <v>44306</v>
      </c>
      <c r="N52" s="35">
        <f t="shared" si="5"/>
        <v>7</v>
      </c>
      <c r="O52" s="13">
        <f t="shared" si="6"/>
        <v>0</v>
      </c>
      <c r="P52" s="12">
        <f t="shared" si="4"/>
        <v>44306</v>
      </c>
      <c r="Q52" s="35">
        <f>E52-C52</f>
        <v>7</v>
      </c>
      <c r="R52" s="33">
        <v>28.5</v>
      </c>
      <c r="S52" s="23">
        <v>44305</v>
      </c>
      <c r="U52" s="30"/>
    </row>
    <row r="53" spans="1:21" x14ac:dyDescent="0.3">
      <c r="A53" s="17">
        <v>11</v>
      </c>
      <c r="B53" s="16" t="s">
        <v>49</v>
      </c>
      <c r="C53" s="14">
        <v>44313</v>
      </c>
      <c r="D53" s="15">
        <v>2</v>
      </c>
      <c r="E53" s="12">
        <f t="shared" si="1"/>
        <v>44315</v>
      </c>
      <c r="G53" s="14">
        <v>44313</v>
      </c>
      <c r="H53" s="15">
        <v>2</v>
      </c>
      <c r="I53" s="12">
        <f t="shared" si="2"/>
        <v>44315</v>
      </c>
      <c r="J53" s="38"/>
      <c r="K53" s="7"/>
      <c r="L53" s="7" t="str">
        <f t="shared" si="3"/>
        <v>Establish performance baseline for ROI (2 WD) + 0</v>
      </c>
      <c r="M53" s="12">
        <f t="shared" si="7"/>
        <v>44313</v>
      </c>
      <c r="N53" s="35">
        <f t="shared" si="5"/>
        <v>2</v>
      </c>
      <c r="O53" s="13">
        <f t="shared" si="6"/>
        <v>0</v>
      </c>
      <c r="P53" s="12">
        <f t="shared" si="4"/>
        <v>44313</v>
      </c>
      <c r="Q53" s="35">
        <f t="shared" ref="Q47:Q68" si="8">E53-C53</f>
        <v>2</v>
      </c>
      <c r="R53" s="33">
        <v>27.3</v>
      </c>
      <c r="S53" s="23">
        <v>44305</v>
      </c>
      <c r="U53" s="30"/>
    </row>
    <row r="54" spans="1:21" x14ac:dyDescent="0.3">
      <c r="A54" s="2">
        <v>12</v>
      </c>
      <c r="B54" s="16" t="s">
        <v>26</v>
      </c>
      <c r="C54" s="14">
        <f>E53</f>
        <v>44315</v>
      </c>
      <c r="D54" s="15">
        <v>5</v>
      </c>
      <c r="E54" s="12">
        <f t="shared" si="1"/>
        <v>44322</v>
      </c>
      <c r="G54" s="14">
        <f>I53</f>
        <v>44315</v>
      </c>
      <c r="H54" s="15">
        <v>5</v>
      </c>
      <c r="I54" s="12">
        <f t="shared" si="2"/>
        <v>44322</v>
      </c>
      <c r="J54" s="38"/>
      <c r="K54" s="7"/>
      <c r="L54" s="7" t="str">
        <f t="shared" si="3"/>
        <v>Conduct Risk/Technical Assesement (5 WD) + 0</v>
      </c>
      <c r="M54" s="12">
        <f t="shared" si="7"/>
        <v>44315</v>
      </c>
      <c r="N54" s="35">
        <f t="shared" si="5"/>
        <v>7</v>
      </c>
      <c r="O54" s="13">
        <f t="shared" si="6"/>
        <v>0</v>
      </c>
      <c r="P54" s="12">
        <f t="shared" si="4"/>
        <v>44315</v>
      </c>
      <c r="Q54" s="35">
        <f t="shared" si="8"/>
        <v>7</v>
      </c>
      <c r="R54" s="33">
        <v>26.2</v>
      </c>
      <c r="S54" s="23">
        <v>44305</v>
      </c>
      <c r="U54" s="30"/>
    </row>
    <row r="55" spans="1:21" x14ac:dyDescent="0.3">
      <c r="A55" s="2">
        <v>13</v>
      </c>
      <c r="B55" s="5" t="s">
        <v>39</v>
      </c>
      <c r="C55" s="20">
        <f t="shared" ref="C55:C68" si="9">E54</f>
        <v>44322</v>
      </c>
      <c r="D55" s="21">
        <f>(SUM(D56:D59))</f>
        <v>12</v>
      </c>
      <c r="E55" s="18">
        <f t="shared" si="1"/>
        <v>44340</v>
      </c>
      <c r="F55" s="5"/>
      <c r="G55" s="20">
        <f t="shared" ref="G55" si="10">I54</f>
        <v>44322</v>
      </c>
      <c r="H55" s="21">
        <f>(SUM(H56:H59))</f>
        <v>12</v>
      </c>
      <c r="I55" s="18">
        <f t="shared" si="2"/>
        <v>44340</v>
      </c>
      <c r="J55" s="37" t="str">
        <f>IF(J56="","",(SUM(J56:J58))/(COUNT(J56:J58)))</f>
        <v/>
      </c>
      <c r="K55" s="5"/>
      <c r="L55" s="22" t="str">
        <f t="shared" si="3"/>
        <v>Platform configuration (12 WD) + 0</v>
      </c>
      <c r="M55" s="18">
        <f t="shared" si="7"/>
        <v>44322</v>
      </c>
      <c r="N55" s="34">
        <f>I55-G55</f>
        <v>18</v>
      </c>
      <c r="O55" s="19">
        <v>0</v>
      </c>
      <c r="P55" s="18">
        <f t="shared" si="4"/>
        <v>44322</v>
      </c>
      <c r="Q55" s="34">
        <f t="shared" si="8"/>
        <v>18</v>
      </c>
      <c r="R55" s="33">
        <v>25.2</v>
      </c>
      <c r="S55" s="23">
        <v>44305</v>
      </c>
      <c r="T55" s="5"/>
      <c r="U55" s="31"/>
    </row>
    <row r="56" spans="1:21" x14ac:dyDescent="0.3">
      <c r="A56" s="2">
        <v>14</v>
      </c>
      <c r="B56" s="1" t="s">
        <v>41</v>
      </c>
      <c r="C56" s="14">
        <v>44322</v>
      </c>
      <c r="D56" s="15">
        <v>1</v>
      </c>
      <c r="E56" s="12">
        <f t="shared" si="1"/>
        <v>44323</v>
      </c>
      <c r="G56" s="14">
        <v>44322</v>
      </c>
      <c r="H56" s="15">
        <v>1</v>
      </c>
      <c r="I56" s="12">
        <f t="shared" si="2"/>
        <v>44323</v>
      </c>
      <c r="J56" s="15"/>
      <c r="L56" s="7" t="str">
        <f t="shared" si="3"/>
        <v>Platform configuration for user role (1 WD) + 0</v>
      </c>
      <c r="M56" s="12">
        <f t="shared" si="7"/>
        <v>44322</v>
      </c>
      <c r="N56" s="35">
        <f t="shared" si="5"/>
        <v>1</v>
      </c>
      <c r="O56" s="13">
        <f t="shared" si="6"/>
        <v>0</v>
      </c>
      <c r="P56" s="12">
        <f t="shared" si="4"/>
        <v>44322</v>
      </c>
      <c r="Q56" s="35">
        <f t="shared" si="8"/>
        <v>1</v>
      </c>
      <c r="R56" s="33">
        <v>24</v>
      </c>
      <c r="S56" s="23">
        <v>44305</v>
      </c>
      <c r="U56" s="30"/>
    </row>
    <row r="57" spans="1:21" x14ac:dyDescent="0.3">
      <c r="A57" s="17">
        <v>15</v>
      </c>
      <c r="B57" s="1" t="s">
        <v>40</v>
      </c>
      <c r="C57" s="14">
        <f t="shared" si="9"/>
        <v>44323</v>
      </c>
      <c r="D57" s="15">
        <v>3</v>
      </c>
      <c r="E57" s="12">
        <f t="shared" si="1"/>
        <v>44328</v>
      </c>
      <c r="G57" s="14">
        <f t="shared" ref="G57:G58" si="11">I56</f>
        <v>44323</v>
      </c>
      <c r="H57" s="15">
        <v>3</v>
      </c>
      <c r="I57" s="12">
        <f t="shared" si="2"/>
        <v>44328</v>
      </c>
      <c r="J57" s="15"/>
      <c r="L57" s="7" t="str">
        <f t="shared" si="3"/>
        <v>Data exchange handshake configuration (3 WD) + 0</v>
      </c>
      <c r="M57" s="12">
        <f t="shared" si="7"/>
        <v>44323</v>
      </c>
      <c r="N57" s="35">
        <f t="shared" si="5"/>
        <v>5</v>
      </c>
      <c r="O57" s="13">
        <f t="shared" si="6"/>
        <v>0</v>
      </c>
      <c r="P57" s="12">
        <f t="shared" si="4"/>
        <v>44323</v>
      </c>
      <c r="Q57" s="35">
        <f t="shared" si="8"/>
        <v>5</v>
      </c>
      <c r="R57" s="33">
        <f t="shared" ref="R57:R75" si="12">R58+1</f>
        <v>22.5</v>
      </c>
      <c r="S57" s="23">
        <v>44305</v>
      </c>
      <c r="U57" s="30"/>
    </row>
    <row r="58" spans="1:21" x14ac:dyDescent="0.3">
      <c r="A58" s="17">
        <v>16</v>
      </c>
      <c r="B58" s="1" t="s">
        <v>28</v>
      </c>
      <c r="C58" s="14">
        <f t="shared" si="9"/>
        <v>44328</v>
      </c>
      <c r="D58" s="15">
        <v>5</v>
      </c>
      <c r="E58" s="12">
        <f t="shared" si="1"/>
        <v>44335</v>
      </c>
      <c r="G58" s="14">
        <f t="shared" si="11"/>
        <v>44328</v>
      </c>
      <c r="H58" s="15">
        <v>5</v>
      </c>
      <c r="I58" s="12">
        <f t="shared" si="2"/>
        <v>44335</v>
      </c>
      <c r="J58" s="15"/>
      <c r="L58" s="7" t="str">
        <f t="shared" si="3"/>
        <v>Platform customization requirements (5 WD) + 0</v>
      </c>
      <c r="M58" s="12">
        <f t="shared" si="7"/>
        <v>44328</v>
      </c>
      <c r="N58" s="35">
        <f t="shared" si="5"/>
        <v>7</v>
      </c>
      <c r="O58" s="13">
        <f t="shared" si="6"/>
        <v>0</v>
      </c>
      <c r="P58" s="12">
        <f t="shared" si="4"/>
        <v>44328</v>
      </c>
      <c r="Q58" s="35">
        <f t="shared" si="8"/>
        <v>7</v>
      </c>
      <c r="R58" s="33">
        <f t="shared" si="12"/>
        <v>21.5</v>
      </c>
      <c r="S58" s="23">
        <v>44305</v>
      </c>
      <c r="U58" s="30"/>
    </row>
    <row r="59" spans="1:21" x14ac:dyDescent="0.3">
      <c r="A59" s="2">
        <v>17</v>
      </c>
      <c r="B59" s="1" t="s">
        <v>27</v>
      </c>
      <c r="C59" s="14">
        <f>E58</f>
        <v>44335</v>
      </c>
      <c r="D59" s="15">
        <v>3</v>
      </c>
      <c r="E59" s="12">
        <f t="shared" si="1"/>
        <v>44340</v>
      </c>
      <c r="G59" s="14">
        <f>I58</f>
        <v>44335</v>
      </c>
      <c r="H59" s="15">
        <v>3</v>
      </c>
      <c r="I59" s="12">
        <f t="shared" si="2"/>
        <v>44340</v>
      </c>
      <c r="J59" s="15"/>
      <c r="L59" s="7" t="str">
        <f t="shared" si="3"/>
        <v>Single sign on data configuration (3 WD) + 0</v>
      </c>
      <c r="M59" s="12">
        <f t="shared" si="7"/>
        <v>44335</v>
      </c>
      <c r="N59" s="35">
        <f t="shared" si="5"/>
        <v>5</v>
      </c>
      <c r="O59" s="13">
        <f t="shared" si="6"/>
        <v>0</v>
      </c>
      <c r="P59" s="12">
        <f t="shared" si="4"/>
        <v>44335</v>
      </c>
      <c r="Q59" s="35">
        <f t="shared" si="8"/>
        <v>5</v>
      </c>
      <c r="R59" s="33">
        <f t="shared" si="12"/>
        <v>20.5</v>
      </c>
      <c r="S59" s="23">
        <v>44305</v>
      </c>
      <c r="U59" s="30"/>
    </row>
    <row r="60" spans="1:21" x14ac:dyDescent="0.3">
      <c r="A60" s="2">
        <v>18</v>
      </c>
      <c r="B60" s="5" t="s">
        <v>19</v>
      </c>
      <c r="C60" s="20">
        <f t="shared" si="9"/>
        <v>44340</v>
      </c>
      <c r="D60" s="21">
        <f>(SUM(D61:D67))</f>
        <v>11</v>
      </c>
      <c r="E60" s="12">
        <f t="shared" si="1"/>
        <v>44355</v>
      </c>
      <c r="F60" s="5"/>
      <c r="G60" s="20">
        <f t="shared" ref="G60" si="13">I59</f>
        <v>44340</v>
      </c>
      <c r="H60" s="21">
        <f>(SUM(H61:H67))</f>
        <v>11</v>
      </c>
      <c r="I60" s="12">
        <f t="shared" si="2"/>
        <v>44355</v>
      </c>
      <c r="J60" s="37" t="str">
        <f>IF(J61="","",(SUM(J61:J67))/(COUNT(J61:J67)))</f>
        <v/>
      </c>
      <c r="K60" s="5"/>
      <c r="L60" s="22" t="str">
        <f t="shared" si="3"/>
        <v>Implementation plan (11 WD) + 0</v>
      </c>
      <c r="M60" s="18">
        <f t="shared" si="7"/>
        <v>44340</v>
      </c>
      <c r="N60" s="34">
        <f t="shared" si="5"/>
        <v>15</v>
      </c>
      <c r="O60" s="19">
        <v>0</v>
      </c>
      <c r="P60" s="18">
        <f t="shared" si="4"/>
        <v>44340</v>
      </c>
      <c r="Q60" s="34">
        <f t="shared" si="8"/>
        <v>15</v>
      </c>
      <c r="R60" s="33">
        <v>19.5</v>
      </c>
      <c r="S60" s="23">
        <v>44305</v>
      </c>
      <c r="T60" s="5"/>
      <c r="U60" s="31"/>
    </row>
    <row r="61" spans="1:21" x14ac:dyDescent="0.3">
      <c r="A61" s="2">
        <v>19</v>
      </c>
      <c r="B61" s="1" t="s">
        <v>48</v>
      </c>
      <c r="C61" s="20">
        <v>44340</v>
      </c>
      <c r="D61" s="15">
        <v>1</v>
      </c>
      <c r="E61" s="12">
        <f t="shared" si="1"/>
        <v>44341</v>
      </c>
      <c r="G61" s="20">
        <v>44340</v>
      </c>
      <c r="H61" s="15">
        <v>1</v>
      </c>
      <c r="I61" s="12">
        <f t="shared" si="2"/>
        <v>44341</v>
      </c>
      <c r="J61" s="15"/>
      <c r="L61" s="7" t="str">
        <f t="shared" si="3"/>
        <v>Product demo with client team/UAT (1 WD) + 0</v>
      </c>
      <c r="M61" s="12">
        <f t="shared" si="7"/>
        <v>44340</v>
      </c>
      <c r="N61" s="35">
        <f t="shared" si="5"/>
        <v>1</v>
      </c>
      <c r="O61" s="13">
        <f t="shared" si="6"/>
        <v>0</v>
      </c>
      <c r="P61" s="12">
        <f t="shared" si="4"/>
        <v>44340</v>
      </c>
      <c r="Q61" s="35">
        <f t="shared" si="8"/>
        <v>1</v>
      </c>
      <c r="R61" s="33">
        <f t="shared" si="12"/>
        <v>18.2</v>
      </c>
      <c r="S61" s="23">
        <v>44305</v>
      </c>
      <c r="U61" s="30"/>
    </row>
    <row r="62" spans="1:21" x14ac:dyDescent="0.3">
      <c r="A62" s="17">
        <v>20</v>
      </c>
      <c r="B62" s="1" t="s">
        <v>29</v>
      </c>
      <c r="C62" s="14">
        <f t="shared" si="9"/>
        <v>44341</v>
      </c>
      <c r="D62" s="15">
        <v>3</v>
      </c>
      <c r="E62" s="12">
        <f t="shared" si="1"/>
        <v>44344</v>
      </c>
      <c r="G62" s="14">
        <f t="shared" ref="G62:G68" si="14">I61</f>
        <v>44341</v>
      </c>
      <c r="H62" s="15">
        <v>3</v>
      </c>
      <c r="I62" s="12">
        <f t="shared" si="2"/>
        <v>44344</v>
      </c>
      <c r="J62" s="15"/>
      <c r="L62" s="7" t="str">
        <f t="shared" si="3"/>
        <v>Deploy training manual (3 WD) + 0</v>
      </c>
      <c r="M62" s="12">
        <f t="shared" si="7"/>
        <v>44341</v>
      </c>
      <c r="N62" s="35">
        <f t="shared" si="5"/>
        <v>3</v>
      </c>
      <c r="O62" s="13">
        <f t="shared" si="6"/>
        <v>0</v>
      </c>
      <c r="P62" s="12">
        <f t="shared" si="4"/>
        <v>44341</v>
      </c>
      <c r="Q62" s="35">
        <f t="shared" si="8"/>
        <v>3</v>
      </c>
      <c r="R62" s="33">
        <v>17.2</v>
      </c>
      <c r="S62" s="23">
        <v>44305</v>
      </c>
      <c r="U62" s="30"/>
    </row>
    <row r="63" spans="1:21" x14ac:dyDescent="0.3">
      <c r="A63" s="17">
        <v>21</v>
      </c>
      <c r="B63" s="1" t="s">
        <v>10</v>
      </c>
      <c r="C63" s="14">
        <f t="shared" si="9"/>
        <v>44344</v>
      </c>
      <c r="D63" s="15">
        <v>2</v>
      </c>
      <c r="E63" s="12">
        <f t="shared" si="1"/>
        <v>44348</v>
      </c>
      <c r="G63" s="14">
        <f t="shared" si="14"/>
        <v>44344</v>
      </c>
      <c r="H63" s="15">
        <v>2</v>
      </c>
      <c r="I63" s="12">
        <f t="shared" si="2"/>
        <v>44348</v>
      </c>
      <c r="J63" s="15"/>
      <c r="L63" s="7" t="str">
        <f t="shared" si="3"/>
        <v>LMS content mapping sign off (2 WD) + 0</v>
      </c>
      <c r="M63" s="12">
        <f t="shared" si="7"/>
        <v>44344</v>
      </c>
      <c r="N63" s="35">
        <f t="shared" si="5"/>
        <v>4</v>
      </c>
      <c r="O63" s="13">
        <f t="shared" si="6"/>
        <v>0</v>
      </c>
      <c r="P63" s="12">
        <f t="shared" si="4"/>
        <v>44344</v>
      </c>
      <c r="Q63" s="35">
        <f t="shared" si="8"/>
        <v>4</v>
      </c>
      <c r="R63" s="33">
        <v>15.8</v>
      </c>
      <c r="S63" s="23">
        <v>44305</v>
      </c>
      <c r="U63" s="30"/>
    </row>
    <row r="64" spans="1:21" x14ac:dyDescent="0.3">
      <c r="A64" s="2">
        <v>22</v>
      </c>
      <c r="B64" s="1" t="s">
        <v>30</v>
      </c>
      <c r="C64" s="14">
        <f t="shared" si="9"/>
        <v>44348</v>
      </c>
      <c r="D64" s="15">
        <v>1</v>
      </c>
      <c r="E64" s="12">
        <f t="shared" si="1"/>
        <v>44349</v>
      </c>
      <c r="G64" s="14">
        <f t="shared" si="14"/>
        <v>44348</v>
      </c>
      <c r="H64" s="15">
        <v>1</v>
      </c>
      <c r="I64" s="12">
        <f t="shared" si="2"/>
        <v>44349</v>
      </c>
      <c r="J64" s="15"/>
      <c r="L64" s="7" t="str">
        <f t="shared" si="3"/>
        <v>Setup customer support channels (1 WD) + 0</v>
      </c>
      <c r="M64" s="12">
        <f t="shared" si="7"/>
        <v>44348</v>
      </c>
      <c r="N64" s="35">
        <f t="shared" si="5"/>
        <v>1</v>
      </c>
      <c r="O64" s="13">
        <f t="shared" si="6"/>
        <v>0</v>
      </c>
      <c r="P64" s="12">
        <f t="shared" si="4"/>
        <v>44348</v>
      </c>
      <c r="Q64" s="35">
        <f t="shared" si="8"/>
        <v>1</v>
      </c>
      <c r="R64" s="33">
        <v>14.8</v>
      </c>
      <c r="S64" s="23">
        <v>44305</v>
      </c>
      <c r="U64" s="30"/>
    </row>
    <row r="65" spans="1:22" x14ac:dyDescent="0.3">
      <c r="A65" s="2">
        <v>23</v>
      </c>
      <c r="B65" s="1" t="s">
        <v>42</v>
      </c>
      <c r="C65" s="14">
        <f t="shared" si="9"/>
        <v>44349</v>
      </c>
      <c r="D65" s="15">
        <v>2</v>
      </c>
      <c r="E65" s="12">
        <f t="shared" si="1"/>
        <v>44351</v>
      </c>
      <c r="G65" s="14">
        <f t="shared" si="14"/>
        <v>44349</v>
      </c>
      <c r="H65" s="15">
        <v>2</v>
      </c>
      <c r="I65" s="12">
        <f t="shared" si="2"/>
        <v>44351</v>
      </c>
      <c r="J65" s="15"/>
      <c r="L65" s="7" t="str">
        <f t="shared" si="3"/>
        <v>Plan communication and stakeholder engagement (2 WD) + 0</v>
      </c>
      <c r="M65" s="12">
        <f t="shared" si="7"/>
        <v>44349</v>
      </c>
      <c r="N65" s="35">
        <f t="shared" si="5"/>
        <v>2</v>
      </c>
      <c r="O65" s="13">
        <f t="shared" si="6"/>
        <v>0</v>
      </c>
      <c r="P65" s="12">
        <f t="shared" si="4"/>
        <v>44349</v>
      </c>
      <c r="Q65" s="35">
        <f t="shared" si="8"/>
        <v>2</v>
      </c>
      <c r="R65" s="33">
        <v>13.7</v>
      </c>
      <c r="S65" s="23">
        <v>44305</v>
      </c>
      <c r="U65" s="30"/>
    </row>
    <row r="66" spans="1:22" x14ac:dyDescent="0.3">
      <c r="A66" s="2">
        <v>24</v>
      </c>
      <c r="B66" s="1" t="s">
        <v>31</v>
      </c>
      <c r="C66" s="14">
        <f t="shared" si="9"/>
        <v>44351</v>
      </c>
      <c r="D66" s="15">
        <v>1</v>
      </c>
      <c r="E66" s="12">
        <f t="shared" si="1"/>
        <v>44354</v>
      </c>
      <c r="G66" s="14">
        <f t="shared" si="14"/>
        <v>44351</v>
      </c>
      <c r="H66" s="15">
        <v>1</v>
      </c>
      <c r="I66" s="12">
        <f t="shared" si="2"/>
        <v>44354</v>
      </c>
      <c r="J66" s="15"/>
      <c r="L66" s="7" t="str">
        <f t="shared" si="3"/>
        <v>Perform risk identification, analysis and response planning (1 WD) + 0</v>
      </c>
      <c r="M66" s="12">
        <f t="shared" si="7"/>
        <v>44351</v>
      </c>
      <c r="N66" s="35">
        <f t="shared" si="5"/>
        <v>3</v>
      </c>
      <c r="O66" s="13">
        <f t="shared" si="6"/>
        <v>0</v>
      </c>
      <c r="P66" s="12">
        <f t="shared" si="4"/>
        <v>44351</v>
      </c>
      <c r="Q66" s="35">
        <f t="shared" si="8"/>
        <v>3</v>
      </c>
      <c r="R66" s="33">
        <f t="shared" si="12"/>
        <v>12.4</v>
      </c>
      <c r="S66" s="23">
        <v>44305</v>
      </c>
      <c r="U66" s="30"/>
    </row>
    <row r="67" spans="1:22" x14ac:dyDescent="0.3">
      <c r="A67" s="17">
        <v>25</v>
      </c>
      <c r="B67" s="1" t="s">
        <v>32</v>
      </c>
      <c r="C67" s="14">
        <f t="shared" si="9"/>
        <v>44354</v>
      </c>
      <c r="D67" s="15">
        <v>1</v>
      </c>
      <c r="E67" s="12">
        <f t="shared" si="1"/>
        <v>44355</v>
      </c>
      <c r="G67" s="14">
        <f t="shared" si="14"/>
        <v>44354</v>
      </c>
      <c r="H67" s="15">
        <v>1</v>
      </c>
      <c r="I67" s="12">
        <f t="shared" si="2"/>
        <v>44355</v>
      </c>
      <c r="J67" s="15"/>
      <c r="L67" s="7" t="str">
        <f t="shared" si="3"/>
        <v>Formal Approval (1 WD) + 0</v>
      </c>
      <c r="M67" s="12">
        <f t="shared" si="7"/>
        <v>44354</v>
      </c>
      <c r="N67" s="35">
        <f t="shared" si="5"/>
        <v>1</v>
      </c>
      <c r="O67" s="13">
        <f t="shared" si="6"/>
        <v>0</v>
      </c>
      <c r="P67" s="12">
        <f t="shared" si="4"/>
        <v>44354</v>
      </c>
      <c r="Q67" s="35">
        <f t="shared" si="8"/>
        <v>1</v>
      </c>
      <c r="R67" s="33">
        <v>11.4</v>
      </c>
      <c r="S67" s="23">
        <v>44305</v>
      </c>
      <c r="U67" s="30"/>
    </row>
    <row r="68" spans="1:22" x14ac:dyDescent="0.3">
      <c r="A68" s="17">
        <v>26</v>
      </c>
      <c r="B68" s="5" t="s">
        <v>43</v>
      </c>
      <c r="C68" s="20">
        <f t="shared" si="9"/>
        <v>44355</v>
      </c>
      <c r="D68" s="21">
        <f>(SUM(D69:D70))</f>
        <v>5</v>
      </c>
      <c r="E68" s="18">
        <f t="shared" si="1"/>
        <v>44362</v>
      </c>
      <c r="F68" s="5"/>
      <c r="G68" s="20">
        <f t="shared" si="14"/>
        <v>44355</v>
      </c>
      <c r="H68" s="21">
        <f>(SUM(H69:H70))</f>
        <v>5</v>
      </c>
      <c r="I68" s="18">
        <f t="shared" si="2"/>
        <v>44362</v>
      </c>
      <c r="J68" s="37" t="str">
        <f>IF(J69="","",(SUM(J69:J71))/(COUNT(J69:J71)))</f>
        <v/>
      </c>
      <c r="K68" s="5"/>
      <c r="L68" s="22" t="str">
        <f t="shared" si="3"/>
        <v>Engagement Plan (5 WD) + 0</v>
      </c>
      <c r="M68" s="18">
        <f t="shared" si="7"/>
        <v>44355</v>
      </c>
      <c r="N68" s="34">
        <f t="shared" si="5"/>
        <v>7</v>
      </c>
      <c r="O68" s="19">
        <v>0</v>
      </c>
      <c r="P68" s="18">
        <f t="shared" ref="P68:P77" si="15">C68</f>
        <v>44355</v>
      </c>
      <c r="Q68" s="34">
        <f t="shared" si="8"/>
        <v>7</v>
      </c>
      <c r="R68" s="33">
        <v>10.199999999999999</v>
      </c>
      <c r="S68" s="23">
        <v>44305</v>
      </c>
      <c r="T68" s="5"/>
      <c r="U68" s="31"/>
    </row>
    <row r="69" spans="1:22" x14ac:dyDescent="0.3">
      <c r="A69" s="2">
        <v>27</v>
      </c>
      <c r="B69" s="1" t="s">
        <v>33</v>
      </c>
      <c r="C69" s="20">
        <v>44355</v>
      </c>
      <c r="D69" s="15">
        <v>1</v>
      </c>
      <c r="E69" s="12">
        <f t="shared" si="1"/>
        <v>44356</v>
      </c>
      <c r="G69" s="20">
        <v>44355</v>
      </c>
      <c r="H69" s="15">
        <v>1</v>
      </c>
      <c r="I69" s="12">
        <f t="shared" si="2"/>
        <v>44356</v>
      </c>
      <c r="J69" s="15"/>
      <c r="L69" s="7" t="str">
        <f t="shared" si="3"/>
        <v>Marketing collateral delivery schedule for product go live (1 WD) + 0</v>
      </c>
      <c r="M69" s="12">
        <f t="shared" ref="M69:M72" si="16">G69</f>
        <v>44355</v>
      </c>
      <c r="N69" s="35">
        <f t="shared" ref="N69:N72" si="17">I69-G69</f>
        <v>1</v>
      </c>
      <c r="O69" s="13">
        <f t="shared" ref="O69:O72" si="18">J69*N69</f>
        <v>0</v>
      </c>
      <c r="P69" s="12">
        <f t="shared" si="15"/>
        <v>44355</v>
      </c>
      <c r="Q69" s="35">
        <f t="shared" ref="Q69:Q72" si="19">E69-C69</f>
        <v>1</v>
      </c>
      <c r="R69" s="33">
        <v>9</v>
      </c>
      <c r="S69" s="23">
        <v>44305</v>
      </c>
      <c r="U69" s="30"/>
    </row>
    <row r="70" spans="1:22" x14ac:dyDescent="0.3">
      <c r="A70" s="2">
        <v>28</v>
      </c>
      <c r="B70" s="1" t="s">
        <v>34</v>
      </c>
      <c r="C70" s="14">
        <f t="shared" ref="C70:C71" si="20">E69</f>
        <v>44356</v>
      </c>
      <c r="D70" s="15">
        <v>4</v>
      </c>
      <c r="E70" s="12">
        <f t="shared" si="1"/>
        <v>44362</v>
      </c>
      <c r="G70" s="14">
        <f t="shared" ref="G70:G71" si="21">I69</f>
        <v>44356</v>
      </c>
      <c r="H70" s="15">
        <v>4</v>
      </c>
      <c r="I70" s="12">
        <f t="shared" si="2"/>
        <v>44362</v>
      </c>
      <c r="J70" s="15"/>
      <c r="L70" s="7" t="str">
        <f t="shared" si="3"/>
        <v>Train the trainer programs; training schedule &amp; logistics (4 WD) + 0</v>
      </c>
      <c r="M70" s="12">
        <f t="shared" si="16"/>
        <v>44356</v>
      </c>
      <c r="N70" s="35">
        <f t="shared" si="17"/>
        <v>6</v>
      </c>
      <c r="O70" s="13">
        <f t="shared" si="18"/>
        <v>0</v>
      </c>
      <c r="P70" s="12">
        <f t="shared" si="15"/>
        <v>44356</v>
      </c>
      <c r="Q70" s="35">
        <f t="shared" si="19"/>
        <v>6</v>
      </c>
      <c r="R70" s="33">
        <v>7.9</v>
      </c>
      <c r="S70" s="23">
        <v>44305</v>
      </c>
      <c r="U70" s="30"/>
    </row>
    <row r="71" spans="1:22" x14ac:dyDescent="0.3">
      <c r="A71" s="2">
        <v>29</v>
      </c>
      <c r="B71" s="5" t="s">
        <v>44</v>
      </c>
      <c r="C71" s="20">
        <f t="shared" si="20"/>
        <v>44362</v>
      </c>
      <c r="D71" s="21">
        <f>(SUM(D72:D73))</f>
        <v>10</v>
      </c>
      <c r="E71" s="18">
        <f t="shared" si="1"/>
        <v>44376</v>
      </c>
      <c r="F71" s="5"/>
      <c r="G71" s="20">
        <f t="shared" si="21"/>
        <v>44362</v>
      </c>
      <c r="H71" s="21">
        <f>(SUM(H72:H73))</f>
        <v>10</v>
      </c>
      <c r="I71" s="18">
        <f t="shared" si="2"/>
        <v>44376</v>
      </c>
      <c r="J71" s="37" t="str">
        <f>IF(J72="","",(SUM(J72:J74))/(COUNT(J72:J74)))</f>
        <v/>
      </c>
      <c r="K71" s="5"/>
      <c r="L71" s="22" t="str">
        <f t="shared" si="3"/>
        <v>Go Live (10 WD) + 0</v>
      </c>
      <c r="M71" s="18">
        <f t="shared" si="16"/>
        <v>44362</v>
      </c>
      <c r="N71" s="34">
        <f>I71-G71</f>
        <v>14</v>
      </c>
      <c r="O71" s="19">
        <v>0</v>
      </c>
      <c r="P71" s="18">
        <f t="shared" si="15"/>
        <v>44362</v>
      </c>
      <c r="Q71" s="34">
        <f t="shared" si="19"/>
        <v>14</v>
      </c>
      <c r="R71" s="33">
        <f t="shared" si="12"/>
        <v>6.7</v>
      </c>
      <c r="S71" s="23">
        <v>44305</v>
      </c>
      <c r="T71" s="5"/>
      <c r="U71" s="31"/>
    </row>
    <row r="72" spans="1:22" x14ac:dyDescent="0.3">
      <c r="A72" s="17">
        <v>30</v>
      </c>
      <c r="B72" s="1" t="s">
        <v>9</v>
      </c>
      <c r="C72" s="20">
        <v>44362</v>
      </c>
      <c r="D72" s="15">
        <v>1</v>
      </c>
      <c r="E72" s="12">
        <f t="shared" si="1"/>
        <v>44363</v>
      </c>
      <c r="G72" s="20">
        <v>44362</v>
      </c>
      <c r="H72" s="15">
        <v>1</v>
      </c>
      <c r="I72" s="12">
        <f t="shared" si="2"/>
        <v>44363</v>
      </c>
      <c r="J72" s="15"/>
      <c r="L72" s="7" t="str">
        <f t="shared" si="3"/>
        <v>Training &amp; comm. For onboarding users (1 WD) + 0</v>
      </c>
      <c r="M72" s="12">
        <f t="shared" si="16"/>
        <v>44362</v>
      </c>
      <c r="N72" s="35">
        <f t="shared" si="17"/>
        <v>1</v>
      </c>
      <c r="O72" s="13">
        <f t="shared" si="18"/>
        <v>0</v>
      </c>
      <c r="P72" s="12">
        <f t="shared" si="15"/>
        <v>44362</v>
      </c>
      <c r="Q72" s="35">
        <f t="shared" si="19"/>
        <v>1</v>
      </c>
      <c r="R72" s="33">
        <v>5.7</v>
      </c>
      <c r="S72" s="23">
        <v>44305</v>
      </c>
      <c r="U72" s="30"/>
    </row>
    <row r="73" spans="1:22" x14ac:dyDescent="0.3">
      <c r="A73" s="17">
        <v>31</v>
      </c>
      <c r="B73" s="1" t="s">
        <v>35</v>
      </c>
      <c r="C73" s="14">
        <f t="shared" ref="C73:C74" si="22">E72</f>
        <v>44363</v>
      </c>
      <c r="D73" s="15">
        <v>9</v>
      </c>
      <c r="E73" s="12">
        <f t="shared" si="1"/>
        <v>44376</v>
      </c>
      <c r="G73" s="14">
        <f t="shared" ref="G73:G74" si="23">I72</f>
        <v>44363</v>
      </c>
      <c r="H73" s="15">
        <v>9</v>
      </c>
      <c r="I73" s="12">
        <f t="shared" si="2"/>
        <v>44376</v>
      </c>
      <c r="J73" s="15"/>
      <c r="L73" s="7" t="str">
        <f t="shared" si="3"/>
        <v>Rollout program analytics and report project performance (9 WD) + 0</v>
      </c>
      <c r="M73" s="12">
        <f t="shared" ref="M73:M77" si="24">G73</f>
        <v>44363</v>
      </c>
      <c r="N73" s="35">
        <f>I73-G73</f>
        <v>13</v>
      </c>
      <c r="O73" s="13">
        <f t="shared" ref="O73:O77" si="25">J73*N73</f>
        <v>0</v>
      </c>
      <c r="P73" s="12">
        <f t="shared" si="15"/>
        <v>44363</v>
      </c>
      <c r="Q73" s="35">
        <f t="shared" ref="Q73:Q77" si="26">E73-C73</f>
        <v>13</v>
      </c>
      <c r="R73" s="33">
        <v>4.5999999999999996</v>
      </c>
      <c r="S73" s="23">
        <v>44305</v>
      </c>
      <c r="U73" s="30"/>
    </row>
    <row r="74" spans="1:22" x14ac:dyDescent="0.3">
      <c r="A74" s="2">
        <v>32</v>
      </c>
      <c r="B74" s="5" t="s">
        <v>36</v>
      </c>
      <c r="C74" s="20">
        <f t="shared" si="22"/>
        <v>44376</v>
      </c>
      <c r="D74" s="21">
        <v>5</v>
      </c>
      <c r="E74" s="18">
        <f>E77</f>
        <v>44383</v>
      </c>
      <c r="F74" s="5"/>
      <c r="G74" s="20">
        <f t="shared" si="23"/>
        <v>44376</v>
      </c>
      <c r="H74" s="21">
        <v>5</v>
      </c>
      <c r="I74" s="18">
        <f>I77</f>
        <v>44383</v>
      </c>
      <c r="J74" s="37" t="str">
        <f>IF(J75="","",(SUM(J75:J77))/(COUNT(J75:J77)))</f>
        <v/>
      </c>
      <c r="K74" s="5"/>
      <c r="L74" s="22" t="str">
        <f t="shared" si="3"/>
        <v>Post go live support and lessons learnt (5 WD) + 0</v>
      </c>
      <c r="M74" s="18">
        <f t="shared" si="24"/>
        <v>44376</v>
      </c>
      <c r="N74" s="34">
        <f t="shared" ref="N74" si="27">I74-G74</f>
        <v>7</v>
      </c>
      <c r="O74" s="19">
        <v>0</v>
      </c>
      <c r="P74" s="18">
        <f t="shared" si="15"/>
        <v>44376</v>
      </c>
      <c r="Q74" s="34">
        <f t="shared" si="26"/>
        <v>7</v>
      </c>
      <c r="R74" s="33">
        <f t="shared" si="12"/>
        <v>3.3</v>
      </c>
      <c r="S74" s="23">
        <v>44305</v>
      </c>
      <c r="T74" s="5"/>
      <c r="U74" s="31"/>
    </row>
    <row r="75" spans="1:22" ht="12.6" customHeight="1" x14ac:dyDescent="0.3">
      <c r="A75" s="2">
        <v>33</v>
      </c>
      <c r="B75" s="1" t="s">
        <v>37</v>
      </c>
      <c r="C75" s="20">
        <v>44376</v>
      </c>
      <c r="D75" s="15">
        <v>5</v>
      </c>
      <c r="E75" s="12">
        <f>(IF(C75="","",(WORKDAY(C75,D75,$U$63:$U$74))))</f>
        <v>44383</v>
      </c>
      <c r="G75" s="20">
        <v>44376</v>
      </c>
      <c r="H75" s="15">
        <v>5</v>
      </c>
      <c r="I75" s="12">
        <f>(IF(G75="","",(WORKDAY(G75,H75,$U$63:$U$74))))</f>
        <v>44383</v>
      </c>
      <c r="J75" s="15"/>
      <c r="L75" s="7" t="str">
        <f t="shared" si="3"/>
        <v>Support client queries through established channels (5 WD) + 0</v>
      </c>
      <c r="M75" s="12">
        <f t="shared" si="24"/>
        <v>44376</v>
      </c>
      <c r="N75" s="35">
        <f>I75-G75</f>
        <v>7</v>
      </c>
      <c r="O75" s="13">
        <f t="shared" si="25"/>
        <v>0</v>
      </c>
      <c r="P75" s="12">
        <f t="shared" si="15"/>
        <v>44376</v>
      </c>
      <c r="Q75" s="35">
        <f t="shared" si="26"/>
        <v>7</v>
      </c>
      <c r="R75" s="33">
        <f t="shared" si="12"/>
        <v>2.2999999999999998</v>
      </c>
      <c r="S75" s="23">
        <v>44305</v>
      </c>
      <c r="T75" s="10"/>
      <c r="U75" s="30"/>
      <c r="V75" s="10"/>
    </row>
    <row r="76" spans="1:22" ht="12.6" customHeight="1" x14ac:dyDescent="0.3">
      <c r="A76" s="2">
        <v>34</v>
      </c>
      <c r="B76" s="1" t="s">
        <v>46</v>
      </c>
      <c r="C76" s="20">
        <v>44376</v>
      </c>
      <c r="D76" s="15">
        <v>5</v>
      </c>
      <c r="E76" s="12">
        <f>(IF(C76="","",(WORKDAY(C76,D76,$U$63:$U$74))))</f>
        <v>44383</v>
      </c>
      <c r="G76" s="20">
        <v>44376</v>
      </c>
      <c r="H76" s="15">
        <v>5</v>
      </c>
      <c r="I76" s="12">
        <f>(IF(G76="","",(WORKDAY(G76,H76,$U$63:$U$74))))</f>
        <v>44383</v>
      </c>
      <c r="J76" s="15"/>
      <c r="L76" s="7" t="str">
        <f t="shared" si="3"/>
        <v>New feature delivery &amp; regression testing (5 WD) + 0</v>
      </c>
      <c r="M76" s="12">
        <f t="shared" si="24"/>
        <v>44376</v>
      </c>
      <c r="N76" s="35">
        <f>I76-G76</f>
        <v>7</v>
      </c>
      <c r="O76" s="13">
        <f t="shared" si="25"/>
        <v>0</v>
      </c>
      <c r="P76" s="12">
        <f t="shared" si="15"/>
        <v>44376</v>
      </c>
      <c r="Q76" s="35">
        <f t="shared" si="26"/>
        <v>7</v>
      </c>
      <c r="R76" s="33">
        <f t="shared" ref="R76" si="28">R77+1</f>
        <v>1.3</v>
      </c>
      <c r="S76" s="23">
        <v>44305</v>
      </c>
      <c r="T76" s="10"/>
      <c r="U76" s="30"/>
      <c r="V76" s="10"/>
    </row>
    <row r="77" spans="1:22" ht="12.6" customHeight="1" thickBot="1" x14ac:dyDescent="0.35">
      <c r="A77" s="17">
        <v>35</v>
      </c>
      <c r="B77" s="1" t="s">
        <v>38</v>
      </c>
      <c r="C77" s="20">
        <v>44376</v>
      </c>
      <c r="D77" s="15">
        <v>5</v>
      </c>
      <c r="E77" s="12">
        <f>(IF(C77="","",(WORKDAY(C77,D77,$U$63:$U$74))))</f>
        <v>44383</v>
      </c>
      <c r="G77" s="20">
        <v>44376</v>
      </c>
      <c r="H77" s="15">
        <v>5</v>
      </c>
      <c r="I77" s="12">
        <f>(IF(G77="","",(WORKDAY(G77,H77,$U$63:$U$74))))</f>
        <v>44383</v>
      </c>
      <c r="J77" s="15"/>
      <c r="L77" s="7" t="str">
        <f t="shared" si="3"/>
        <v>Index &amp; archive records, complete financial closure and gain final acceptance (5 WD) + 0</v>
      </c>
      <c r="M77" s="12">
        <f t="shared" si="24"/>
        <v>44376</v>
      </c>
      <c r="N77" s="35">
        <f>I77-G77</f>
        <v>7</v>
      </c>
      <c r="O77" s="13">
        <f t="shared" si="25"/>
        <v>0</v>
      </c>
      <c r="P77" s="12">
        <f t="shared" si="15"/>
        <v>44376</v>
      </c>
      <c r="Q77" s="35">
        <f t="shared" si="26"/>
        <v>7</v>
      </c>
      <c r="R77" s="33">
        <v>0.3</v>
      </c>
      <c r="S77" s="23">
        <v>44305</v>
      </c>
      <c r="T77" s="10"/>
      <c r="U77" s="32"/>
      <c r="V77" s="10"/>
    </row>
    <row r="78" spans="1:22" ht="12.6" customHeight="1" x14ac:dyDescent="0.3"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2.6" customHeight="1" x14ac:dyDescent="0.3"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2.6" customHeight="1" x14ac:dyDescent="0.3"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10"/>
      <c r="P80" s="10"/>
      <c r="Q80" s="10"/>
      <c r="R80" s="10"/>
      <c r="S80" s="10"/>
      <c r="T80" s="10"/>
      <c r="U80" s="10"/>
      <c r="V80" s="10"/>
    </row>
    <row r="81" spans="3:22" ht="12.6" customHeight="1" x14ac:dyDescent="0.3">
      <c r="C81" s="10"/>
      <c r="D81" s="9"/>
      <c r="E81" s="8"/>
      <c r="F81" s="8"/>
      <c r="G81" s="8"/>
      <c r="H81" s="8"/>
      <c r="I81" s="8"/>
      <c r="J81" s="8"/>
      <c r="K81" s="8"/>
      <c r="L81" s="8"/>
      <c r="M81" s="8"/>
      <c r="N81" s="10"/>
      <c r="O81" s="10"/>
      <c r="P81" s="10"/>
      <c r="Q81" s="10"/>
      <c r="R81" s="10"/>
      <c r="S81" s="10"/>
      <c r="T81" s="10"/>
      <c r="U81" s="10"/>
      <c r="V81" s="10"/>
    </row>
    <row r="82" spans="3:22" ht="12.6" customHeight="1" x14ac:dyDescent="0.3"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10"/>
      <c r="P82" s="10"/>
      <c r="Q82" s="10"/>
      <c r="R82" s="10"/>
      <c r="S82" s="10"/>
      <c r="T82" s="10"/>
      <c r="U82" s="10"/>
      <c r="V82" s="10"/>
    </row>
    <row r="83" spans="3:22" ht="12.6" customHeight="1" x14ac:dyDescent="0.3">
      <c r="C83" s="10"/>
      <c r="D83" s="9"/>
      <c r="E83" s="8"/>
      <c r="F83" s="8"/>
      <c r="G83" s="8"/>
      <c r="H83" s="8"/>
      <c r="I83" s="8"/>
      <c r="J83" s="8"/>
      <c r="K83" s="8"/>
      <c r="L83" s="8"/>
      <c r="M83" s="8"/>
      <c r="N83" s="10"/>
      <c r="O83" s="10"/>
      <c r="P83" s="10"/>
      <c r="Q83" s="10"/>
      <c r="R83" s="10"/>
      <c r="S83" s="10"/>
      <c r="T83" s="10"/>
      <c r="U83" s="10"/>
      <c r="V83" s="10"/>
    </row>
    <row r="84" spans="3:22" ht="12.6" customHeight="1" x14ac:dyDescent="0.3"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10"/>
      <c r="P84" s="10"/>
      <c r="Q84" s="10"/>
      <c r="R84" s="10"/>
      <c r="S84" s="10"/>
      <c r="T84" s="10"/>
      <c r="U84" s="10"/>
      <c r="V84" s="10"/>
    </row>
    <row r="85" spans="3:22" ht="12.6" customHeight="1" x14ac:dyDescent="0.3"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10"/>
      <c r="O85" s="10"/>
      <c r="P85" s="10"/>
      <c r="Q85" s="10"/>
      <c r="R85" s="10"/>
      <c r="S85" s="10"/>
      <c r="T85" s="10"/>
      <c r="U85" s="10"/>
      <c r="V85" s="10"/>
    </row>
    <row r="86" spans="3:22" ht="12.6" customHeight="1" x14ac:dyDescent="0.3"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10"/>
      <c r="O86" s="10"/>
      <c r="P86" s="10"/>
      <c r="Q86" s="10"/>
      <c r="R86" s="10"/>
      <c r="S86" s="10"/>
      <c r="T86" s="10"/>
      <c r="U86" s="10"/>
      <c r="V86" s="10"/>
    </row>
    <row r="87" spans="3:22" x14ac:dyDescent="0.3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</sheetData>
  <dataValidations count="1">
    <dataValidation type="list" allowBlank="1" showInputMessage="1" showErrorMessage="1" sqref="C1" xr:uid="{16FFB2B0-D780-4E5E-9BF7-153EB7D5AD77}">
      <formula1>"Actual,Plan"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sneh chandel</cp:lastModifiedBy>
  <dcterms:created xsi:type="dcterms:W3CDTF">2015-06-05T18:17:20Z</dcterms:created>
  <dcterms:modified xsi:type="dcterms:W3CDTF">2021-07-14T02:06:43Z</dcterms:modified>
</cp:coreProperties>
</file>