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5145" yWindow="285" windowWidth="16440" windowHeight="11535" tabRatio="842"/>
  </bookViews>
  <sheets>
    <sheet name="RESUMEN" sheetId="56" r:id="rId1"/>
    <sheet name="OT16-115 FONTIBÒN-REDISEÑO" sheetId="146" r:id="rId2"/>
    <sheet name="OT16-118 CASTELLANA (3)" sheetId="114" r:id="rId3"/>
    <sheet name="OT16-165 EL ROSAL" sheetId="178" r:id="rId4"/>
  </sheets>
  <definedNames>
    <definedName name="_xlnm._FilterDatabase" localSheetId="0" hidden="1">RESUMEN!$B$8:$R$13</definedName>
    <definedName name="AA" localSheetId="1">#REF!</definedName>
    <definedName name="AA" localSheetId="2">#REF!</definedName>
    <definedName name="AA">#REF!</definedName>
    <definedName name="AAA" localSheetId="1">#REF!</definedName>
    <definedName name="AAA" localSheetId="2">#REF!</definedName>
    <definedName name="AAA">#REF!</definedName>
    <definedName name="aaaaaaaaaaaaaaaaaa" localSheetId="1">#REF!</definedName>
    <definedName name="aaaaaaaaaaaaaaaaaa" localSheetId="2">#REF!</definedName>
    <definedName name="aaaaaaaaaaaaaaaaaa">#REF!</definedName>
    <definedName name="aaaaaaaaaaaaaaaaaaa" localSheetId="1">#REF!</definedName>
    <definedName name="aaaaaaaaaaaaaaaaaaa" localSheetId="2">#REF!</definedName>
    <definedName name="aaaaaaaaaaaaaaaaaaa">#REF!</definedName>
    <definedName name="AAL" localSheetId="1">#REF!</definedName>
    <definedName name="AAL" localSheetId="2">#REF!</definedName>
    <definedName name="AAL">#REF!</definedName>
    <definedName name="AB" localSheetId="1">#REF!</definedName>
    <definedName name="AB" localSheetId="2">#REF!</definedName>
    <definedName name="AB">#REF!</definedName>
    <definedName name="ALE" localSheetId="1">#REF!</definedName>
    <definedName name="ALE" localSheetId="2">#REF!</definedName>
    <definedName name="ALE">#REF!</definedName>
    <definedName name="_xlnm.Print_Area" localSheetId="2">'OT16-118 CASTELLANA (3)'!$A$1:$T$59</definedName>
    <definedName name="BAL" localSheetId="1">#REF!</definedName>
    <definedName name="BAL" localSheetId="2">#REF!</definedName>
    <definedName name="BAL">#REF!</definedName>
    <definedName name="BALSILLAS" localSheetId="1">#REF!</definedName>
    <definedName name="BALSILLAS" localSheetId="2">#REF!</definedName>
    <definedName name="BALSILLAS">#REF!</definedName>
    <definedName name="DAT" localSheetId="1">#REF!</definedName>
    <definedName name="DAT" localSheetId="2">#REF!</definedName>
    <definedName name="DAT">#REF!</definedName>
    <definedName name="DD" localSheetId="1">#REF!</definedName>
    <definedName name="DD" localSheetId="2">#REF!</definedName>
    <definedName name="DD">#REF!</definedName>
    <definedName name="ENTREGAS" localSheetId="1">#REF!</definedName>
    <definedName name="ENTREGAS" localSheetId="2">#REF!</definedName>
    <definedName name="ENTREGAS">#REF!</definedName>
    <definedName name="Excel_BuiltIn_Print_Area_16" localSheetId="1">#REF!</definedName>
    <definedName name="Excel_BuiltIn_Print_Area_16" localSheetId="2">#REF!</definedName>
    <definedName name="Excel_BuiltIn_Print_Area_16">#REF!</definedName>
    <definedName name="Excel_BuiltIn_Print_Area_19" localSheetId="1">#REF!</definedName>
    <definedName name="Excel_BuiltIn_Print_Area_19" localSheetId="2">#REF!</definedName>
    <definedName name="Excel_BuiltIn_Print_Area_19">#REF!</definedName>
    <definedName name="Excel_BuiltIn_Print_Area_2_1" localSheetId="1">#REF!</definedName>
    <definedName name="Excel_BuiltIn_Print_Area_2_1" localSheetId="2">#REF!</definedName>
    <definedName name="Excel_BuiltIn_Print_Area_2_1">#REF!</definedName>
    <definedName name="Excel_BuiltIn_Print_Area_20" localSheetId="1">#REF!</definedName>
    <definedName name="Excel_BuiltIn_Print_Area_20" localSheetId="2">#REF!</definedName>
    <definedName name="Excel_BuiltIn_Print_Area_20">#REF!</definedName>
    <definedName name="Excel_BuiltIn_Print_Area_5" localSheetId="1">#REF!</definedName>
    <definedName name="Excel_BuiltIn_Print_Area_5" localSheetId="2">#REF!</definedName>
    <definedName name="Excel_BuiltIn_Print_Area_5">#REF!</definedName>
    <definedName name="Excel_BuiltIn_Print_Area_5_1" localSheetId="1">#REF!</definedName>
    <definedName name="Excel_BuiltIn_Print_Area_5_1" localSheetId="2">#REF!</definedName>
    <definedName name="Excel_BuiltIn_Print_Area_5_1">#REF!</definedName>
    <definedName name="Excel_BuiltIn_Print_Area_6" localSheetId="1">#REF!</definedName>
    <definedName name="Excel_BuiltIn_Print_Area_6" localSheetId="2">#REF!</definedName>
    <definedName name="Excel_BuiltIn_Print_Area_6">#REF!</definedName>
    <definedName name="FACA" localSheetId="1">#REF!</definedName>
    <definedName name="FACA" localSheetId="2">#REF!</definedName>
    <definedName name="FACA">#REF!</definedName>
    <definedName name="FON" localSheetId="1">#REF!</definedName>
    <definedName name="FON" localSheetId="2">#REF!</definedName>
    <definedName name="FON">#REF!</definedName>
    <definedName name="LAGUACA" localSheetId="1">#REF!</definedName>
    <definedName name="LAGUACA" localSheetId="2">#REF!</definedName>
    <definedName name="LAGUACA">#REF!</definedName>
    <definedName name="LAGUNETA" localSheetId="1">#REF!</definedName>
    <definedName name="LAGUNETA" localSheetId="2">#REF!</definedName>
    <definedName name="LAGUNETA">#REF!</definedName>
    <definedName name="LL" localSheetId="1">#REF!</definedName>
    <definedName name="LL" localSheetId="2">#REF!</definedName>
    <definedName name="LL">#REF!</definedName>
    <definedName name="LLLLLL" localSheetId="1">#REF!</definedName>
    <definedName name="LLLLLL" localSheetId="2">#REF!</definedName>
    <definedName name="LLLLLL">#REF!</definedName>
    <definedName name="MATE" localSheetId="1">#REF!</definedName>
    <definedName name="MATE" localSheetId="2">#REF!</definedName>
    <definedName name="MATE">#REF!</definedName>
    <definedName name="MM" localSheetId="1">#REF!</definedName>
    <definedName name="MM" localSheetId="2">#REF!</definedName>
    <definedName name="MM">#REF!</definedName>
    <definedName name="MOS" localSheetId="1">#REF!</definedName>
    <definedName name="MOS" localSheetId="2">#REF!</definedName>
    <definedName name="MOS">#REF!</definedName>
    <definedName name="mosquera" localSheetId="1">#REF!</definedName>
    <definedName name="mosquera" localSheetId="2">#REF!</definedName>
    <definedName name="mosquera">#REF!</definedName>
    <definedName name="MOSQUERA09018" localSheetId="1">#REF!</definedName>
    <definedName name="MOSQUERA09018" localSheetId="2">#REF!</definedName>
    <definedName name="MOSQUERA09018">#REF!</definedName>
    <definedName name="MUÑA" localSheetId="1">#REF!</definedName>
    <definedName name="MUÑA" localSheetId="2">#REF!</definedName>
    <definedName name="MUÑA">#REF!</definedName>
    <definedName name="NO" localSheetId="1">#REF!</definedName>
    <definedName name="NO" localSheetId="2">#REF!</definedName>
    <definedName name="NO">#REF!</definedName>
    <definedName name="NVO" localSheetId="1">#REF!</definedName>
    <definedName name="NVO" localSheetId="2">#REF!</definedName>
    <definedName name="NVO">#REF!</definedName>
    <definedName name="OTRA" localSheetId="1">#REF!</definedName>
    <definedName name="OTRA" localSheetId="2">#REF!</definedName>
    <definedName name="OTRA">#REF!</definedName>
    <definedName name="pat" localSheetId="1">#REF!</definedName>
    <definedName name="pat" localSheetId="2">#REF!</definedName>
    <definedName name="pat">#REF!</definedName>
    <definedName name="PPP" localSheetId="1">#REF!</definedName>
    <definedName name="PPP" localSheetId="2">#REF!</definedName>
    <definedName name="PPP">#REF!</definedName>
    <definedName name="SOF" localSheetId="1">#REF!</definedName>
    <definedName name="SOF" localSheetId="2">#REF!</definedName>
    <definedName name="SOF">#REF!</definedName>
    <definedName name="SOL" localSheetId="1">#REF!</definedName>
    <definedName name="SOL" localSheetId="2">#REF!</definedName>
    <definedName name="SOL">#REF!</definedName>
    <definedName name="T" localSheetId="1">#REF!</definedName>
    <definedName name="T" localSheetId="2">#REF!</definedName>
    <definedName name="T">#REF!</definedName>
    <definedName name="US" localSheetId="1">#REF!</definedName>
    <definedName name="US" localSheetId="2">#REF!</definedName>
    <definedName name="US">#REF!</definedName>
    <definedName name="vfgh" localSheetId="1">#REF!</definedName>
    <definedName name="vfgh" localSheetId="2">#REF!</definedName>
    <definedName name="vfgh">#REF!</definedName>
    <definedName name="VIDELYOUS" localSheetId="1">#REF!</definedName>
    <definedName name="VIDELYOUS" localSheetId="2">#REF!</definedName>
    <definedName name="VIDELYOUS">#REF!</definedName>
  </definedNames>
  <calcPr calcId="145621"/>
</workbook>
</file>

<file path=xl/calcChain.xml><?xml version="1.0" encoding="utf-8"?>
<calcChain xmlns="http://schemas.openxmlformats.org/spreadsheetml/2006/main">
  <c r="M30" i="178" l="1"/>
  <c r="J30" i="178"/>
  <c r="G30" i="178"/>
  <c r="G44" i="114"/>
  <c r="S44" i="114"/>
  <c r="P44" i="114"/>
  <c r="P26" i="146"/>
  <c r="M26" i="146"/>
  <c r="G26" i="146"/>
  <c r="N35" i="146" l="1"/>
  <c r="M35" i="146"/>
  <c r="N34" i="146"/>
  <c r="M34" i="146"/>
  <c r="J21" i="146"/>
  <c r="K21" i="146" s="1"/>
  <c r="J19" i="146"/>
  <c r="K19" i="146" s="1"/>
  <c r="J17" i="146"/>
  <c r="K17" i="146" s="1"/>
  <c r="J15" i="146"/>
  <c r="J16" i="146" s="1"/>
  <c r="K16" i="146" s="1"/>
  <c r="K15" i="146" l="1"/>
  <c r="J22" i="146"/>
  <c r="K22" i="146" s="1"/>
  <c r="J20" i="146"/>
  <c r="K20" i="146" s="1"/>
  <c r="J18" i="146"/>
  <c r="K18" i="146" s="1"/>
  <c r="L9" i="56"/>
  <c r="J23" i="146" l="1"/>
  <c r="N11" i="56"/>
  <c r="M11" i="56"/>
  <c r="L11" i="56"/>
  <c r="I11" i="56"/>
  <c r="H11" i="56"/>
  <c r="C11" i="56"/>
  <c r="B11" i="56"/>
  <c r="N10" i="56"/>
  <c r="I10" i="56"/>
  <c r="N9" i="56"/>
  <c r="J9" i="56"/>
  <c r="I9" i="56"/>
  <c r="H9" i="56"/>
  <c r="N13" i="56" l="1"/>
  <c r="J25" i="146"/>
  <c r="K23" i="146"/>
  <c r="J26" i="146" l="1"/>
  <c r="J27" i="146" s="1"/>
  <c r="R39" i="114" l="1"/>
  <c r="R38" i="114"/>
  <c r="R36" i="114"/>
  <c r="R35" i="114"/>
  <c r="R33" i="114"/>
  <c r="R32" i="114"/>
  <c r="R30" i="114"/>
  <c r="R29" i="114"/>
  <c r="R27" i="114"/>
  <c r="R26" i="114"/>
  <c r="R24" i="114"/>
  <c r="R23" i="114"/>
  <c r="R21" i="114"/>
  <c r="R20" i="114"/>
  <c r="R18" i="114"/>
  <c r="R17" i="114"/>
  <c r="P39" i="114"/>
  <c r="P38" i="114"/>
  <c r="P36" i="114"/>
  <c r="P35" i="114"/>
  <c r="P33" i="114"/>
  <c r="P32" i="114"/>
  <c r="P30" i="114"/>
  <c r="P29" i="114"/>
  <c r="P27" i="114"/>
  <c r="P26" i="114"/>
  <c r="P24" i="114"/>
  <c r="P23" i="114"/>
  <c r="P21" i="114"/>
  <c r="P20" i="114"/>
  <c r="P18" i="114"/>
  <c r="P17" i="114"/>
  <c r="P40" i="114" l="1"/>
  <c r="P37" i="114"/>
  <c r="P34" i="114"/>
  <c r="P31" i="114"/>
  <c r="P28" i="114"/>
  <c r="P25" i="114"/>
  <c r="P22" i="114"/>
  <c r="P19" i="114"/>
  <c r="P41" i="114" l="1"/>
  <c r="L10" i="56" s="1"/>
  <c r="L13" i="56" s="1"/>
  <c r="P53" i="114" l="1"/>
  <c r="P43" i="114"/>
  <c r="O10" i="56" s="1"/>
  <c r="P45" i="114" l="1"/>
  <c r="P10" i="56" s="1"/>
  <c r="L23" i="178" l="1"/>
  <c r="J23" i="178"/>
  <c r="M23" i="178" s="1"/>
  <c r="L22" i="178"/>
  <c r="J22" i="178"/>
  <c r="L17" i="178"/>
  <c r="J17" i="178"/>
  <c r="L18" i="178"/>
  <c r="J18" i="178"/>
  <c r="M18" i="178" s="1"/>
  <c r="L25" i="178"/>
  <c r="J25" i="178"/>
  <c r="L20" i="178"/>
  <c r="J20" i="178"/>
  <c r="J21" i="178" s="1"/>
  <c r="L15" i="178"/>
  <c r="J15" i="178"/>
  <c r="G25" i="178"/>
  <c r="G26" i="178" s="1"/>
  <c r="G23" i="178"/>
  <c r="G22" i="178"/>
  <c r="G20" i="178"/>
  <c r="G21" i="178" s="1"/>
  <c r="G18" i="178"/>
  <c r="G17" i="178"/>
  <c r="G15" i="178"/>
  <c r="G16" i="178" s="1"/>
  <c r="N23" i="178" l="1"/>
  <c r="M22" i="178"/>
  <c r="M24" i="178" s="1"/>
  <c r="M15" i="178"/>
  <c r="M16" i="178" s="1"/>
  <c r="N16" i="178" s="1"/>
  <c r="M20" i="178"/>
  <c r="M21" i="178" s="1"/>
  <c r="J26" i="178"/>
  <c r="K26" i="178" s="1"/>
  <c r="K17" i="178"/>
  <c r="M25" i="178"/>
  <c r="N25" i="178" s="1"/>
  <c r="K21" i="178"/>
  <c r="J19" i="178"/>
  <c r="K23" i="178"/>
  <c r="K20" i="178"/>
  <c r="K22" i="178"/>
  <c r="J24" i="178"/>
  <c r="M17" i="178"/>
  <c r="K25" i="178"/>
  <c r="K15" i="178"/>
  <c r="J16" i="178"/>
  <c r="G19" i="178"/>
  <c r="G24" i="178"/>
  <c r="N15" i="178" l="1"/>
  <c r="K19" i="178"/>
  <c r="N22" i="178"/>
  <c r="N20" i="178"/>
  <c r="G27" i="178"/>
  <c r="M26" i="178"/>
  <c r="N26" i="178" s="1"/>
  <c r="K16" i="178"/>
  <c r="J27" i="178"/>
  <c r="K24" i="178"/>
  <c r="N21" i="178"/>
  <c r="N17" i="178"/>
  <c r="M19" i="178"/>
  <c r="N19" i="178" s="1"/>
  <c r="N24" i="178"/>
  <c r="G29" i="178" l="1"/>
  <c r="K11" i="56" s="1"/>
  <c r="M27" i="178"/>
  <c r="N27" i="178" s="1"/>
  <c r="J29" i="178"/>
  <c r="J38" i="178" s="1"/>
  <c r="J39" i="178" s="1"/>
  <c r="K27" i="178"/>
  <c r="K38" i="178" s="1"/>
  <c r="K39" i="178" s="1"/>
  <c r="M29" i="178" l="1"/>
  <c r="J31" i="178" l="1"/>
  <c r="P11" i="56" s="1"/>
  <c r="O11" i="56"/>
  <c r="G31" i="178"/>
  <c r="J11" i="56"/>
  <c r="M31" i="178"/>
  <c r="C9" i="56" l="1"/>
  <c r="B9" i="56"/>
  <c r="G23" i="146"/>
  <c r="G25" i="146" s="1"/>
  <c r="O22" i="146"/>
  <c r="O21" i="146"/>
  <c r="M21" i="146"/>
  <c r="O20" i="146"/>
  <c r="O19" i="146"/>
  <c r="M19" i="146"/>
  <c r="O18" i="146"/>
  <c r="O17" i="146"/>
  <c r="M17" i="146"/>
  <c r="O16" i="146"/>
  <c r="O15" i="146"/>
  <c r="M15" i="146"/>
  <c r="N17" i="146" l="1"/>
  <c r="P19" i="146"/>
  <c r="Q19" i="146" s="1"/>
  <c r="M16" i="146"/>
  <c r="P16" i="146" s="1"/>
  <c r="Q16" i="146" s="1"/>
  <c r="N21" i="146"/>
  <c r="P17" i="146"/>
  <c r="Q17" i="146" s="1"/>
  <c r="M18" i="146"/>
  <c r="P18" i="146" s="1"/>
  <c r="Q18" i="146" s="1"/>
  <c r="P21" i="146"/>
  <c r="Q21" i="146" s="1"/>
  <c r="M22" i="146"/>
  <c r="N22" i="146" s="1"/>
  <c r="G27" i="146"/>
  <c r="K9" i="56" s="1"/>
  <c r="P15" i="146"/>
  <c r="N19" i="146"/>
  <c r="M20" i="146"/>
  <c r="N15" i="146"/>
  <c r="N16" i="146" l="1"/>
  <c r="N18" i="146"/>
  <c r="P22" i="146"/>
  <c r="Q22" i="146" s="1"/>
  <c r="Q15" i="146"/>
  <c r="N20" i="146"/>
  <c r="P20" i="146"/>
  <c r="Q20" i="146" s="1"/>
  <c r="M23" i="146"/>
  <c r="N23" i="146" l="1"/>
  <c r="M25" i="146"/>
  <c r="O9" i="56" s="1"/>
  <c r="O13" i="56" s="1"/>
  <c r="P23" i="146"/>
  <c r="N33" i="146" l="1"/>
  <c r="M9" i="56"/>
  <c r="M27" i="146"/>
  <c r="P9" i="56" s="1"/>
  <c r="P13" i="56" s="1"/>
  <c r="M33" i="146"/>
  <c r="P25" i="146"/>
  <c r="Q23" i="146"/>
  <c r="P27" i="146" l="1"/>
  <c r="J39" i="114" l="1"/>
  <c r="S39" i="114" s="1"/>
  <c r="G39" i="114"/>
  <c r="Q39" i="114" s="1"/>
  <c r="J38" i="114"/>
  <c r="G38" i="114"/>
  <c r="Q38" i="114" s="1"/>
  <c r="J36" i="114"/>
  <c r="S36" i="114" s="1"/>
  <c r="G36" i="114"/>
  <c r="Q36" i="114" s="1"/>
  <c r="J35" i="114"/>
  <c r="G35" i="114"/>
  <c r="Q35" i="114" s="1"/>
  <c r="J33" i="114"/>
  <c r="S33" i="114" s="1"/>
  <c r="G33" i="114"/>
  <c r="Q33" i="114" s="1"/>
  <c r="J32" i="114"/>
  <c r="G32" i="114"/>
  <c r="Q32" i="114" s="1"/>
  <c r="J30" i="114"/>
  <c r="S30" i="114" s="1"/>
  <c r="G30" i="114"/>
  <c r="Q30" i="114" s="1"/>
  <c r="J29" i="114"/>
  <c r="G29" i="114"/>
  <c r="Q29" i="114" s="1"/>
  <c r="J27" i="114"/>
  <c r="S27" i="114" s="1"/>
  <c r="G27" i="114"/>
  <c r="Q27" i="114" s="1"/>
  <c r="J26" i="114"/>
  <c r="S26" i="114" s="1"/>
  <c r="G26" i="114"/>
  <c r="Q26" i="114" s="1"/>
  <c r="J24" i="114"/>
  <c r="S24" i="114" s="1"/>
  <c r="G24" i="114"/>
  <c r="Q24" i="114" s="1"/>
  <c r="J23" i="114"/>
  <c r="S23" i="114" s="1"/>
  <c r="G23" i="114"/>
  <c r="Q23" i="114" s="1"/>
  <c r="J21" i="114"/>
  <c r="S21" i="114" s="1"/>
  <c r="G21" i="114"/>
  <c r="Q21" i="114" s="1"/>
  <c r="J20" i="114"/>
  <c r="G20" i="114"/>
  <c r="Q20" i="114" s="1"/>
  <c r="J18" i="114"/>
  <c r="S18" i="114" s="1"/>
  <c r="G18" i="114"/>
  <c r="Q18" i="114" s="1"/>
  <c r="J17" i="114"/>
  <c r="G17" i="114"/>
  <c r="Q17" i="114" s="1"/>
  <c r="S17" i="114" l="1"/>
  <c r="S20" i="114"/>
  <c r="T20" i="114" s="1"/>
  <c r="S29" i="114"/>
  <c r="S32" i="114"/>
  <c r="S35" i="114"/>
  <c r="S38" i="114"/>
  <c r="T26" i="114"/>
  <c r="T21" i="114"/>
  <c r="T39" i="114"/>
  <c r="G28" i="114"/>
  <c r="Q28" i="114" s="1"/>
  <c r="J19" i="114"/>
  <c r="S19" i="114" s="1"/>
  <c r="J22" i="114"/>
  <c r="S22" i="114" s="1"/>
  <c r="J31" i="114"/>
  <c r="S31" i="114" s="1"/>
  <c r="J34" i="114"/>
  <c r="J37" i="114"/>
  <c r="S37" i="114" s="1"/>
  <c r="J40" i="114"/>
  <c r="S40" i="114" s="1"/>
  <c r="J25" i="114"/>
  <c r="S25" i="114" s="1"/>
  <c r="J28" i="114"/>
  <c r="S28" i="114" s="1"/>
  <c r="G25" i="114"/>
  <c r="Q25" i="114" s="1"/>
  <c r="G34" i="114"/>
  <c r="Q34" i="114" s="1"/>
  <c r="G40" i="114"/>
  <c r="Q40" i="114" s="1"/>
  <c r="G19" i="114"/>
  <c r="Q19" i="114" s="1"/>
  <c r="T33" i="114"/>
  <c r="T30" i="114"/>
  <c r="K24" i="114"/>
  <c r="G31" i="114"/>
  <c r="Q31" i="114" s="1"/>
  <c r="K18" i="114"/>
  <c r="K32" i="114"/>
  <c r="K33" i="114"/>
  <c r="T36" i="114"/>
  <c r="T27" i="114"/>
  <c r="K30" i="114"/>
  <c r="T18" i="114"/>
  <c r="K27" i="114"/>
  <c r="K39" i="114"/>
  <c r="K23" i="114"/>
  <c r="K26" i="114"/>
  <c r="K38" i="114"/>
  <c r="K20" i="114"/>
  <c r="K21" i="114"/>
  <c r="G22" i="114"/>
  <c r="Q22" i="114" s="1"/>
  <c r="K35" i="114"/>
  <c r="K36" i="114"/>
  <c r="G37" i="114"/>
  <c r="Q37" i="114" s="1"/>
  <c r="K17" i="114"/>
  <c r="K29" i="114"/>
  <c r="S34" i="114" l="1"/>
  <c r="T34" i="114" s="1"/>
  <c r="K34" i="114"/>
  <c r="K22" i="114"/>
  <c r="K40" i="114"/>
  <c r="K31" i="114"/>
  <c r="J41" i="114"/>
  <c r="K19" i="114"/>
  <c r="K25" i="114"/>
  <c r="K28" i="114"/>
  <c r="T31" i="114"/>
  <c r="T29" i="114"/>
  <c r="T40" i="114"/>
  <c r="G41" i="114"/>
  <c r="H10" i="56" s="1"/>
  <c r="T37" i="114"/>
  <c r="T35" i="114"/>
  <c r="T22" i="114"/>
  <c r="T38" i="114"/>
  <c r="K37" i="114"/>
  <c r="T28" i="114"/>
  <c r="T19" i="114"/>
  <c r="T17" i="114"/>
  <c r="T32" i="114"/>
  <c r="T23" i="114"/>
  <c r="P52" i="114" l="1"/>
  <c r="P54" i="114" s="1"/>
  <c r="Q41" i="114"/>
  <c r="G43" i="114"/>
  <c r="J10" i="56" s="1"/>
  <c r="T24" i="114"/>
  <c r="T25" i="114"/>
  <c r="K41" i="114"/>
  <c r="Q52" i="114" s="1"/>
  <c r="J43" i="114"/>
  <c r="J44" i="114" s="1"/>
  <c r="Q53" i="114" l="1"/>
  <c r="Q54" i="114" s="1"/>
  <c r="M10" i="56"/>
  <c r="S41" i="114"/>
  <c r="S43" i="114" s="1"/>
  <c r="G45" i="114"/>
  <c r="K10" i="56" s="1"/>
  <c r="J45" i="114"/>
  <c r="T41" i="114" l="1"/>
  <c r="S45" i="114"/>
  <c r="L15" i="56" l="1"/>
</calcChain>
</file>

<file path=xl/sharedStrings.xml><?xml version="1.0" encoding="utf-8"?>
<sst xmlns="http://schemas.openxmlformats.org/spreadsheetml/2006/main" count="381" uniqueCount="150">
  <si>
    <t>SUBESTACIÓN</t>
  </si>
  <si>
    <t>Módulo</t>
  </si>
  <si>
    <t>Labor</t>
  </si>
  <si>
    <t>Actividad</t>
  </si>
  <si>
    <t>Codigo GOM</t>
  </si>
  <si>
    <t>Cantidad</t>
  </si>
  <si>
    <t>Vr. Unitario
(2016)</t>
  </si>
  <si>
    <t>Vr. Total</t>
  </si>
  <si>
    <t>Observaciones</t>
  </si>
  <si>
    <t>Ingeniería eléctrica (Levantamiento e ingeniería de detalle)</t>
  </si>
  <si>
    <t>Ingeniería mecánica (Levantamiento e ingeniería de detalle)</t>
  </si>
  <si>
    <t>TOTAL</t>
  </si>
  <si>
    <t>FECHA</t>
  </si>
  <si>
    <t>JOHANA CHAPARRO</t>
  </si>
  <si>
    <t>Ingeniería civil y mecánico (Levantamiento e ingeniería de detalle)</t>
  </si>
  <si>
    <t>SL17CIM</t>
  </si>
  <si>
    <t>Subtotal labores No. 17:</t>
  </si>
  <si>
    <t>SL18CIM</t>
  </si>
  <si>
    <t>SL18ELE</t>
  </si>
  <si>
    <t>Subtotal labores No. 18:</t>
  </si>
  <si>
    <t>Ingeniería civil y electromecánico (Levantamiento e ingeniería de detalle)</t>
  </si>
  <si>
    <t>SL19CEM</t>
  </si>
  <si>
    <t>Subtotal labores No. 19:</t>
  </si>
  <si>
    <t>Ingeniería civil y mecánica (Levantamiento e ingeniería de detalle)</t>
  </si>
  <si>
    <t>SL21CIM</t>
  </si>
  <si>
    <t>SL21ELE</t>
  </si>
  <si>
    <t>Subtotal labores No. 21:</t>
  </si>
  <si>
    <r>
      <rPr>
        <b/>
        <sz val="11"/>
        <color rgb="FFFF0000"/>
        <rFont val="Calibri"/>
        <family val="2"/>
      </rPr>
      <t xml:space="preserve">L-59 </t>
    </r>
    <r>
      <rPr>
        <sz val="11"/>
        <color rgb="FF000000"/>
        <rFont val="Calibri"/>
        <family val="2"/>
      </rPr>
      <t>Elaboración de ingenierías conceptuales o estudios especiales en S/E AT/AT, AT/MT o MT/MT - UNIDAD DE MEDIDA: HH</t>
    </r>
  </si>
  <si>
    <t>Ingenierías o estudios especiales</t>
  </si>
  <si>
    <t>SL59ESP</t>
  </si>
  <si>
    <t>Subtotal labores No. 59:</t>
  </si>
  <si>
    <t>TRANSFORMADOR D1 115/11.4 kV</t>
  </si>
  <si>
    <t>TRANSFORMADOR D2 115/11.4 kV</t>
  </si>
  <si>
    <t>Código GOM</t>
  </si>
  <si>
    <t>Subtotal labores No. 22:</t>
  </si>
  <si>
    <r>
      <rPr>
        <b/>
        <sz val="11"/>
        <color rgb="FFFF0000"/>
        <rFont val="Calibri"/>
        <family val="2"/>
      </rPr>
      <t xml:space="preserve">L-18 </t>
    </r>
    <r>
      <rPr>
        <sz val="11"/>
        <color rgb="FF000000"/>
        <rFont val="Calibri"/>
        <family val="2"/>
      </rPr>
      <t>Ingeniería para el reemplazo de un tablero de auxiliares AC - UNIDAD DE MEDIDA: C/U</t>
    </r>
  </si>
  <si>
    <r>
      <rPr>
        <b/>
        <sz val="11"/>
        <color rgb="FFFF0000"/>
        <rFont val="Calibri"/>
        <family val="2"/>
      </rPr>
      <t xml:space="preserve">L-17 </t>
    </r>
    <r>
      <rPr>
        <sz val="11"/>
        <color rgb="FF000000"/>
        <rFont val="Calibri"/>
        <family val="2"/>
      </rPr>
      <t>Ingeniería para el reemplazo/instalación de Transformador de servicios auxiliares 34.5/0.208 kV, 13.8/0.208, 11.4/0.208 kV - UNIDAD DE MEDIDA: C/U</t>
    </r>
  </si>
  <si>
    <t>ENCARGADO(S)</t>
  </si>
  <si>
    <t>Diseños</t>
  </si>
  <si>
    <t>Levantamientos</t>
  </si>
  <si>
    <t xml:space="preserve">ACTA DE AVANCE DE OBRA </t>
  </si>
  <si>
    <t>PAG 1 DE 1</t>
  </si>
  <si>
    <t xml:space="preserve"> MEDICION PARCIAL DE AVANCE DE OBRA CODENSA SA ESP  </t>
  </si>
  <si>
    <t>DEPARTAMENTO DE PROYECTOS DE REDES ALTA TENSIÓN</t>
  </si>
  <si>
    <t>CONTRATO NO. 5700014501</t>
  </si>
  <si>
    <t xml:space="preserve">Nombre Empresa Contratista: AC Energy SAS - NIT: 900114323-9    </t>
  </si>
  <si>
    <t>%</t>
  </si>
  <si>
    <t>Valor acumulado</t>
  </si>
  <si>
    <t>Subtotal labores No. 8:</t>
  </si>
  <si>
    <t>SUBTOTAL</t>
  </si>
  <si>
    <t>UBICACIÓN 3%</t>
  </si>
  <si>
    <t xml:space="preserve">TOTAL </t>
  </si>
  <si>
    <t>Entregado por:</t>
  </si>
  <si>
    <t>Recibido por:</t>
  </si>
  <si>
    <t>ACTAS</t>
  </si>
  <si>
    <t>VALOR SIN IVA</t>
  </si>
  <si>
    <t>ACTA 1</t>
  </si>
  <si>
    <t>ACTA 2</t>
  </si>
  <si>
    <t>CÓDIGO GOM</t>
  </si>
  <si>
    <t xml:space="preserve">PEP </t>
  </si>
  <si>
    <t>ORDEN</t>
  </si>
  <si>
    <t>Coordinador Operativo</t>
  </si>
  <si>
    <t>Delegado</t>
  </si>
  <si>
    <t>No Asignado</t>
  </si>
  <si>
    <t>Empresa Contratista</t>
  </si>
  <si>
    <t>Codensa SA ESP</t>
  </si>
  <si>
    <r>
      <rPr>
        <b/>
        <sz val="11"/>
        <color rgb="FFFF0000"/>
        <rFont val="Calibri"/>
        <family val="2"/>
      </rPr>
      <t xml:space="preserve">L-19 </t>
    </r>
    <r>
      <rPr>
        <sz val="11"/>
        <color rgb="FF000000"/>
        <rFont val="Calibri"/>
        <family val="2"/>
      </rPr>
      <t>Ingeniería para el reemplazo/instalación de un equipo de transferencia automática en BT - UNIDAD DE MEDIDA: C/U</t>
    </r>
  </si>
  <si>
    <r>
      <rPr>
        <b/>
        <sz val="11"/>
        <color rgb="FFFF0000"/>
        <rFont val="Calibri"/>
        <family val="2"/>
      </rPr>
      <t xml:space="preserve">L-21 </t>
    </r>
    <r>
      <rPr>
        <sz val="11"/>
        <color rgb="FF000000"/>
        <rFont val="Calibri"/>
        <family val="2"/>
      </rPr>
      <t>Ingeniería para el reemplazo/instalación de esquema cargador de baterias - UNIDAD DE MEDIDA: Hasta 2 equipos</t>
    </r>
  </si>
  <si>
    <t>REGISTRO</t>
  </si>
  <si>
    <t>Versión 2</t>
  </si>
  <si>
    <t>RESUMEN FACTURACIÓN</t>
  </si>
  <si>
    <t xml:space="preserve">AC ENERGY SAS </t>
  </si>
  <si>
    <t>PEP</t>
  </si>
  <si>
    <t>ORDEN PRESUPUESTAL</t>
  </si>
  <si>
    <t>PROYECTO</t>
  </si>
  <si>
    <t xml:space="preserve">Valor SubTotal OT (antes de IVA) </t>
  </si>
  <si>
    <t>UBICACIÓN 3 %</t>
  </si>
  <si>
    <t>Valor TOTAL OT</t>
  </si>
  <si>
    <t>Valor Subtotal a facturar (antes de IVA)</t>
  </si>
  <si>
    <t>% a Facturar</t>
  </si>
  <si>
    <t>Ubicación 3 %</t>
  </si>
  <si>
    <t>TOTAL A FACTURAR</t>
  </si>
  <si>
    <t xml:space="preserve">ACTA N° </t>
  </si>
  <si>
    <t>OBSERVACIONES</t>
  </si>
  <si>
    <t>SUB + 3%</t>
  </si>
  <si>
    <t>LÍNEA SALITRE 115 kV</t>
  </si>
  <si>
    <t>TRANSFORMADOR D3 115/11.4 kV</t>
  </si>
  <si>
    <t>D00222739</t>
  </si>
  <si>
    <t xml:space="preserve"> CDIM_CBSGSM_R0071</t>
  </si>
  <si>
    <t>Proyecto: CDIM_CBSGSM_R0071, SE CASTELLANA   Normalización Tableros 115 Kv</t>
  </si>
  <si>
    <t>OT: 16-118</t>
  </si>
  <si>
    <t>LÍNEA CALLE 51 115 kV</t>
  </si>
  <si>
    <r>
      <rPr>
        <b/>
        <sz val="11"/>
        <color rgb="FFFF0000"/>
        <rFont val="Calibri"/>
        <family val="2"/>
      </rPr>
      <t xml:space="preserve">L-22 </t>
    </r>
    <r>
      <rPr>
        <sz val="11"/>
        <color rgb="FF000000"/>
        <rFont val="Calibri"/>
        <family val="2"/>
      </rPr>
      <t>Ingeniería para normalización del tablero de control y protección de módulo línea, transformador, compensación o acople de 115/57,5/34,5 kV - UNIDAD DE MEDIDA: C/U</t>
    </r>
  </si>
  <si>
    <t>SL22MEC</t>
  </si>
  <si>
    <t>SL22ELE</t>
  </si>
  <si>
    <r>
      <rPr>
        <b/>
        <sz val="11"/>
        <color rgb="FFFF0000"/>
        <rFont val="Calibri"/>
        <family val="2"/>
      </rPr>
      <t xml:space="preserve">l-42 </t>
    </r>
    <r>
      <rPr>
        <sz val="11"/>
        <color rgb="FF000000"/>
        <rFont val="Calibri"/>
        <family val="2"/>
      </rPr>
      <t>Ingeniería para el reemplazo del esquema de protección para transformadores de potencia: Protección principal 87T, protección 86T y respaldo 50/51 - UNIDAD DE MEDIDA: Global por módulo (incluye rele 87T y reles 50/51 para cada devanado)</t>
    </r>
  </si>
  <si>
    <t>SL42MEC</t>
  </si>
  <si>
    <t>SL42ELE</t>
  </si>
  <si>
    <t>Subtotal labores No. 42:</t>
  </si>
  <si>
    <r>
      <rPr>
        <b/>
        <sz val="11"/>
        <color rgb="FFFF0000"/>
        <rFont val="Calibri"/>
        <family val="2"/>
      </rPr>
      <t xml:space="preserve">l-22 </t>
    </r>
    <r>
      <rPr>
        <sz val="11"/>
        <color rgb="FF000000"/>
        <rFont val="Calibri"/>
        <family val="2"/>
      </rPr>
      <t>Ingeniería para normalización del tablero de control y protección de módulo línea, transformador, compensación o acople de 115/57,5/34,5 kV - UNIDAD DE MEDIDA: C/U</t>
    </r>
  </si>
  <si>
    <r>
      <rPr>
        <b/>
        <sz val="11"/>
        <color rgb="FFFF0000"/>
        <rFont val="Calibri"/>
        <family val="2"/>
      </rPr>
      <t xml:space="preserve">L-42 </t>
    </r>
    <r>
      <rPr>
        <sz val="11"/>
        <color rgb="FF000000"/>
        <rFont val="Calibri"/>
        <family val="2"/>
      </rPr>
      <t>Ingeniería para el reemplazo del esquema de protección para transformadores de potencia: Protección principal 87T, protección 86T y respaldo 50/51 - UNIDAD DE MEDIDA: Global por módulo (incluye rele 87T y reles 50/51 para cada devanado)</t>
    </r>
  </si>
  <si>
    <t>D00222739000</t>
  </si>
  <si>
    <t>A. LEON / R. GOMEZ</t>
  </si>
  <si>
    <t>D. PULIDO / G. SAENZ</t>
  </si>
  <si>
    <t>SERVICIOS AUXILIARES AC 0.208 kV</t>
  </si>
  <si>
    <t>Subtotal labores No. 3:</t>
  </si>
  <si>
    <r>
      <rPr>
        <b/>
        <sz val="11"/>
        <color rgb="FFFF0000"/>
        <rFont val="Calibri"/>
        <family val="2"/>
      </rPr>
      <t xml:space="preserve">RL-3 </t>
    </r>
    <r>
      <rPr>
        <sz val="11"/>
        <color rgb="FF000000"/>
        <rFont val="Calibri"/>
        <family val="2"/>
      </rPr>
      <t>Replanteo para Línea de AT - UNIDAD DE MEDIDA : KM - Kilómetro</t>
    </r>
  </si>
  <si>
    <t>Replanteo para Línea de AT</t>
  </si>
  <si>
    <t>LL03CIV</t>
  </si>
  <si>
    <r>
      <rPr>
        <b/>
        <sz val="11"/>
        <color rgb="FFFF0000"/>
        <rFont val="Calibri"/>
        <family val="2"/>
      </rPr>
      <t xml:space="preserve">RL-8 </t>
    </r>
    <r>
      <rPr>
        <sz val="11"/>
        <color rgb="FF000000"/>
        <rFont val="Calibri"/>
        <family val="2"/>
      </rPr>
      <t>Diseño electromecánico de línea de AT - UNIDAD DE MEDIDA : KM - Kilómetro</t>
    </r>
  </si>
  <si>
    <t>Diseño electromecánico de línea de AT</t>
  </si>
  <si>
    <t>LL08CEM</t>
  </si>
  <si>
    <t>Modificación a los diseños S/E Fontibon</t>
  </si>
  <si>
    <t>Proyecto: Modificación a los diseños S/E Fontibon</t>
  </si>
  <si>
    <t>OT: 16-115</t>
  </si>
  <si>
    <t>LÍNEAS FONTIBÓN-NOROESTE - MOSQUERA 115 kV</t>
  </si>
  <si>
    <t>LÍNEAS FONTIBÓN-SALITRE  Y FONTIBÓN BALSILLAS 115 kV</t>
  </si>
  <si>
    <t>OT16-115</t>
  </si>
  <si>
    <t>FONTIBON REDISEÑO</t>
  </si>
  <si>
    <t>CASTELLANA</t>
  </si>
  <si>
    <t>OT16-118</t>
  </si>
  <si>
    <t>CDIM_CBSGSM_R0071, SE CASTELLANA   Normalización Tableros 115 kV</t>
  </si>
  <si>
    <t>SERVICIOS AUXILIARES DC 125 VDC</t>
  </si>
  <si>
    <t>valor ejecutado Acta No. 1 Noviembre</t>
  </si>
  <si>
    <t>OT16-165</t>
  </si>
  <si>
    <t xml:space="preserve">realizar el levantamiento y diseño para instalación de DPS en el tablero de servicios auxiliares AC.
</t>
  </si>
  <si>
    <t>Labor asimilada para la instalación de un rack de baterías tipo seco y tipo tablero.
Factor: 8 Horas de diseño x 2 Diseñadores: 16 HH</t>
  </si>
  <si>
    <t>OT: 16-165</t>
  </si>
  <si>
    <t>Proyecto: CDIM_CBSGSM_R0053 NORMALIZACIÓN SERVICIOS ESENCIALES SSEE, Normalización servicios esenciales S/E El Rosal.</t>
  </si>
  <si>
    <t>CDIM_CBSGSM_R0053 NORMALIZACIÓN SERVICIOS ESENCIALES SSEE</t>
  </si>
  <si>
    <t>D00230754</t>
  </si>
  <si>
    <t>05/12/2016-31/12/2016</t>
  </si>
  <si>
    <t>06/11/2016 - 31/12/2016</t>
  </si>
  <si>
    <t>Acta N° 1: Enero</t>
  </si>
  <si>
    <t>IVA 19%</t>
  </si>
  <si>
    <t>valor ejecutado Acta No. 1 Enero</t>
  </si>
  <si>
    <t>Periodo Facturación: Enero</t>
  </si>
  <si>
    <t>valor ejecutado Acta No. 2 Enero</t>
  </si>
  <si>
    <t>Acta N° 2: Enero</t>
  </si>
  <si>
    <t>IVA (19%)</t>
  </si>
  <si>
    <t>EL ROSAL</t>
  </si>
  <si>
    <t>CDIM_CBSGSM_R0053 NORMALIZACIÓN SERVICIOS ESENCIALES SSEE, Normalización servicios esenciales S/E El Rosal</t>
  </si>
  <si>
    <t>Liquidación de incentivos de seguridad trimestre Julio - Septiembre 2016</t>
  </si>
  <si>
    <t>CDIM_CAOLIG_R0078 - RES. CREG 038-14 CÓDIGO DE MEDIDA</t>
  </si>
  <si>
    <t>D00235030</t>
  </si>
  <si>
    <t xml:space="preserve">valor ejecutado Acta No. 1 </t>
  </si>
  <si>
    <t>IVA 16%</t>
  </si>
  <si>
    <t>D00235111</t>
  </si>
  <si>
    <t>D00235266</t>
  </si>
  <si>
    <t>IVA (16%)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</si>
</sst>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5" formatCode="&quot;$&quot;#,##0;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"/>
    <numFmt numFmtId="167" formatCode="_ &quot;$&quot;\ * #,##0_ ;_ &quot;$&quot;\ * \-#,##0_ ;_ &quot;$&quot;\ * &quot;-&quot;_ ;_ @_ "/>
    <numFmt numFmtId="168" formatCode="_ &quot;$ &quot;* #,##0.00_ ;_ &quot;$ &quot;* \-#,##0.00_ ;_ &quot;$ &quot;* \-??_ ;_ @_ "/>
    <numFmt numFmtId="169" formatCode="_ &quot;$&quot;\ * #,##0_ ;_ &quot;$&quot;\ * \-#,##0_ ;_ &quot;$&quot;\ * &quot;-&quot;??_ ;_ @_ "/>
    <numFmt numFmtId="170" formatCode="_-* #,##0.00\ &quot;€&quot;_-;\-* #,##0.00\ &quot;€&quot;_-;_-* &quot;-&quot;??\ &quot;€&quot;_-;_-@_-"/>
    <numFmt numFmtId="171" formatCode="_ &quot;$&quot;\ * #,##0.00_ ;_ &quot;$&quot;\ * \-#,##0.00_ ;_ &quot;$&quot;\ * &quot;-&quot;??_ ;_ @_ "/>
    <numFmt numFmtId="172" formatCode="_(* #,##0.0_);_(* \(#,##0.0\);_(* &quot;-&quot;??_);_(@_)"/>
    <numFmt numFmtId="173" formatCode="_(&quot;$&quot;\ * #,##0.0_);_(&quot;$&quot;\ * \(#,##0.0\);_(&quot;$&quot;\ * &quot;-&quot;??_);_(@_)"/>
    <numFmt numFmtId="174" formatCode="#,##0.0"/>
    <numFmt numFmtId="175" formatCode="0.000%"/>
    <numFmt numFmtId="176" formatCode="_-* #,##0.00\ _€_-;\-* #,##0.00\ _€_-;_-* &quot;-&quot;??\ _€_-;_-@_-"/>
    <numFmt numFmtId="177" formatCode="0.0"/>
    <numFmt numFmtId="178" formatCode="_(&quot;$&quot;\ * #,##0_);_(&quot;$&quot;\ * \(#,##0\);_(&quot;$&quot;\ * &quot;-&quot;??_);_(@_)"/>
    <numFmt numFmtId="179" formatCode="&quot;$&quot;#,##0.0"/>
    <numFmt numFmtId="180" formatCode="_(&quot;$&quot;\ * #,##0.0_);_(&quot;$&quot;\ * \(#,##0.0\);_(&quot;$&quot;\ * &quot;-&quot;?_);_(@_)"/>
    <numFmt numFmtId="181" formatCode="_(&quot;$&quot;* #,##0.00_);_(&quot;$&quot;* \(#,##0.00\);_(&quot;$&quot;* &quot;-&quot;??_);_(@_)"/>
    <numFmt numFmtId="182" formatCode="&quot;$&quot;\ #,##0;[Red]\(&quot;$&quot;\ #,##0\)"/>
    <numFmt numFmtId="183" formatCode="_(* #,##0_);_(* \(#,##0\);_(* &quot;-&quot;??_);_(@_)"/>
    <numFmt numFmtId="184" formatCode="&quot;$&quot;#,##0"/>
    <numFmt numFmtId="185" formatCode="_-&quot;$&quot;* #,##0_-;\-&quot;$&quot;* #,##0_-;_-&quot;$&quot;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9999"/>
      <name val="Verdana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60">
    <xf numFmtId="0" fontId="0" fillId="0" borderId="0"/>
    <xf numFmtId="16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73" fontId="2" fillId="0" borderId="0" applyFill="0" applyBorder="0" applyAlignment="0" applyProtection="0"/>
    <xf numFmtId="0" fontId="2" fillId="0" borderId="0" applyFill="0" applyBorder="0" applyAlignment="0" applyProtection="0"/>
    <xf numFmtId="174" fontId="2" fillId="0" borderId="0" applyFill="0" applyBorder="0" applyAlignment="0" applyProtection="0"/>
    <xf numFmtId="175" fontId="2" fillId="0" borderId="0" applyFill="0" applyBorder="0" applyAlignment="0" applyProtection="0"/>
    <xf numFmtId="164" fontId="2" fillId="0" borderId="0" applyFont="0" applyFill="0" applyBorder="0" applyAlignment="0" applyProtection="0"/>
    <xf numFmtId="22" fontId="3" fillId="3" borderId="10">
      <alignment horizontal="center" vertical="center" wrapText="1"/>
    </xf>
    <xf numFmtId="0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26" fillId="0" borderId="0"/>
    <xf numFmtId="0" fontId="5" fillId="0" borderId="0"/>
    <xf numFmtId="0" fontId="27" fillId="0" borderId="0"/>
    <xf numFmtId="0" fontId="29" fillId="0" borderId="0"/>
    <xf numFmtId="0" fontId="31" fillId="0" borderId="0"/>
    <xf numFmtId="0" fontId="32" fillId="0" borderId="0"/>
    <xf numFmtId="0" fontId="32" fillId="0" borderId="0"/>
    <xf numFmtId="0" fontId="5" fillId="0" borderId="0"/>
    <xf numFmtId="0" fontId="33" fillId="0" borderId="0"/>
    <xf numFmtId="0" fontId="5" fillId="0" borderId="0"/>
    <xf numFmtId="0" fontId="34" fillId="0" borderId="0"/>
    <xf numFmtId="0" fontId="35" fillId="0" borderId="0"/>
    <xf numFmtId="0" fontId="5" fillId="0" borderId="0"/>
  </cellStyleXfs>
  <cellXfs count="264">
    <xf numFmtId="0" fontId="0" fillId="0" borderId="0" xfId="0"/>
    <xf numFmtId="0" fontId="0" fillId="0" borderId="0" xfId="0" applyFill="1"/>
    <xf numFmtId="0" fontId="6" fillId="3" borderId="0" xfId="255" applyFont="1" applyFill="1" applyBorder="1" applyAlignment="1">
      <alignment horizontal="center" vertical="center"/>
    </xf>
    <xf numFmtId="9" fontId="5" fillId="0" borderId="0" xfId="475" applyFont="1"/>
    <xf numFmtId="0" fontId="5" fillId="0" borderId="0" xfId="470"/>
    <xf numFmtId="0" fontId="5" fillId="0" borderId="0" xfId="470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6" fillId="3" borderId="0" xfId="255" applyFont="1" applyFill="1" applyBorder="1" applyAlignment="1">
      <alignment vertical="center"/>
    </xf>
    <xf numFmtId="0" fontId="10" fillId="0" borderId="0" xfId="451" applyFont="1" applyBorder="1" applyAlignment="1">
      <alignment vertical="center"/>
    </xf>
    <xf numFmtId="0" fontId="5" fillId="0" borderId="0" xfId="451" applyFont="1" applyBorder="1" applyAlignment="1">
      <alignment vertical="top"/>
    </xf>
    <xf numFmtId="0" fontId="8" fillId="4" borderId="1" xfId="237" applyFont="1" applyFill="1" applyBorder="1" applyAlignment="1">
      <alignment horizontal="center" vertical="center" wrapText="1"/>
    </xf>
    <xf numFmtId="182" fontId="8" fillId="4" borderId="1" xfId="237" applyNumberFormat="1" applyFont="1" applyFill="1" applyBorder="1" applyAlignment="1">
      <alignment vertical="center" wrapText="1"/>
    </xf>
    <xf numFmtId="0" fontId="5" fillId="0" borderId="1" xfId="237" applyBorder="1" applyAlignment="1">
      <alignment horizontal="center" vertical="center"/>
    </xf>
    <xf numFmtId="9" fontId="14" fillId="3" borderId="0" xfId="475" applyFont="1" applyFill="1" applyBorder="1" applyAlignment="1">
      <alignment horizontal="center" vertical="center"/>
    </xf>
    <xf numFmtId="9" fontId="5" fillId="0" borderId="1" xfId="475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78" fontId="14" fillId="0" borderId="1" xfId="36" applyNumberFormat="1" applyFont="1" applyBorder="1" applyAlignment="1">
      <alignment vertical="center"/>
    </xf>
    <xf numFmtId="9" fontId="14" fillId="0" borderId="1" xfId="0" applyNumberFormat="1" applyFont="1" applyBorder="1" applyAlignment="1">
      <alignment horizontal="center" vertical="center"/>
    </xf>
    <xf numFmtId="0" fontId="2" fillId="0" borderId="0" xfId="255" applyFont="1" applyFill="1" applyAlignment="1">
      <alignment horizontal="left" vertical="center" wrapText="1"/>
    </xf>
    <xf numFmtId="0" fontId="17" fillId="0" borderId="0" xfId="237" applyFont="1"/>
    <xf numFmtId="0" fontId="2" fillId="7" borderId="0" xfId="255" applyFont="1" applyFill="1" applyAlignment="1">
      <alignment horizontal="left" vertical="center" wrapText="1"/>
    </xf>
    <xf numFmtId="182" fontId="5" fillId="0" borderId="1" xfId="237" applyNumberFormat="1" applyBorder="1" applyAlignment="1">
      <alignment vertical="center" wrapText="1"/>
    </xf>
    <xf numFmtId="0" fontId="8" fillId="6" borderId="1" xfId="237" applyFont="1" applyFill="1" applyBorder="1" applyAlignment="1">
      <alignment vertical="center" wrapText="1"/>
    </xf>
    <xf numFmtId="0" fontId="8" fillId="4" borderId="1" xfId="237" applyFont="1" applyFill="1" applyBorder="1" applyAlignment="1">
      <alignment vertical="center" wrapText="1"/>
    </xf>
    <xf numFmtId="182" fontId="13" fillId="0" borderId="2" xfId="312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178" fontId="14" fillId="0" borderId="12" xfId="36" applyNumberFormat="1" applyFont="1" applyBorder="1" applyAlignment="1">
      <alignment vertical="center"/>
    </xf>
    <xf numFmtId="9" fontId="0" fillId="0" borderId="0" xfId="475" applyFont="1" applyAlignment="1">
      <alignment horizontal="center" vertical="center"/>
    </xf>
    <xf numFmtId="9" fontId="5" fillId="0" borderId="0" xfId="475" applyFont="1" applyAlignment="1">
      <alignment horizontal="center" vertical="center"/>
    </xf>
    <xf numFmtId="9" fontId="18" fillId="0" borderId="1" xfId="475" applyFont="1" applyBorder="1" applyAlignment="1">
      <alignment horizontal="center" vertical="center"/>
    </xf>
    <xf numFmtId="9" fontId="13" fillId="0" borderId="1" xfId="475" applyFont="1" applyBorder="1" applyAlignment="1">
      <alignment horizontal="center" vertical="center"/>
    </xf>
    <xf numFmtId="9" fontId="19" fillId="0" borderId="1" xfId="475" applyFont="1" applyBorder="1" applyAlignment="1">
      <alignment horizontal="center" vertical="center"/>
    </xf>
    <xf numFmtId="0" fontId="0" fillId="0" borderId="0" xfId="0"/>
    <xf numFmtId="9" fontId="6" fillId="3" borderId="0" xfId="475" applyFont="1" applyFill="1" applyBorder="1" applyAlignment="1">
      <alignment horizontal="center" vertical="center"/>
    </xf>
    <xf numFmtId="0" fontId="5" fillId="0" borderId="0" xfId="237" applyAlignment="1">
      <alignment horizontal="center" vertical="center"/>
    </xf>
    <xf numFmtId="0" fontId="5" fillId="0" borderId="0" xfId="237"/>
    <xf numFmtId="0" fontId="11" fillId="0" borderId="1" xfId="237" applyFont="1" applyFill="1" applyBorder="1" applyAlignment="1">
      <alignment horizontal="center" vertical="center"/>
    </xf>
    <xf numFmtId="0" fontId="11" fillId="0" borderId="1" xfId="237" applyFont="1" applyFill="1" applyBorder="1" applyAlignment="1">
      <alignment horizontal="center" vertical="center" wrapText="1"/>
    </xf>
    <xf numFmtId="182" fontId="8" fillId="4" borderId="1" xfId="237" applyNumberFormat="1" applyFont="1" applyFill="1" applyBorder="1" applyAlignment="1">
      <alignment horizontal="center" vertical="center" wrapText="1"/>
    </xf>
    <xf numFmtId="9" fontId="9" fillId="5" borderId="1" xfId="237" applyNumberFormat="1" applyFont="1" applyFill="1" applyBorder="1" applyAlignment="1">
      <alignment horizontal="center" vertical="center"/>
    </xf>
    <xf numFmtId="0" fontId="5" fillId="2" borderId="1" xfId="237" applyFill="1" applyBorder="1" applyAlignment="1">
      <alignment horizontal="center" vertical="center" wrapText="1"/>
    </xf>
    <xf numFmtId="166" fontId="23" fillId="2" borderId="1" xfId="0" applyNumberFormat="1" applyFont="1" applyFill="1" applyBorder="1" applyAlignment="1">
      <alignment horizontal="center" vertical="center" wrapText="1"/>
    </xf>
    <xf numFmtId="9" fontId="23" fillId="2" borderId="1" xfId="475" applyFont="1" applyFill="1" applyBorder="1" applyAlignment="1">
      <alignment horizontal="center" vertical="center" wrapText="1"/>
    </xf>
    <xf numFmtId="183" fontId="23" fillId="2" borderId="1" xfId="492" applyNumberFormat="1" applyFont="1" applyFill="1" applyBorder="1" applyAlignment="1">
      <alignment horizontal="center" vertical="center" wrapText="1"/>
    </xf>
    <xf numFmtId="183" fontId="22" fillId="2" borderId="1" xfId="49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3" fontId="0" fillId="0" borderId="0" xfId="492" applyNumberFormat="1" applyFont="1" applyAlignment="1">
      <alignment horizontal="center" vertical="center"/>
    </xf>
    <xf numFmtId="183" fontId="21" fillId="0" borderId="0" xfId="492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5" fontId="0" fillId="0" borderId="0" xfId="477" applyNumberFormat="1" applyFont="1" applyAlignment="1">
      <alignment horizontal="center" vertical="center"/>
    </xf>
    <xf numFmtId="0" fontId="22" fillId="2" borderId="8" xfId="0" applyFont="1" applyFill="1" applyBorder="1" applyAlignment="1">
      <alignment horizontal="center" vertical="center" wrapText="1"/>
    </xf>
    <xf numFmtId="0" fontId="18" fillId="0" borderId="1" xfId="237" applyFont="1" applyBorder="1" applyAlignment="1">
      <alignment horizontal="center" vertical="center"/>
    </xf>
    <xf numFmtId="0" fontId="18" fillId="0" borderId="1" xfId="237" applyFont="1" applyBorder="1" applyAlignment="1">
      <alignment horizontal="center" vertical="center" wrapText="1"/>
    </xf>
    <xf numFmtId="0" fontId="2" fillId="0" borderId="1" xfId="312" applyFont="1" applyBorder="1" applyAlignment="1">
      <alignment horizontal="center" vertical="center"/>
    </xf>
    <xf numFmtId="182" fontId="13" fillId="0" borderId="1" xfId="312" applyNumberFormat="1" applyFont="1" applyBorder="1" applyAlignment="1">
      <alignment horizontal="center" vertical="center"/>
    </xf>
    <xf numFmtId="169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0" borderId="1" xfId="312" applyFont="1" applyBorder="1" applyAlignment="1">
      <alignment horizontal="center" vertical="center"/>
    </xf>
    <xf numFmtId="182" fontId="19" fillId="0" borderId="2" xfId="312" applyNumberFormat="1" applyFont="1" applyBorder="1" applyAlignment="1">
      <alignment horizontal="center" vertical="center"/>
    </xf>
    <xf numFmtId="0" fontId="5" fillId="0" borderId="0" xfId="237" applyAlignment="1">
      <alignment horizontal="center"/>
    </xf>
    <xf numFmtId="0" fontId="11" fillId="0" borderId="1" xfId="470" applyFont="1" applyFill="1" applyBorder="1" applyAlignment="1">
      <alignment horizontal="center" vertical="center"/>
    </xf>
    <xf numFmtId="0" fontId="11" fillId="0" borderId="1" xfId="470" applyFont="1" applyFill="1" applyBorder="1" applyAlignment="1">
      <alignment horizontal="center" vertical="center" wrapText="1"/>
    </xf>
    <xf numFmtId="9" fontId="10" fillId="2" borderId="7" xfId="475" applyFont="1" applyFill="1" applyBorder="1" applyAlignment="1">
      <alignment horizontal="center" vertical="center"/>
    </xf>
    <xf numFmtId="9" fontId="11" fillId="0" borderId="1" xfId="475" applyFont="1" applyFill="1" applyBorder="1" applyAlignment="1">
      <alignment horizontal="center" vertical="center"/>
    </xf>
    <xf numFmtId="184" fontId="11" fillId="0" borderId="1" xfId="470" applyNumberFormat="1" applyFont="1" applyFill="1" applyBorder="1" applyAlignment="1">
      <alignment horizontal="center" vertical="center"/>
    </xf>
    <xf numFmtId="0" fontId="11" fillId="0" borderId="1" xfId="47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2" fillId="2" borderId="8" xfId="0" applyNumberFormat="1" applyFont="1" applyFill="1" applyBorder="1" applyAlignment="1">
      <alignment horizontal="center" vertical="center" wrapText="1"/>
    </xf>
    <xf numFmtId="184" fontId="5" fillId="0" borderId="1" xfId="237" applyNumberFormat="1" applyBorder="1" applyAlignment="1">
      <alignment horizontal="center" vertical="center"/>
    </xf>
    <xf numFmtId="184" fontId="10" fillId="2" borderId="7" xfId="451" applyNumberFormat="1" applyFont="1" applyFill="1" applyBorder="1" applyAlignment="1">
      <alignment horizontal="center" vertical="center"/>
    </xf>
    <xf numFmtId="17" fontId="10" fillId="2" borderId="7" xfId="451" applyNumberFormat="1" applyFont="1" applyFill="1" applyBorder="1" applyAlignment="1">
      <alignment horizontal="center" vertical="center"/>
    </xf>
    <xf numFmtId="17" fontId="10" fillId="2" borderId="6" xfId="451" applyNumberFormat="1" applyFont="1" applyFill="1" applyBorder="1" applyAlignment="1">
      <alignment horizontal="center" vertical="center"/>
    </xf>
    <xf numFmtId="17" fontId="10" fillId="2" borderId="12" xfId="451" applyNumberFormat="1" applyFont="1" applyFill="1" applyBorder="1" applyAlignment="1">
      <alignment horizontal="center" vertical="center"/>
    </xf>
    <xf numFmtId="14" fontId="5" fillId="2" borderId="1" xfId="237" applyNumberFormat="1" applyFill="1" applyBorder="1" applyAlignment="1">
      <alignment horizontal="center" vertical="center"/>
    </xf>
    <xf numFmtId="0" fontId="10" fillId="0" borderId="0" xfId="451" applyFont="1" applyFill="1" applyBorder="1" applyAlignment="1">
      <alignment vertical="center"/>
    </xf>
    <xf numFmtId="0" fontId="5" fillId="3" borderId="1" xfId="237" applyFill="1" applyBorder="1" applyAlignment="1">
      <alignment horizontal="center" vertical="center"/>
    </xf>
    <xf numFmtId="0" fontId="5" fillId="0" borderId="0" xfId="546"/>
    <xf numFmtId="182" fontId="8" fillId="4" borderId="1" xfId="546" applyNumberFormat="1" applyFont="1" applyFill="1" applyBorder="1" applyAlignment="1">
      <alignment vertical="center" wrapText="1"/>
    </xf>
    <xf numFmtId="0" fontId="8" fillId="4" borderId="1" xfId="546" applyFont="1" applyFill="1" applyBorder="1" applyAlignment="1">
      <alignment vertical="center" wrapText="1"/>
    </xf>
    <xf numFmtId="0" fontId="8" fillId="6" borderId="1" xfId="546" applyFont="1" applyFill="1" applyBorder="1" applyAlignment="1">
      <alignment vertical="center" wrapText="1"/>
    </xf>
    <xf numFmtId="182" fontId="5" fillId="0" borderId="1" xfId="546" applyNumberFormat="1" applyBorder="1" applyAlignment="1">
      <alignment vertical="center" wrapText="1"/>
    </xf>
    <xf numFmtId="0" fontId="5" fillId="0" borderId="0" xfId="303"/>
    <xf numFmtId="0" fontId="5" fillId="0" borderId="0" xfId="303" applyAlignment="1">
      <alignment horizontal="center"/>
    </xf>
    <xf numFmtId="9" fontId="5" fillId="5" borderId="1" xfId="475" applyFont="1" applyFill="1" applyBorder="1" applyAlignment="1">
      <alignment horizontal="center" vertical="center"/>
    </xf>
    <xf numFmtId="0" fontId="5" fillId="0" borderId="1" xfId="237" applyBorder="1" applyAlignment="1">
      <alignment vertical="center" wrapText="1"/>
    </xf>
    <xf numFmtId="0" fontId="14" fillId="3" borderId="0" xfId="255" applyFont="1" applyFill="1" applyBorder="1" applyAlignment="1">
      <alignment horizontal="center" vertical="center"/>
    </xf>
    <xf numFmtId="0" fontId="5" fillId="0" borderId="1" xfId="237" applyBorder="1" applyAlignment="1">
      <alignment horizontal="center" vertical="center" wrapText="1"/>
    </xf>
    <xf numFmtId="0" fontId="5" fillId="0" borderId="1" xfId="237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5" borderId="1" xfId="237" applyFill="1" applyBorder="1" applyAlignment="1">
      <alignment horizontal="center" vertical="center"/>
    </xf>
    <xf numFmtId="184" fontId="5" fillId="5" borderId="1" xfId="237" applyNumberFormat="1" applyFill="1" applyBorder="1" applyAlignment="1">
      <alignment horizontal="center" vertical="center"/>
    </xf>
    <xf numFmtId="184" fontId="5" fillId="3" borderId="1" xfId="237" applyNumberFormat="1" applyFill="1" applyBorder="1" applyAlignment="1">
      <alignment horizontal="center" vertical="center"/>
    </xf>
    <xf numFmtId="9" fontId="5" fillId="3" borderId="1" xfId="475" applyFont="1" applyFill="1" applyBorder="1" applyAlignment="1">
      <alignment horizontal="center" vertical="center"/>
    </xf>
    <xf numFmtId="9" fontId="10" fillId="0" borderId="0" xfId="475" applyFont="1"/>
    <xf numFmtId="14" fontId="5" fillId="0" borderId="0" xfId="303" applyNumberFormat="1"/>
    <xf numFmtId="0" fontId="5" fillId="0" borderId="0" xfId="471"/>
    <xf numFmtId="0" fontId="5" fillId="0" borderId="1" xfId="546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237" applyBorder="1" applyAlignment="1">
      <alignment horizontal="center" vertical="center" wrapText="1"/>
    </xf>
    <xf numFmtId="0" fontId="14" fillId="3" borderId="0" xfId="255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546" applyBorder="1" applyAlignment="1">
      <alignment vertical="center" wrapText="1"/>
    </xf>
    <xf numFmtId="0" fontId="5" fillId="0" borderId="1" xfId="546" applyFont="1" applyBorder="1" applyAlignment="1">
      <alignment vertical="center" wrapText="1"/>
    </xf>
    <xf numFmtId="0" fontId="14" fillId="3" borderId="14" xfId="550" applyFont="1" applyFill="1" applyBorder="1" applyAlignment="1">
      <alignment vertical="center"/>
    </xf>
    <xf numFmtId="0" fontId="14" fillId="3" borderId="15" xfId="550" applyFont="1" applyFill="1" applyBorder="1" applyAlignment="1">
      <alignment vertical="center"/>
    </xf>
    <xf numFmtId="0" fontId="14" fillId="3" borderId="18" xfId="550" applyFont="1" applyFill="1" applyBorder="1" applyAlignment="1">
      <alignment vertical="center"/>
    </xf>
    <xf numFmtId="0" fontId="14" fillId="3" borderId="19" xfId="550" applyFont="1" applyFill="1" applyBorder="1" applyAlignment="1">
      <alignment vertical="center"/>
    </xf>
    <xf numFmtId="0" fontId="15" fillId="3" borderId="0" xfId="550" applyFont="1" applyFill="1" applyAlignment="1">
      <alignment horizontal="center" vertical="center"/>
    </xf>
    <xf numFmtId="0" fontId="6" fillId="3" borderId="0" xfId="256" applyFont="1" applyFill="1" applyBorder="1" applyAlignment="1">
      <alignment vertical="center"/>
    </xf>
    <xf numFmtId="0" fontId="6" fillId="3" borderId="0" xfId="256" applyFont="1" applyFill="1" applyBorder="1" applyAlignment="1">
      <alignment horizontal="center" vertical="center"/>
    </xf>
    <xf numFmtId="184" fontId="6" fillId="3" borderId="0" xfId="256" applyNumberFormat="1" applyFont="1" applyFill="1" applyBorder="1" applyAlignment="1">
      <alignment horizontal="center" vertical="center"/>
    </xf>
    <xf numFmtId="0" fontId="5" fillId="0" borderId="0" xfId="451" applyFont="1" applyBorder="1" applyAlignment="1">
      <alignment horizontal="left" vertical="top" wrapText="1"/>
    </xf>
    <xf numFmtId="0" fontId="11" fillId="0" borderId="1" xfId="237" applyFont="1" applyFill="1" applyBorder="1" applyAlignment="1">
      <alignment horizontal="left" vertical="center"/>
    </xf>
    <xf numFmtId="0" fontId="29" fillId="0" borderId="1" xfId="550" applyBorder="1" applyAlignment="1">
      <alignment horizontal="center" vertical="center"/>
    </xf>
    <xf numFmtId="184" fontId="29" fillId="0" borderId="1" xfId="550" applyNumberFormat="1" applyBorder="1" applyAlignment="1">
      <alignment horizontal="center" vertical="center"/>
    </xf>
    <xf numFmtId="9" fontId="0" fillId="0" borderId="1" xfId="475" applyFont="1" applyBorder="1" applyAlignment="1">
      <alignment horizontal="center" vertical="center"/>
    </xf>
    <xf numFmtId="0" fontId="29" fillId="0" borderId="0" xfId="550"/>
    <xf numFmtId="0" fontId="8" fillId="4" borderId="1" xfId="550" applyFont="1" applyFill="1" applyBorder="1" applyAlignment="1">
      <alignment horizontal="center" vertical="center" wrapText="1"/>
    </xf>
    <xf numFmtId="184" fontId="8" fillId="4" borderId="1" xfId="550" applyNumberFormat="1" applyFont="1" applyFill="1" applyBorder="1" applyAlignment="1">
      <alignment horizontal="center" vertical="center" wrapText="1"/>
    </xf>
    <xf numFmtId="9" fontId="8" fillId="4" borderId="1" xfId="475" applyFont="1" applyFill="1" applyBorder="1" applyAlignment="1">
      <alignment horizontal="center" vertical="center" wrapText="1"/>
    </xf>
    <xf numFmtId="0" fontId="14" fillId="0" borderId="9" xfId="550" applyFont="1" applyBorder="1" applyAlignment="1">
      <alignment horizontal="center" vertical="center" wrapText="1"/>
    </xf>
    <xf numFmtId="9" fontId="10" fillId="0" borderId="0" xfId="475" applyFont="1" applyAlignment="1">
      <alignment horizontal="center" vertical="center"/>
    </xf>
    <xf numFmtId="9" fontId="14" fillId="0" borderId="1" xfId="550" applyNumberFormat="1" applyFont="1" applyBorder="1" applyAlignment="1">
      <alignment horizontal="center" vertical="center" wrapText="1"/>
    </xf>
    <xf numFmtId="0" fontId="5" fillId="0" borderId="0" xfId="303" applyAlignment="1">
      <alignment horizontal="center" vertical="center"/>
    </xf>
    <xf numFmtId="0" fontId="14" fillId="0" borderId="1" xfId="550" applyFont="1" applyBorder="1" applyAlignment="1">
      <alignment horizontal="center" vertical="center" wrapText="1"/>
    </xf>
    <xf numFmtId="9" fontId="14" fillId="0" borderId="1" xfId="550" applyNumberFormat="1" applyFont="1" applyBorder="1" applyAlignment="1">
      <alignment horizontal="center" vertical="center"/>
    </xf>
    <xf numFmtId="0" fontId="14" fillId="0" borderId="1" xfId="550" applyFont="1" applyBorder="1" applyAlignment="1">
      <alignment horizontal="center" vertical="center"/>
    </xf>
    <xf numFmtId="184" fontId="5" fillId="0" borderId="0" xfId="303" applyNumberFormat="1" applyAlignment="1">
      <alignment horizontal="center" vertical="center"/>
    </xf>
    <xf numFmtId="184" fontId="5" fillId="0" borderId="0" xfId="471" applyNumberFormat="1" applyAlignment="1">
      <alignment horizontal="center" vertical="center"/>
    </xf>
    <xf numFmtId="0" fontId="2" fillId="0" borderId="0" xfId="256" applyFont="1" applyFill="1" applyAlignment="1">
      <alignment horizontal="left" vertical="center" wrapText="1"/>
    </xf>
    <xf numFmtId="0" fontId="2" fillId="7" borderId="0" xfId="256" applyFont="1" applyFill="1" applyAlignment="1">
      <alignment horizontal="left" vertical="center" wrapText="1"/>
    </xf>
    <xf numFmtId="9" fontId="2" fillId="0" borderId="1" xfId="475" applyFont="1" applyBorder="1" applyAlignment="1">
      <alignment horizontal="center" vertical="center"/>
    </xf>
    <xf numFmtId="9" fontId="14" fillId="0" borderId="1" xfId="475" applyFont="1" applyBorder="1" applyAlignment="1">
      <alignment horizontal="center" vertical="center"/>
    </xf>
    <xf numFmtId="9" fontId="2" fillId="7" borderId="1" xfId="475" applyFont="1" applyFill="1" applyBorder="1" applyAlignment="1">
      <alignment horizontal="center" vertical="center"/>
    </xf>
    <xf numFmtId="0" fontId="14" fillId="3" borderId="0" xfId="255" applyFont="1" applyFill="1" applyBorder="1" applyAlignment="1">
      <alignment horizontal="left" vertical="center"/>
    </xf>
    <xf numFmtId="0" fontId="14" fillId="3" borderId="14" xfId="0" applyFont="1" applyFill="1" applyBorder="1" applyAlignment="1">
      <alignment vertical="center"/>
    </xf>
    <xf numFmtId="0" fontId="14" fillId="3" borderId="15" xfId="0" applyFont="1" applyFill="1" applyBorder="1" applyAlignment="1">
      <alignment vertical="center"/>
    </xf>
    <xf numFmtId="0" fontId="14" fillId="3" borderId="18" xfId="0" applyFont="1" applyFill="1" applyBorder="1" applyAlignment="1">
      <alignment vertical="center"/>
    </xf>
    <xf numFmtId="0" fontId="14" fillId="3" borderId="19" xfId="0" applyFont="1" applyFill="1" applyBorder="1" applyAlignment="1">
      <alignment vertical="center"/>
    </xf>
    <xf numFmtId="0" fontId="8" fillId="4" borderId="1" xfId="546" applyFont="1" applyFill="1" applyBorder="1" applyAlignment="1">
      <alignment horizontal="center" vertical="center" wrapText="1"/>
    </xf>
    <xf numFmtId="0" fontId="5" fillId="0" borderId="0" xfId="471" applyAlignment="1">
      <alignment horizontal="center"/>
    </xf>
    <xf numFmtId="14" fontId="5" fillId="2" borderId="1" xfId="237" applyNumberForma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3" fillId="0" borderId="0" xfId="555"/>
    <xf numFmtId="17" fontId="10" fillId="2" borderId="6" xfId="451" applyNumberFormat="1" applyFont="1" applyFill="1" applyBorder="1" applyAlignment="1">
      <alignment horizontal="center" vertical="center"/>
    </xf>
    <xf numFmtId="0" fontId="14" fillId="3" borderId="0" xfId="256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0" fillId="0" borderId="0" xfId="0" applyFont="1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5" fontId="0" fillId="0" borderId="0" xfId="477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5" fontId="0" fillId="0" borderId="0" xfId="477" applyNumberFormat="1" applyFont="1" applyFill="1" applyAlignment="1">
      <alignment horizontal="center" vertical="center"/>
    </xf>
    <xf numFmtId="9" fontId="0" fillId="0" borderId="0" xfId="475" applyFont="1" applyFill="1" applyBorder="1" applyAlignment="1">
      <alignment horizontal="center" vertical="center"/>
    </xf>
    <xf numFmtId="5" fontId="0" fillId="0" borderId="1" xfId="477" applyNumberFormat="1" applyFont="1" applyFill="1" applyBorder="1" applyAlignment="1">
      <alignment horizontal="center" vertical="center"/>
    </xf>
    <xf numFmtId="9" fontId="0" fillId="0" borderId="0" xfId="475" applyFont="1" applyFill="1" applyAlignment="1">
      <alignment horizontal="center" vertical="center"/>
    </xf>
    <xf numFmtId="0" fontId="14" fillId="3" borderId="0" xfId="255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237" applyBorder="1" applyAlignment="1">
      <alignment horizontal="center" vertical="center" wrapText="1"/>
    </xf>
    <xf numFmtId="182" fontId="5" fillId="0" borderId="1" xfId="237" applyNumberFormat="1" applyBorder="1" applyAlignment="1">
      <alignment horizontal="center" vertical="center" wrapText="1"/>
    </xf>
    <xf numFmtId="9" fontId="5" fillId="0" borderId="1" xfId="237" applyNumberFormat="1" applyBorder="1" applyAlignment="1">
      <alignment horizontal="center" vertical="center"/>
    </xf>
    <xf numFmtId="0" fontId="33" fillId="0" borderId="1" xfId="555" applyBorder="1" applyAlignment="1">
      <alignment vertical="center" wrapText="1"/>
    </xf>
    <xf numFmtId="182" fontId="33" fillId="0" borderId="1" xfId="555" applyNumberFormat="1" applyBorder="1" applyAlignment="1">
      <alignment vertical="center" wrapText="1"/>
    </xf>
    <xf numFmtId="0" fontId="8" fillId="6" borderId="1" xfId="555" applyFont="1" applyFill="1" applyBorder="1" applyAlignment="1">
      <alignment vertical="center" wrapText="1"/>
    </xf>
    <xf numFmtId="0" fontId="8" fillId="4" borderId="1" xfId="555" applyFont="1" applyFill="1" applyBorder="1" applyAlignment="1">
      <alignment vertical="center" wrapText="1"/>
    </xf>
    <xf numFmtId="182" fontId="8" fillId="4" borderId="1" xfId="555" applyNumberFormat="1" applyFont="1" applyFill="1" applyBorder="1" applyAlignment="1">
      <alignment vertical="center" wrapText="1"/>
    </xf>
    <xf numFmtId="9" fontId="10" fillId="0" borderId="0" xfId="475" applyFont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5" fontId="1" fillId="0" borderId="1" xfId="477" applyNumberFormat="1" applyFont="1" applyFill="1" applyBorder="1" applyAlignment="1">
      <alignment horizontal="center" vertical="center"/>
    </xf>
    <xf numFmtId="9" fontId="1" fillId="0" borderId="1" xfId="475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center" vertical="center"/>
    </xf>
    <xf numFmtId="9" fontId="0" fillId="0" borderId="1" xfId="475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justify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5" fontId="0" fillId="2" borderId="9" xfId="477" applyNumberFormat="1" applyFont="1" applyFill="1" applyBorder="1" applyAlignment="1">
      <alignment horizontal="center" vertical="center"/>
    </xf>
    <xf numFmtId="185" fontId="0" fillId="3" borderId="9" xfId="477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182" fontId="5" fillId="2" borderId="1" xfId="237" applyNumberFormat="1" applyFill="1" applyBorder="1" applyAlignment="1">
      <alignment horizontal="center" vertical="center" wrapText="1"/>
    </xf>
    <xf numFmtId="9" fontId="5" fillId="2" borderId="1" xfId="237" applyNumberFormat="1" applyFill="1" applyBorder="1" applyAlignment="1">
      <alignment horizontal="center" vertical="center"/>
    </xf>
    <xf numFmtId="5" fontId="16" fillId="0" borderId="1" xfId="477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0" fontId="5" fillId="0" borderId="1" xfId="546" applyFont="1" applyFill="1" applyBorder="1" applyAlignment="1">
      <alignment vertical="center" wrapText="1"/>
    </xf>
    <xf numFmtId="0" fontId="5" fillId="0" borderId="1" xfId="546" applyFill="1" applyBorder="1" applyAlignment="1">
      <alignment vertical="center" wrapText="1"/>
    </xf>
    <xf numFmtId="0" fontId="5" fillId="3" borderId="1" xfId="546" applyFont="1" applyFill="1" applyBorder="1" applyAlignment="1">
      <alignment vertical="center" wrapText="1"/>
    </xf>
    <xf numFmtId="0" fontId="5" fillId="3" borderId="1" xfId="546" applyFill="1" applyBorder="1" applyAlignment="1">
      <alignment vertical="center" wrapText="1"/>
    </xf>
    <xf numFmtId="0" fontId="5" fillId="0" borderId="1" xfId="471" applyBorder="1" applyAlignment="1">
      <alignment vertical="center" wrapText="1"/>
    </xf>
    <xf numFmtId="17" fontId="10" fillId="2" borderId="4" xfId="237" applyNumberFormat="1" applyFont="1" applyFill="1" applyBorder="1" applyAlignment="1">
      <alignment horizontal="center" vertical="center"/>
    </xf>
    <xf numFmtId="17" fontId="10" fillId="2" borderId="5" xfId="237" applyNumberFormat="1" applyFont="1" applyFill="1" applyBorder="1" applyAlignment="1">
      <alignment horizontal="center" vertical="center"/>
    </xf>
    <xf numFmtId="17" fontId="10" fillId="2" borderId="6" xfId="237" applyNumberFormat="1" applyFont="1" applyFill="1" applyBorder="1" applyAlignment="1">
      <alignment horizontal="center" vertical="center"/>
    </xf>
    <xf numFmtId="17" fontId="10" fillId="2" borderId="7" xfId="237" applyNumberFormat="1" applyFont="1" applyFill="1" applyBorder="1" applyAlignment="1">
      <alignment horizontal="center" vertical="center"/>
    </xf>
    <xf numFmtId="17" fontId="10" fillId="2" borderId="4" xfId="451" applyNumberFormat="1" applyFont="1" applyFill="1" applyBorder="1" applyAlignment="1">
      <alignment horizontal="center" vertical="center"/>
    </xf>
    <xf numFmtId="17" fontId="10" fillId="2" borderId="5" xfId="451" applyNumberFormat="1" applyFont="1" applyFill="1" applyBorder="1" applyAlignment="1">
      <alignment horizontal="center" vertical="center"/>
    </xf>
    <xf numFmtId="17" fontId="10" fillId="2" borderId="11" xfId="451" applyNumberFormat="1" applyFont="1" applyFill="1" applyBorder="1" applyAlignment="1">
      <alignment horizontal="center" vertical="center"/>
    </xf>
    <xf numFmtId="17" fontId="10" fillId="2" borderId="6" xfId="451" applyNumberFormat="1" applyFont="1" applyFill="1" applyBorder="1" applyAlignment="1">
      <alignment horizontal="center" vertical="center"/>
    </xf>
    <xf numFmtId="17" fontId="10" fillId="2" borderId="7" xfId="451" applyNumberFormat="1" applyFont="1" applyFill="1" applyBorder="1" applyAlignment="1">
      <alignment horizontal="center" vertical="center"/>
    </xf>
    <xf numFmtId="17" fontId="10" fillId="2" borderId="12" xfId="451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0" xfId="255" applyFont="1" applyFill="1" applyBorder="1" applyAlignment="1">
      <alignment horizontal="center" vertical="center"/>
    </xf>
    <xf numFmtId="17" fontId="10" fillId="2" borderId="11" xfId="237" applyNumberFormat="1" applyFont="1" applyFill="1" applyBorder="1" applyAlignment="1">
      <alignment horizontal="center" vertical="center"/>
    </xf>
    <xf numFmtId="17" fontId="10" fillId="2" borderId="1" xfId="451" applyNumberFormat="1" applyFont="1" applyFill="1" applyBorder="1" applyAlignment="1">
      <alignment horizontal="center" vertical="center"/>
    </xf>
    <xf numFmtId="17" fontId="10" fillId="2" borderId="13" xfId="451" applyNumberFormat="1" applyFont="1" applyFill="1" applyBorder="1" applyAlignment="1">
      <alignment horizontal="center" vertical="center"/>
    </xf>
    <xf numFmtId="0" fontId="25" fillId="0" borderId="0" xfId="451" applyFont="1" applyFill="1" applyBorder="1" applyAlignment="1">
      <alignment horizontal="left" vertical="center" wrapText="1"/>
    </xf>
    <xf numFmtId="0" fontId="25" fillId="0" borderId="0" xfId="451" applyFont="1" applyFill="1" applyBorder="1" applyAlignment="1">
      <alignment horizontal="left" vertical="center"/>
    </xf>
    <xf numFmtId="0" fontId="10" fillId="0" borderId="7" xfId="470" applyFont="1" applyFill="1" applyBorder="1" applyAlignment="1">
      <alignment horizontal="center" vertical="center"/>
    </xf>
    <xf numFmtId="0" fontId="5" fillId="0" borderId="1" xfId="237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17" fontId="10" fillId="2" borderId="12" xfId="237" applyNumberFormat="1" applyFont="1" applyFill="1" applyBorder="1" applyAlignment="1">
      <alignment horizontal="center" vertical="center"/>
    </xf>
    <xf numFmtId="0" fontId="5" fillId="2" borderId="1" xfId="237" applyFill="1" applyBorder="1" applyAlignment="1">
      <alignment vertical="center" wrapText="1"/>
    </xf>
    <xf numFmtId="0" fontId="14" fillId="0" borderId="2" xfId="550" applyNumberFormat="1" applyFont="1" applyFill="1" applyBorder="1" applyAlignment="1">
      <alignment horizontal="center" vertical="center"/>
    </xf>
    <xf numFmtId="0" fontId="14" fillId="0" borderId="8" xfId="550" applyNumberFormat="1" applyFont="1" applyFill="1" applyBorder="1" applyAlignment="1">
      <alignment horizontal="center" vertical="center"/>
    </xf>
    <xf numFmtId="1" fontId="14" fillId="0" borderId="2" xfId="550" applyNumberFormat="1" applyFont="1" applyFill="1" applyBorder="1" applyAlignment="1">
      <alignment horizontal="center" vertical="center"/>
    </xf>
    <xf numFmtId="1" fontId="14" fillId="0" borderId="8" xfId="550" applyNumberFormat="1" applyFont="1" applyFill="1" applyBorder="1" applyAlignment="1">
      <alignment horizontal="center" vertical="center"/>
    </xf>
    <xf numFmtId="0" fontId="14" fillId="3" borderId="0" xfId="256" applyFont="1" applyFill="1" applyBorder="1" applyAlignment="1">
      <alignment horizontal="center" vertical="center"/>
    </xf>
    <xf numFmtId="0" fontId="14" fillId="3" borderId="0" xfId="256" applyFont="1" applyFill="1" applyBorder="1" applyAlignment="1">
      <alignment horizontal="center" vertical="center" wrapText="1"/>
    </xf>
    <xf numFmtId="0" fontId="5" fillId="3" borderId="0" xfId="254" applyFont="1" applyFill="1" applyBorder="1" applyAlignment="1">
      <alignment horizontal="left" vertical="center" wrapText="1"/>
    </xf>
    <xf numFmtId="0" fontId="5" fillId="3" borderId="0" xfId="254" applyFill="1" applyBorder="1" applyAlignment="1">
      <alignment horizontal="left" vertical="center" wrapText="1"/>
    </xf>
    <xf numFmtId="0" fontId="5" fillId="3" borderId="0" xfId="254" applyFont="1" applyFill="1" applyBorder="1" applyAlignment="1">
      <alignment horizontal="left" vertical="center"/>
    </xf>
    <xf numFmtId="0" fontId="14" fillId="0" borderId="14" xfId="550" applyFont="1" applyBorder="1" applyAlignment="1">
      <alignment horizontal="center" vertical="center"/>
    </xf>
    <xf numFmtId="0" fontId="14" fillId="0" borderId="15" xfId="550" applyFont="1" applyBorder="1" applyAlignment="1">
      <alignment horizontal="center" vertical="center"/>
    </xf>
    <xf numFmtId="0" fontId="14" fillId="0" borderId="20" xfId="550" applyFont="1" applyBorder="1" applyAlignment="1">
      <alignment horizontal="center" vertical="center"/>
    </xf>
    <xf numFmtId="0" fontId="14" fillId="0" borderId="18" xfId="550" applyFont="1" applyBorder="1" applyAlignment="1">
      <alignment horizontal="center" vertical="center"/>
    </xf>
    <xf numFmtId="0" fontId="14" fillId="0" borderId="19" xfId="550" applyFont="1" applyBorder="1" applyAlignment="1">
      <alignment horizontal="center" vertical="center"/>
    </xf>
    <xf numFmtId="0" fontId="14" fillId="0" borderId="21" xfId="550" applyFont="1" applyBorder="1" applyAlignment="1">
      <alignment horizontal="center" vertical="center"/>
    </xf>
    <xf numFmtId="0" fontId="14" fillId="0" borderId="16" xfId="550" applyFont="1" applyFill="1" applyBorder="1" applyAlignment="1">
      <alignment horizontal="center" vertical="center"/>
    </xf>
    <xf numFmtId="0" fontId="14" fillId="0" borderId="17" xfId="550" applyFont="1" applyFill="1" applyBorder="1" applyAlignment="1">
      <alignment horizontal="center" vertical="center"/>
    </xf>
    <xf numFmtId="0" fontId="14" fillId="0" borderId="16" xfId="550" applyFont="1" applyBorder="1" applyAlignment="1">
      <alignment horizontal="center" vertical="center"/>
    </xf>
    <xf numFmtId="0" fontId="14" fillId="0" borderId="17" xfId="550" applyFont="1" applyBorder="1" applyAlignment="1">
      <alignment horizontal="center" vertical="center"/>
    </xf>
    <xf numFmtId="0" fontId="33" fillId="0" borderId="1" xfId="555" applyBorder="1" applyAlignment="1">
      <alignment vertical="center" wrapText="1"/>
    </xf>
    <xf numFmtId="0" fontId="5" fillId="0" borderId="1" xfId="555" applyFont="1" applyBorder="1" applyAlignment="1">
      <alignment vertical="center" wrapText="1"/>
    </xf>
    <xf numFmtId="0" fontId="33" fillId="0" borderId="1" xfId="555" applyBorder="1" applyAlignment="1">
      <alignment vertical="top" wrapText="1"/>
    </xf>
  </cellXfs>
  <cellStyles count="560">
    <cellStyle name="Comma 2" xfId="2"/>
    <cellStyle name="Currency 2" xfId="3"/>
    <cellStyle name="Currency 2 2" xfId="4"/>
    <cellStyle name="Currency 2 2 2" xfId="5"/>
    <cellStyle name="Currency 2 2 3" xfId="6"/>
    <cellStyle name="Currency 2 3" xfId="7"/>
    <cellStyle name="Currency 2 3 2" xfId="8"/>
    <cellStyle name="Currency 2 4" xfId="9"/>
    <cellStyle name="Currency 2 5" xfId="10"/>
    <cellStyle name="Currency 2 6" xfId="11"/>
    <cellStyle name="Currency 2 6 2" xfId="12"/>
    <cellStyle name="Currency 2 7" xfId="13"/>
    <cellStyle name="Currency 2 7 2" xfId="14"/>
    <cellStyle name="Currency 2 8" xfId="15"/>
    <cellStyle name="Currency 2 9" xfId="16"/>
    <cellStyle name="Currency 3" xfId="17"/>
    <cellStyle name="Estilo 1" xfId="18"/>
    <cellStyle name="Millares 2" xfId="19"/>
    <cellStyle name="Millares 2 2" xfId="20"/>
    <cellStyle name="Millares 2 2 2" xfId="479"/>
    <cellStyle name="Millares 3" xfId="21"/>
    <cellStyle name="Millares 3 2" xfId="22"/>
    <cellStyle name="Millares 3 2 2" xfId="23"/>
    <cellStyle name="Millares 3 2 2 2" xfId="24"/>
    <cellStyle name="Millares 3 2 2 2 2" xfId="483"/>
    <cellStyle name="Millares 3 2 2 3" xfId="482"/>
    <cellStyle name="Millares 3 2 3" xfId="481"/>
    <cellStyle name="Millares 3 3" xfId="25"/>
    <cellStyle name="Millares 3 3 2" xfId="484"/>
    <cellStyle name="Millares 3 4" xfId="26"/>
    <cellStyle name="Millares 3 4 2" xfId="27"/>
    <cellStyle name="Millares 3 4 2 2" xfId="486"/>
    <cellStyle name="Millares 3 4 3" xfId="485"/>
    <cellStyle name="Millares 3 5" xfId="480"/>
    <cellStyle name="Millares 4" xfId="28"/>
    <cellStyle name="Millares 4 2" xfId="29"/>
    <cellStyle name="Millares 4 2 2" xfId="488"/>
    <cellStyle name="Millares 4 3" xfId="487"/>
    <cellStyle name="Millares 5" xfId="30"/>
    <cellStyle name="Millares 5 2" xfId="489"/>
    <cellStyle name="Millares 6" xfId="31"/>
    <cellStyle name="Millares 6 2" xfId="490"/>
    <cellStyle name="Millares 7" xfId="32"/>
    <cellStyle name="Millares 7 2" xfId="491"/>
    <cellStyle name="Millares 8" xfId="1"/>
    <cellStyle name="Millares 8 2" xfId="492"/>
    <cellStyle name="Millares 9" xfId="33"/>
    <cellStyle name="Moneda" xfId="477" builtinId="4"/>
    <cellStyle name="Moneda 10" xfId="34"/>
    <cellStyle name="Moneda 11" xfId="35"/>
    <cellStyle name="Moneda 11 2" xfId="36"/>
    <cellStyle name="Moneda 12" xfId="37"/>
    <cellStyle name="Moneda 12 2" xfId="38"/>
    <cellStyle name="Moneda 12 2 2" xfId="494"/>
    <cellStyle name="Moneda 12 2 3" xfId="541"/>
    <cellStyle name="Moneda 12 3" xfId="493"/>
    <cellStyle name="Moneda 12 4" xfId="534"/>
    <cellStyle name="Moneda 13" xfId="39"/>
    <cellStyle name="Moneda 13 2" xfId="40"/>
    <cellStyle name="Moneda 13 2 2" xfId="496"/>
    <cellStyle name="Moneda 13 2 3" xfId="536"/>
    <cellStyle name="Moneda 13 3" xfId="495"/>
    <cellStyle name="Moneda 13 4" xfId="535"/>
    <cellStyle name="Moneda 14" xfId="41"/>
    <cellStyle name="Moneda 14 2" xfId="42"/>
    <cellStyle name="Moneda 14 2 2" xfId="498"/>
    <cellStyle name="Moneda 14 2 3" xfId="542"/>
    <cellStyle name="Moneda 14 3" xfId="497"/>
    <cellStyle name="Moneda 14 4" xfId="537"/>
    <cellStyle name="Moneda 15" xfId="43"/>
    <cellStyle name="Moneda 16" xfId="478"/>
    <cellStyle name="Moneda 17" xfId="531"/>
    <cellStyle name="Moneda 18" xfId="532"/>
    <cellStyle name="Moneda 19" xfId="533"/>
    <cellStyle name="Moneda 2" xfId="44"/>
    <cellStyle name="Moneda 2 10" xfId="45"/>
    <cellStyle name="Moneda 2 10 2" xfId="46"/>
    <cellStyle name="Moneda 2 11" xfId="47"/>
    <cellStyle name="Moneda 2 11 2" xfId="48"/>
    <cellStyle name="Moneda 2 11 3" xfId="49"/>
    <cellStyle name="Moneda 2 12" xfId="50"/>
    <cellStyle name="Moneda 2 12 2" xfId="51"/>
    <cellStyle name="Moneda 2 13" xfId="52"/>
    <cellStyle name="Moneda 2 13 2" xfId="53"/>
    <cellStyle name="Moneda 2 14" xfId="54"/>
    <cellStyle name="Moneda 2 14 2" xfId="55"/>
    <cellStyle name="Moneda 2 14 3" xfId="56"/>
    <cellStyle name="Moneda 2 14 4" xfId="57"/>
    <cellStyle name="Moneda 2 15" xfId="58"/>
    <cellStyle name="Moneda 2 15 2" xfId="59"/>
    <cellStyle name="Moneda 2 16" xfId="60"/>
    <cellStyle name="Moneda 2 16 2" xfId="61"/>
    <cellStyle name="Moneda 2 17" xfId="62"/>
    <cellStyle name="Moneda 2 17 2" xfId="63"/>
    <cellStyle name="Moneda 2 18" xfId="64"/>
    <cellStyle name="Moneda 2 18 2" xfId="65"/>
    <cellStyle name="Moneda 2 19" xfId="66"/>
    <cellStyle name="Moneda 2 19 2" xfId="67"/>
    <cellStyle name="Moneda 2 2" xfId="68"/>
    <cellStyle name="Moneda 2 2 10" xfId="69"/>
    <cellStyle name="Moneda 2 2 11" xfId="70"/>
    <cellStyle name="Moneda 2 2 12" xfId="71"/>
    <cellStyle name="Moneda 2 2 13" xfId="72"/>
    <cellStyle name="Moneda 2 2 14" xfId="73"/>
    <cellStyle name="Moneda 2 2 15" xfId="74"/>
    <cellStyle name="Moneda 2 2 16" xfId="75"/>
    <cellStyle name="Moneda 2 2 16 2" xfId="499"/>
    <cellStyle name="Moneda 2 2 16 3" xfId="538"/>
    <cellStyle name="Moneda 2 2 2" xfId="76"/>
    <cellStyle name="Moneda 2 2 2 2" xfId="77"/>
    <cellStyle name="Moneda 2 2 2 3" xfId="78"/>
    <cellStyle name="Moneda 2 2 2 4" xfId="79"/>
    <cellStyle name="Moneda 2 2 2 5" xfId="80"/>
    <cellStyle name="Moneda 2 2 2 5 2" xfId="81"/>
    <cellStyle name="Moneda 2 2 2 5 2 2" xfId="82"/>
    <cellStyle name="Moneda 2 2 2 5 3" xfId="83"/>
    <cellStyle name="Moneda 2 2 2 5 4" xfId="84"/>
    <cellStyle name="Moneda 2 2 2 5 5" xfId="85"/>
    <cellStyle name="Moneda 2 2 2 5 6" xfId="86"/>
    <cellStyle name="Moneda 2 2 2 5 7" xfId="87"/>
    <cellStyle name="Moneda 2 2 2 6" xfId="88"/>
    <cellStyle name="Moneda 2 2 3" xfId="89"/>
    <cellStyle name="Moneda 2 2 3 2" xfId="90"/>
    <cellStyle name="Moneda 2 2 4" xfId="91"/>
    <cellStyle name="Moneda 2 2 4 2" xfId="92"/>
    <cellStyle name="Moneda 2 2 4 3" xfId="93"/>
    <cellStyle name="Moneda 2 2 4 4" xfId="94"/>
    <cellStyle name="Moneda 2 2 5" xfId="95"/>
    <cellStyle name="Moneda 2 2 5 2" xfId="96"/>
    <cellStyle name="Moneda 2 2 6" xfId="97"/>
    <cellStyle name="Moneda 2 2 6 2" xfId="98"/>
    <cellStyle name="Moneda 2 2 7" xfId="99"/>
    <cellStyle name="Moneda 2 2 8" xfId="100"/>
    <cellStyle name="Moneda 2 2 9" xfId="101"/>
    <cellStyle name="Moneda 2 20" xfId="102"/>
    <cellStyle name="Moneda 2 20 2" xfId="103"/>
    <cellStyle name="Moneda 2 21" xfId="104"/>
    <cellStyle name="Moneda 2 22" xfId="105"/>
    <cellStyle name="Moneda 2 23" xfId="106"/>
    <cellStyle name="Moneda 2 24" xfId="107"/>
    <cellStyle name="Moneda 2 25" xfId="108"/>
    <cellStyle name="Moneda 2 26" xfId="109"/>
    <cellStyle name="Moneda 2 27" xfId="110"/>
    <cellStyle name="Moneda 2 28" xfId="111"/>
    <cellStyle name="Moneda 2 28 2" xfId="112"/>
    <cellStyle name="Moneda 2 28 3" xfId="113"/>
    <cellStyle name="Moneda 2 29" xfId="114"/>
    <cellStyle name="Moneda 2 3" xfId="115"/>
    <cellStyle name="Moneda 2 3 10" xfId="116"/>
    <cellStyle name="Moneda 2 3 11" xfId="117"/>
    <cellStyle name="Moneda 2 3 12" xfId="118"/>
    <cellStyle name="Moneda 2 3 13" xfId="119"/>
    <cellStyle name="Moneda 2 3 14" xfId="120"/>
    <cellStyle name="Moneda 2 3 15" xfId="121"/>
    <cellStyle name="Moneda 2 3 16" xfId="122"/>
    <cellStyle name="Moneda 2 3 16 2" xfId="500"/>
    <cellStyle name="Moneda 2 3 16 3" xfId="539"/>
    <cellStyle name="Moneda 2 3 2" xfId="123"/>
    <cellStyle name="Moneda 2 3 3" xfId="124"/>
    <cellStyle name="Moneda 2 3 4" xfId="125"/>
    <cellStyle name="Moneda 2 3 5" xfId="126"/>
    <cellStyle name="Moneda 2 3 6" xfId="127"/>
    <cellStyle name="Moneda 2 3 7" xfId="128"/>
    <cellStyle name="Moneda 2 3 8" xfId="129"/>
    <cellStyle name="Moneda 2 3 9" xfId="130"/>
    <cellStyle name="Moneda 2 30" xfId="131"/>
    <cellStyle name="Moneda 2 31" xfId="132"/>
    <cellStyle name="Moneda 2 32" xfId="133"/>
    <cellStyle name="Moneda 2 33" xfId="134"/>
    <cellStyle name="Moneda 2 4" xfId="135"/>
    <cellStyle name="Moneda 2 4 2" xfId="136"/>
    <cellStyle name="Moneda 2 4 2 2" xfId="501"/>
    <cellStyle name="Moneda 2 4 2 3" xfId="540"/>
    <cellStyle name="Moneda 2 5" xfId="137"/>
    <cellStyle name="Moneda 2 5 2" xfId="138"/>
    <cellStyle name="Moneda 2 6" xfId="139"/>
    <cellStyle name="Moneda 2 6 2" xfId="140"/>
    <cellStyle name="Moneda 2 6 3" xfId="141"/>
    <cellStyle name="Moneda 2 7" xfId="142"/>
    <cellStyle name="Moneda 2 7 2" xfId="143"/>
    <cellStyle name="Moneda 2 7 3" xfId="502"/>
    <cellStyle name="Moneda 2 8" xfId="144"/>
    <cellStyle name="Moneda 2 8 2" xfId="145"/>
    <cellStyle name="Moneda 2 8 3" xfId="503"/>
    <cellStyle name="Moneda 2 9" xfId="146"/>
    <cellStyle name="Moneda 2 9 2" xfId="147"/>
    <cellStyle name="Moneda 2 9 3" xfId="504"/>
    <cellStyle name="Moneda 20" xfId="544"/>
    <cellStyle name="Moneda 3" xfId="148"/>
    <cellStyle name="Moneda 3 10" xfId="149"/>
    <cellStyle name="Moneda 3 10 2" xfId="506"/>
    <cellStyle name="Moneda 3 11" xfId="150"/>
    <cellStyle name="Moneda 3 11 2" xfId="507"/>
    <cellStyle name="Moneda 3 12" xfId="151"/>
    <cellStyle name="Moneda 3 12 2" xfId="508"/>
    <cellStyle name="Moneda 3 13" xfId="152"/>
    <cellStyle name="Moneda 3 13 2" xfId="509"/>
    <cellStyle name="Moneda 3 14" xfId="153"/>
    <cellStyle name="Moneda 3 14 2" xfId="510"/>
    <cellStyle name="Moneda 3 15" xfId="154"/>
    <cellStyle name="Moneda 3 15 2" xfId="511"/>
    <cellStyle name="Moneda 3 16" xfId="155"/>
    <cellStyle name="Moneda 3 16 2" xfId="512"/>
    <cellStyle name="Moneda 3 17" xfId="156"/>
    <cellStyle name="Moneda 3 18" xfId="505"/>
    <cellStyle name="Moneda 3 2" xfId="157"/>
    <cellStyle name="Moneda 3 2 2" xfId="158"/>
    <cellStyle name="Moneda 3 2 2 2" xfId="159"/>
    <cellStyle name="Moneda 3 2 2 2 2" xfId="515"/>
    <cellStyle name="Moneda 3 2 2 3" xfId="514"/>
    <cellStyle name="Moneda 3 2 3" xfId="160"/>
    <cellStyle name="Moneda 3 2 3 2" xfId="161"/>
    <cellStyle name="Moneda 3 2 3 2 2" xfId="162"/>
    <cellStyle name="Moneda 3 2 3 2 2 2" xfId="163"/>
    <cellStyle name="Moneda 3 2 3 2 3" xfId="164"/>
    <cellStyle name="Moneda 3 2 3 3" xfId="165"/>
    <cellStyle name="Moneda 3 2 4" xfId="166"/>
    <cellStyle name="Moneda 3 2 4 2" xfId="516"/>
    <cellStyle name="Moneda 3 2 5" xfId="513"/>
    <cellStyle name="Moneda 3 3" xfId="167"/>
    <cellStyle name="Moneda 3 3 2" xfId="168"/>
    <cellStyle name="Moneda 3 3 2 2" xfId="169"/>
    <cellStyle name="Moneda 3 3 3" xfId="170"/>
    <cellStyle name="Moneda 3 3 3 2" xfId="171"/>
    <cellStyle name="Moneda 3 3 3 2 2" xfId="172"/>
    <cellStyle name="Moneda 3 3 3 3" xfId="173"/>
    <cellStyle name="Moneda 3 3 3 3 2" xfId="174"/>
    <cellStyle name="Moneda 3 3 3 4" xfId="175"/>
    <cellStyle name="Moneda 3 3 3 4 2" xfId="176"/>
    <cellStyle name="Moneda 3 3 3 4 2 2" xfId="177"/>
    <cellStyle name="Moneda 3 3 3 4 2 2 2" xfId="519"/>
    <cellStyle name="Moneda 3 3 3 4 2 3" xfId="518"/>
    <cellStyle name="Moneda 3 3 3 4 3" xfId="178"/>
    <cellStyle name="Moneda 3 3 3 4 3 2" xfId="179"/>
    <cellStyle name="Moneda 3 3 3 5" xfId="180"/>
    <cellStyle name="Moneda 3 3 3 5 2" xfId="181"/>
    <cellStyle name="Moneda 3 3 3 6" xfId="182"/>
    <cellStyle name="Moneda 3 3 3 6 2" xfId="183"/>
    <cellStyle name="Moneda 3 3 3 7" xfId="184"/>
    <cellStyle name="Moneda 3 3 3 7 2" xfId="185"/>
    <cellStyle name="Moneda 3 3 3 8" xfId="186"/>
    <cellStyle name="Moneda 3 3 3 8 2" xfId="187"/>
    <cellStyle name="Moneda 3 3 3 8 2 2" xfId="188"/>
    <cellStyle name="Moneda 3 3 3 9" xfId="189"/>
    <cellStyle name="Moneda 3 3 4" xfId="190"/>
    <cellStyle name="Moneda 3 3 4 2" xfId="520"/>
    <cellStyle name="Moneda 3 3 5" xfId="517"/>
    <cellStyle name="Moneda 3 4" xfId="191"/>
    <cellStyle name="Moneda 3 4 2" xfId="521"/>
    <cellStyle name="Moneda 3 5" xfId="192"/>
    <cellStyle name="Moneda 3 5 2" xfId="522"/>
    <cellStyle name="Moneda 3 6" xfId="193"/>
    <cellStyle name="Moneda 3 6 2" xfId="523"/>
    <cellStyle name="Moneda 3 7" xfId="194"/>
    <cellStyle name="Moneda 3 7 2" xfId="524"/>
    <cellStyle name="Moneda 3 8" xfId="195"/>
    <cellStyle name="Moneda 3 8 2" xfId="525"/>
    <cellStyle name="Moneda 3 9" xfId="196"/>
    <cellStyle name="Moneda 3 9 2" xfId="526"/>
    <cellStyle name="Moneda 4" xfId="197"/>
    <cellStyle name="Moneda 4 10" xfId="198"/>
    <cellStyle name="Moneda 4 11" xfId="199"/>
    <cellStyle name="Moneda 4 12" xfId="200"/>
    <cellStyle name="Moneda 4 13" xfId="201"/>
    <cellStyle name="Moneda 4 14" xfId="202"/>
    <cellStyle name="Moneda 4 15" xfId="203"/>
    <cellStyle name="Moneda 4 16" xfId="204"/>
    <cellStyle name="Moneda 4 17" xfId="205"/>
    <cellStyle name="Moneda 4 2" xfId="206"/>
    <cellStyle name="Moneda 4 2 2" xfId="207"/>
    <cellStyle name="Moneda 4 2 2 2" xfId="208"/>
    <cellStyle name="Moneda 4 2 2 2 2" xfId="209"/>
    <cellStyle name="Moneda 4 2 3" xfId="210"/>
    <cellStyle name="Moneda 4 3" xfId="211"/>
    <cellStyle name="Moneda 4 4" xfId="212"/>
    <cellStyle name="Moneda 4 4 2" xfId="213"/>
    <cellStyle name="Moneda 4 5" xfId="214"/>
    <cellStyle name="Moneda 4 6" xfId="215"/>
    <cellStyle name="Moneda 4 7" xfId="216"/>
    <cellStyle name="Moneda 4 8" xfId="217"/>
    <cellStyle name="Moneda 4 9" xfId="218"/>
    <cellStyle name="Moneda 5" xfId="219"/>
    <cellStyle name="Moneda 5 2" xfId="220"/>
    <cellStyle name="Moneda 5 2 2" xfId="528"/>
    <cellStyle name="Moneda 5 3" xfId="221"/>
    <cellStyle name="Moneda 5 3 2" xfId="529"/>
    <cellStyle name="Moneda 5 4" xfId="527"/>
    <cellStyle name="Moneda 6" xfId="222"/>
    <cellStyle name="Moneda 6 2" xfId="223"/>
    <cellStyle name="Moneda 6 2 2" xfId="224"/>
    <cellStyle name="Moneda 6 2 2 2" xfId="225"/>
    <cellStyle name="Moneda 6 3" xfId="226"/>
    <cellStyle name="Moneda 6 3 2" xfId="227"/>
    <cellStyle name="Moneda 6 4" xfId="228"/>
    <cellStyle name="Moneda 7" xfId="229"/>
    <cellStyle name="Moneda 7 2" xfId="230"/>
    <cellStyle name="Moneda 8" xfId="231"/>
    <cellStyle name="Moneda 8 2" xfId="232"/>
    <cellStyle name="Moneda 8 3" xfId="233"/>
    <cellStyle name="Moneda 9" xfId="234"/>
    <cellStyle name="Moneda 9 2" xfId="235"/>
    <cellStyle name="Normal" xfId="0" builtinId="0"/>
    <cellStyle name="Normal 10" xfId="236"/>
    <cellStyle name="Normal 100" xfId="549"/>
    <cellStyle name="Normal 101" xfId="550"/>
    <cellStyle name="Normal 101 2" xfId="554"/>
    <cellStyle name="Normal 102" xfId="551"/>
    <cellStyle name="Normal 102 2" xfId="556"/>
    <cellStyle name="Normal 103" xfId="552"/>
    <cellStyle name="Normal 104" xfId="555"/>
    <cellStyle name="Normal 105" xfId="557"/>
    <cellStyle name="Normal 106" xfId="558"/>
    <cellStyle name="Normal 106 2" xfId="559"/>
    <cellStyle name="Normal 11" xfId="237"/>
    <cellStyle name="Normal 12" xfId="238"/>
    <cellStyle name="Normal 12 2" xfId="239"/>
    <cellStyle name="Normal 13" xfId="240"/>
    <cellStyle name="Normal 13 2" xfId="241"/>
    <cellStyle name="Normal 14" xfId="242"/>
    <cellStyle name="Normal 14 2" xfId="243"/>
    <cellStyle name="Normal 15" xfId="244"/>
    <cellStyle name="Normal 15 2" xfId="245"/>
    <cellStyle name="Normal 16" xfId="246"/>
    <cellStyle name="Normal 16 2" xfId="247"/>
    <cellStyle name="Normal 17" xfId="248"/>
    <cellStyle name="Normal 17 2" xfId="249"/>
    <cellStyle name="Normal 18" xfId="250"/>
    <cellStyle name="Normal 18 2" xfId="251"/>
    <cellStyle name="Normal 19" xfId="252"/>
    <cellStyle name="Normal 19 2" xfId="253"/>
    <cellStyle name="Normal 2" xfId="254"/>
    <cellStyle name="Normal 2 2" xfId="255"/>
    <cellStyle name="Normal 2 2 2" xfId="256"/>
    <cellStyle name="Normal 2 3" xfId="257"/>
    <cellStyle name="Normal 2 3 10" xfId="258"/>
    <cellStyle name="Normal 2 3 11" xfId="259"/>
    <cellStyle name="Normal 2 3 12" xfId="260"/>
    <cellStyle name="Normal 2 3 13" xfId="261"/>
    <cellStyle name="Normal 2 3 14" xfId="262"/>
    <cellStyle name="Normal 2 3 15" xfId="263"/>
    <cellStyle name="Normal 2 3 16" xfId="264"/>
    <cellStyle name="Normal 2 3 17" xfId="265"/>
    <cellStyle name="Normal 2 3 18" xfId="266"/>
    <cellStyle name="Normal 2 3 19" xfId="267"/>
    <cellStyle name="Normal 2 3 2" xfId="268"/>
    <cellStyle name="Normal 2 3 20" xfId="269"/>
    <cellStyle name="Normal 2 3 21" xfId="270"/>
    <cellStyle name="Normal 2 3 22" xfId="271"/>
    <cellStyle name="Normal 2 3 3" xfId="272"/>
    <cellStyle name="Normal 2 3 4" xfId="273"/>
    <cellStyle name="Normal 2 3 5" xfId="274"/>
    <cellStyle name="Normal 2 3 6" xfId="275"/>
    <cellStyle name="Normal 2 3 7" xfId="276"/>
    <cellStyle name="Normal 2 3 8" xfId="277"/>
    <cellStyle name="Normal 2 3 9" xfId="278"/>
    <cellStyle name="Normal 2 4" xfId="279"/>
    <cellStyle name="Normal 2 4 10" xfId="280"/>
    <cellStyle name="Normal 2 4 11" xfId="281"/>
    <cellStyle name="Normal 2 4 12" xfId="282"/>
    <cellStyle name="Normal 2 4 13" xfId="283"/>
    <cellStyle name="Normal 2 4 14" xfId="284"/>
    <cellStyle name="Normal 2 4 15" xfId="285"/>
    <cellStyle name="Normal 2 4 16" xfId="286"/>
    <cellStyle name="Normal 2 4 17" xfId="287"/>
    <cellStyle name="Normal 2 4 18" xfId="288"/>
    <cellStyle name="Normal 2 4 19" xfId="289"/>
    <cellStyle name="Normal 2 4 2" xfId="290"/>
    <cellStyle name="Normal 2 4 20" xfId="291"/>
    <cellStyle name="Normal 2 4 21" xfId="292"/>
    <cellStyle name="Normal 2 4 22" xfId="293"/>
    <cellStyle name="Normal 2 4 3" xfId="294"/>
    <cellStyle name="Normal 2 4 4" xfId="295"/>
    <cellStyle name="Normal 2 4 5" xfId="296"/>
    <cellStyle name="Normal 2 4 6" xfId="297"/>
    <cellStyle name="Normal 2 4 7" xfId="298"/>
    <cellStyle name="Normal 2 4 8" xfId="299"/>
    <cellStyle name="Normal 2 4 9" xfId="300"/>
    <cellStyle name="Normal 2 5" xfId="301"/>
    <cellStyle name="Normal 2 6" xfId="302"/>
    <cellStyle name="Normal 2 7" xfId="303"/>
    <cellStyle name="Normal 2 8" xfId="553"/>
    <cellStyle name="Normal 20" xfId="304"/>
    <cellStyle name="Normal 20 2" xfId="305"/>
    <cellStyle name="Normal 21" xfId="306"/>
    <cellStyle name="Normal 21 2" xfId="307"/>
    <cellStyle name="Normal 22" xfId="308"/>
    <cellStyle name="Normal 22 2" xfId="309"/>
    <cellStyle name="Normal 23" xfId="310"/>
    <cellStyle name="Normal 23 2" xfId="311"/>
    <cellStyle name="Normal 24" xfId="312"/>
    <cellStyle name="Normal 24 2" xfId="313"/>
    <cellStyle name="Normal 25" xfId="314"/>
    <cellStyle name="Normal 25 2" xfId="315"/>
    <cellStyle name="Normal 26" xfId="316"/>
    <cellStyle name="Normal 26 2" xfId="317"/>
    <cellStyle name="Normal 27" xfId="318"/>
    <cellStyle name="Normal 27 2" xfId="319"/>
    <cellStyle name="Normal 28" xfId="320"/>
    <cellStyle name="Normal 28 2" xfId="321"/>
    <cellStyle name="Normal 29" xfId="322"/>
    <cellStyle name="Normal 29 2" xfId="323"/>
    <cellStyle name="Normal 3" xfId="324"/>
    <cellStyle name="Normal 3 10" xfId="325"/>
    <cellStyle name="Normal 3 11" xfId="326"/>
    <cellStyle name="Normal 3 12" xfId="327"/>
    <cellStyle name="Normal 3 13" xfId="328"/>
    <cellStyle name="Normal 3 14" xfId="329"/>
    <cellStyle name="Normal 3 15" xfId="330"/>
    <cellStyle name="Normal 3 2" xfId="331"/>
    <cellStyle name="Normal 3 2 2" xfId="332"/>
    <cellStyle name="Normal 3 3" xfId="333"/>
    <cellStyle name="Normal 3 3 2" xfId="334"/>
    <cellStyle name="Normal 3 4" xfId="335"/>
    <cellStyle name="Normal 3 5" xfId="336"/>
    <cellStyle name="Normal 3 6" xfId="337"/>
    <cellStyle name="Normal 3 7" xfId="338"/>
    <cellStyle name="Normal 3 8" xfId="339"/>
    <cellStyle name="Normal 3 9" xfId="340"/>
    <cellStyle name="Normal 30" xfId="341"/>
    <cellStyle name="Normal 30 2" xfId="342"/>
    <cellStyle name="Normal 31" xfId="343"/>
    <cellStyle name="Normal 31 2" xfId="344"/>
    <cellStyle name="Normal 32" xfId="345"/>
    <cellStyle name="Normal 32 2" xfId="346"/>
    <cellStyle name="Normal 33" xfId="347"/>
    <cellStyle name="Normal 33 2" xfId="348"/>
    <cellStyle name="Normal 34" xfId="349"/>
    <cellStyle name="Normal 34 2" xfId="350"/>
    <cellStyle name="Normal 35" xfId="351"/>
    <cellStyle name="Normal 35 2" xfId="352"/>
    <cellStyle name="Normal 36" xfId="353"/>
    <cellStyle name="Normal 36 2" xfId="354"/>
    <cellStyle name="Normal 37" xfId="355"/>
    <cellStyle name="Normal 37 2" xfId="356"/>
    <cellStyle name="Normal 38" xfId="357"/>
    <cellStyle name="Normal 38 2" xfId="358"/>
    <cellStyle name="Normal 39" xfId="359"/>
    <cellStyle name="Normal 39 2" xfId="360"/>
    <cellStyle name="Normal 4" xfId="361"/>
    <cellStyle name="Normal 4 2" xfId="362"/>
    <cellStyle name="Normal 40" xfId="363"/>
    <cellStyle name="Normal 40 2" xfId="364"/>
    <cellStyle name="Normal 41" xfId="365"/>
    <cellStyle name="Normal 41 2" xfId="366"/>
    <cellStyle name="Normal 42" xfId="367"/>
    <cellStyle name="Normal 42 2" xfId="368"/>
    <cellStyle name="Normal 43" xfId="369"/>
    <cellStyle name="Normal 43 2" xfId="370"/>
    <cellStyle name="Normal 44" xfId="371"/>
    <cellStyle name="Normal 44 2" xfId="372"/>
    <cellStyle name="Normal 45" xfId="373"/>
    <cellStyle name="Normal 45 2" xfId="374"/>
    <cellStyle name="Normal 46" xfId="375"/>
    <cellStyle name="Normal 46 2" xfId="376"/>
    <cellStyle name="Normal 47" xfId="377"/>
    <cellStyle name="Normal 47 2" xfId="378"/>
    <cellStyle name="Normal 48" xfId="379"/>
    <cellStyle name="Normal 48 2" xfId="380"/>
    <cellStyle name="Normal 49" xfId="381"/>
    <cellStyle name="Normal 49 2" xfId="382"/>
    <cellStyle name="Normal 5" xfId="383"/>
    <cellStyle name="Normal 5 2" xfId="384"/>
    <cellStyle name="Normal 50" xfId="385"/>
    <cellStyle name="Normal 50 2" xfId="386"/>
    <cellStyle name="Normal 51" xfId="387"/>
    <cellStyle name="Normal 51 2" xfId="388"/>
    <cellStyle name="Normal 52" xfId="389"/>
    <cellStyle name="Normal 52 2" xfId="390"/>
    <cellStyle name="Normal 53" xfId="391"/>
    <cellStyle name="Normal 53 2" xfId="392"/>
    <cellStyle name="Normal 54" xfId="393"/>
    <cellStyle name="Normal 54 2" xfId="394"/>
    <cellStyle name="Normal 55" xfId="395"/>
    <cellStyle name="Normal 55 2" xfId="396"/>
    <cellStyle name="Normal 56" xfId="397"/>
    <cellStyle name="Normal 56 2" xfId="398"/>
    <cellStyle name="Normal 57" xfId="399"/>
    <cellStyle name="Normal 57 2" xfId="400"/>
    <cellStyle name="Normal 58" xfId="401"/>
    <cellStyle name="Normal 58 2" xfId="402"/>
    <cellStyle name="Normal 59" xfId="403"/>
    <cellStyle name="Normal 59 2" xfId="404"/>
    <cellStyle name="Normal 6" xfId="405"/>
    <cellStyle name="Normal 60" xfId="406"/>
    <cellStyle name="Normal 60 2" xfId="407"/>
    <cellStyle name="Normal 61" xfId="408"/>
    <cellStyle name="Normal 61 2" xfId="409"/>
    <cellStyle name="Normal 62" xfId="410"/>
    <cellStyle name="Normal 62 2" xfId="411"/>
    <cellStyle name="Normal 63" xfId="412"/>
    <cellStyle name="Normal 63 2" xfId="413"/>
    <cellStyle name="Normal 64" xfId="414"/>
    <cellStyle name="Normal 64 2" xfId="415"/>
    <cellStyle name="Normal 65" xfId="416"/>
    <cellStyle name="Normal 65 2" xfId="417"/>
    <cellStyle name="Normal 66" xfId="418"/>
    <cellStyle name="Normal 66 2" xfId="419"/>
    <cellStyle name="Normal 67" xfId="420"/>
    <cellStyle name="Normal 67 2" xfId="421"/>
    <cellStyle name="Normal 68" xfId="422"/>
    <cellStyle name="Normal 68 2" xfId="423"/>
    <cellStyle name="Normal 69" xfId="424"/>
    <cellStyle name="Normal 7" xfId="425"/>
    <cellStyle name="Normal 70" xfId="426"/>
    <cellStyle name="Normal 71" xfId="427"/>
    <cellStyle name="Normal 72" xfId="428"/>
    <cellStyle name="Normal 73" xfId="429"/>
    <cellStyle name="Normal 73 2" xfId="430"/>
    <cellStyle name="Normal 74" xfId="431"/>
    <cellStyle name="Normal 74 2" xfId="432"/>
    <cellStyle name="Normal 75" xfId="433"/>
    <cellStyle name="Normal 75 2" xfId="434"/>
    <cellStyle name="Normal 76" xfId="435"/>
    <cellStyle name="Normal 76 2" xfId="436"/>
    <cellStyle name="Normal 77" xfId="437"/>
    <cellStyle name="Normal 77 2" xfId="438"/>
    <cellStyle name="Normal 78" xfId="439"/>
    <cellStyle name="Normal 78 2" xfId="440"/>
    <cellStyle name="Normal 79" xfId="441"/>
    <cellStyle name="Normal 79 2" xfId="442"/>
    <cellStyle name="Normal 8" xfId="443"/>
    <cellStyle name="Normal 80" xfId="444"/>
    <cellStyle name="Normal 80 2" xfId="445"/>
    <cellStyle name="Normal 81" xfId="446"/>
    <cellStyle name="Normal 81 2" xfId="447"/>
    <cellStyle name="Normal 82" xfId="448"/>
    <cellStyle name="Normal 82 2" xfId="449"/>
    <cellStyle name="Normal 83" xfId="450"/>
    <cellStyle name="Normal 83 2" xfId="451"/>
    <cellStyle name="Normal 84" xfId="452"/>
    <cellStyle name="Normal 84 2" xfId="453"/>
    <cellStyle name="Normal 85" xfId="454"/>
    <cellStyle name="Normal 85 2" xfId="455"/>
    <cellStyle name="Normal 86" xfId="456"/>
    <cellStyle name="Normal 86 2" xfId="457"/>
    <cellStyle name="Normal 87" xfId="458"/>
    <cellStyle name="Normal 87 2" xfId="459"/>
    <cellStyle name="Normal 88" xfId="460"/>
    <cellStyle name="Normal 88 2" xfId="461"/>
    <cellStyle name="Normal 89" xfId="462"/>
    <cellStyle name="Normal 89 2" xfId="463"/>
    <cellStyle name="Normal 9" xfId="464"/>
    <cellStyle name="Normal 90" xfId="465"/>
    <cellStyle name="Normal 91" xfId="466"/>
    <cellStyle name="Normal 91 2" xfId="467"/>
    <cellStyle name="Normal 92" xfId="468"/>
    <cellStyle name="Normal 93" xfId="469"/>
    <cellStyle name="Normal 94" xfId="470"/>
    <cellStyle name="Normal 95" xfId="471"/>
    <cellStyle name="Normal 96" xfId="476"/>
    <cellStyle name="Normal 96 2" xfId="548"/>
    <cellStyle name="Normal 97" xfId="530"/>
    <cellStyle name="Normal 97 2" xfId="543"/>
    <cellStyle name="Normal 97 3" xfId="546"/>
    <cellStyle name="Normal 98" xfId="545"/>
    <cellStyle name="Normal 99" xfId="547"/>
    <cellStyle name="Porcentaje" xfId="475" builtinId="5"/>
    <cellStyle name="Porcentaje 2" xfId="472"/>
    <cellStyle name="Porcentual 2" xfId="473"/>
    <cellStyle name="Porcentual 3" xfId="4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9525</xdr:rowOff>
    </xdr:from>
    <xdr:to>
      <xdr:col>2</xdr:col>
      <xdr:colOff>214313</xdr:colOff>
      <xdr:row>4</xdr:row>
      <xdr:rowOff>66675</xdr:rowOff>
    </xdr:to>
    <xdr:pic>
      <xdr:nvPicPr>
        <xdr:cNvPr id="2" name="1 Imagen" descr="C:\Documents and Settings\USUARIO\Escritorio\logos actuales\AC ENERGY 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00025"/>
          <a:ext cx="1195388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</xdr:colOff>
      <xdr:row>0</xdr:row>
      <xdr:rowOff>44824</xdr:rowOff>
    </xdr:from>
    <xdr:to>
      <xdr:col>1</xdr:col>
      <xdr:colOff>394447</xdr:colOff>
      <xdr:row>1</xdr:row>
      <xdr:rowOff>168649</xdr:rowOff>
    </xdr:to>
    <xdr:pic>
      <xdr:nvPicPr>
        <xdr:cNvPr id="2" name="Picture 1" descr="Untitled:Users:jaime:Documents:MARZO_2014:PIEZAS_NUEVOS_LOGOS:FIRMAS_CORREO:logo_firmas-0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" y="44824"/>
          <a:ext cx="19335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1</xdr:col>
      <xdr:colOff>685800</xdr:colOff>
      <xdr:row>1</xdr:row>
      <xdr:rowOff>123825</xdr:rowOff>
    </xdr:to>
    <xdr:pic>
      <xdr:nvPicPr>
        <xdr:cNvPr id="2" name="Picture 1" descr="Untitled:Users:jaime:Documents:MARZO_2014:PIEZAS_NUEVOS_LOGOS:FIRMAS_CORREO:logo_firmas-0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0"/>
          <a:ext cx="16192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</xdr:colOff>
      <xdr:row>0</xdr:row>
      <xdr:rowOff>44824</xdr:rowOff>
    </xdr:from>
    <xdr:to>
      <xdr:col>1</xdr:col>
      <xdr:colOff>394447</xdr:colOff>
      <xdr:row>1</xdr:row>
      <xdr:rowOff>168649</xdr:rowOff>
    </xdr:to>
    <xdr:pic>
      <xdr:nvPicPr>
        <xdr:cNvPr id="4" name="Picture 1" descr="Untitled:Users:jaime:Documents:MARZO_2014:PIEZAS_NUEVOS_LOGOS:FIRMAS_CORREO:logo_firmas-0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" y="44824"/>
          <a:ext cx="1514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2"/>
  <sheetViews>
    <sheetView tabSelected="1" topLeftCell="E1" zoomScale="85" zoomScaleNormal="85" workbookViewId="0">
      <pane ySplit="8" topLeftCell="A9" activePane="bottomLeft" state="frozen"/>
      <selection pane="bottomLeft" activeCell="J8" sqref="J8"/>
    </sheetView>
  </sheetViews>
  <sheetFormatPr baseColWidth="10" defaultRowHeight="15" x14ac:dyDescent="0.25"/>
  <cols>
    <col min="1" max="1" width="7.5703125" style="50" customWidth="1"/>
    <col min="2" max="2" width="17.7109375" style="69" bestFit="1" customWidth="1"/>
    <col min="3" max="3" width="24.7109375" style="69" customWidth="1"/>
    <col min="4" max="4" width="26.42578125" style="50" customWidth="1"/>
    <col min="5" max="5" width="11" style="50" customWidth="1"/>
    <col min="6" max="6" width="12.28515625" style="50" customWidth="1"/>
    <col min="7" max="7" width="45.28515625" style="49" customWidth="1"/>
    <col min="8" max="8" width="17.140625" style="50" customWidth="1"/>
    <col min="9" max="9" width="11.7109375" style="50" customWidth="1"/>
    <col min="10" max="10" width="15.7109375" style="50" customWidth="1"/>
    <col min="11" max="11" width="15.85546875" style="50" customWidth="1"/>
    <col min="12" max="12" width="23.7109375" style="50" bestFit="1" customWidth="1"/>
    <col min="13" max="13" width="11.5703125" style="28" bestFit="1" customWidth="1"/>
    <col min="14" max="14" width="18.42578125" style="50" bestFit="1" customWidth="1"/>
    <col min="15" max="15" width="15.7109375" style="50" bestFit="1" customWidth="1"/>
    <col min="16" max="16" width="19" style="50" customWidth="1"/>
    <col min="17" max="17" width="11.5703125" style="50" bestFit="1" customWidth="1"/>
    <col min="18" max="18" width="26" style="50" customWidth="1"/>
    <col min="19" max="27" width="11.42578125" style="146"/>
    <col min="28" max="16384" width="11.42578125" style="50"/>
  </cols>
  <sheetData>
    <row r="2" spans="1:24" x14ac:dyDescent="0.25">
      <c r="B2" s="192"/>
      <c r="C2" s="192"/>
      <c r="D2" s="193" t="s">
        <v>68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0" t="s">
        <v>69</v>
      </c>
      <c r="Q2" s="190"/>
      <c r="R2" s="190"/>
    </row>
    <row r="3" spans="1:24" x14ac:dyDescent="0.25">
      <c r="B3" s="192"/>
      <c r="C3" s="192"/>
      <c r="D3" s="195" t="s">
        <v>70</v>
      </c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1">
        <v>42675</v>
      </c>
      <c r="Q3" s="191"/>
      <c r="R3" s="191"/>
    </row>
    <row r="4" spans="1:24" x14ac:dyDescent="0.25">
      <c r="B4" s="192"/>
      <c r="C4" s="192"/>
      <c r="D4" s="197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1"/>
      <c r="Q4" s="191"/>
      <c r="R4" s="191"/>
    </row>
    <row r="5" spans="1:24" x14ac:dyDescent="0.25">
      <c r="B5" s="190" t="s">
        <v>71</v>
      </c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</row>
    <row r="6" spans="1:24" x14ac:dyDescent="0.25"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</row>
    <row r="7" spans="1:24" x14ac:dyDescent="0.25">
      <c r="E7" s="51"/>
      <c r="F7" s="51"/>
      <c r="H7" s="48"/>
      <c r="I7" s="47"/>
      <c r="J7" s="47"/>
      <c r="K7" s="47"/>
      <c r="L7" s="47"/>
    </row>
    <row r="8" spans="1:24" ht="30" x14ac:dyDescent="0.25">
      <c r="B8" s="70" t="s">
        <v>72</v>
      </c>
      <c r="C8" s="71" t="s">
        <v>73</v>
      </c>
      <c r="D8" s="53" t="s">
        <v>0</v>
      </c>
      <c r="E8" s="46" t="s">
        <v>60</v>
      </c>
      <c r="F8" s="46" t="s">
        <v>58</v>
      </c>
      <c r="G8" s="46" t="s">
        <v>74</v>
      </c>
      <c r="H8" s="45" t="s">
        <v>75</v>
      </c>
      <c r="I8" s="44" t="s">
        <v>76</v>
      </c>
      <c r="J8" s="44" t="s">
        <v>149</v>
      </c>
      <c r="K8" s="44" t="s">
        <v>77</v>
      </c>
      <c r="L8" s="44" t="s">
        <v>78</v>
      </c>
      <c r="M8" s="43" t="s">
        <v>79</v>
      </c>
      <c r="N8" s="42" t="s">
        <v>80</v>
      </c>
      <c r="O8" s="42" t="s">
        <v>139</v>
      </c>
      <c r="P8" s="42" t="s">
        <v>81</v>
      </c>
      <c r="Q8" s="42" t="s">
        <v>82</v>
      </c>
      <c r="R8" s="42" t="s">
        <v>83</v>
      </c>
    </row>
    <row r="9" spans="1:24" s="146" customFormat="1" ht="21" customHeight="1" x14ac:dyDescent="0.25">
      <c r="A9" s="146">
        <v>1</v>
      </c>
      <c r="B9" s="177" t="str">
        <f>'OT16-115 FONTIBÒN-REDISEÑO'!M37</f>
        <v>D00235111</v>
      </c>
      <c r="C9" s="177">
        <f>'OT16-115 FONTIBÒN-REDISEÑO'!M38</f>
        <v>0</v>
      </c>
      <c r="D9" s="178" t="s">
        <v>118</v>
      </c>
      <c r="E9" s="178" t="s">
        <v>117</v>
      </c>
      <c r="F9" s="178"/>
      <c r="G9" s="182" t="s">
        <v>112</v>
      </c>
      <c r="H9" s="175">
        <f>'OT16-115 FONTIBÒN-REDISEÑO'!G23</f>
        <v>13348056</v>
      </c>
      <c r="I9" s="175">
        <f>'OT16-115 FONTIBÒN-REDISEÑO'!G24</f>
        <v>0</v>
      </c>
      <c r="J9" s="175">
        <f>'OT16-115 FONTIBÒN-REDISEÑO'!G26</f>
        <v>2135688.96</v>
      </c>
      <c r="K9" s="175">
        <f>'OT16-115 FONTIBÒN-REDISEÑO'!G27</f>
        <v>15483744.960000001</v>
      </c>
      <c r="L9" s="175">
        <f>'OT16-115 FONTIBÒN-REDISEÑO'!M23</f>
        <v>4187626</v>
      </c>
      <c r="M9" s="176">
        <f>'OT16-115 FONTIBÒN-REDISEÑO'!N23</f>
        <v>0.3137255342650645</v>
      </c>
      <c r="N9" s="175">
        <f>'OT16-115 FONTIBÒN-REDISEÑO'!M24</f>
        <v>0</v>
      </c>
      <c r="O9" s="175">
        <f>'OT16-115 FONTIBÒN-REDISEÑO'!M26</f>
        <v>670020.16</v>
      </c>
      <c r="P9" s="175">
        <f>'OT16-115 FONTIBÒN-REDISEÑO'!M27</f>
        <v>4857646.16</v>
      </c>
      <c r="Q9" s="101">
        <v>1</v>
      </c>
      <c r="R9" s="101"/>
      <c r="S9" s="147"/>
      <c r="T9" s="147"/>
      <c r="U9" s="147"/>
      <c r="V9" s="179"/>
      <c r="W9" s="179"/>
      <c r="X9" s="179"/>
    </row>
    <row r="10" spans="1:24" s="146" customFormat="1" ht="25.5" x14ac:dyDescent="0.2">
      <c r="A10" s="146">
        <v>2</v>
      </c>
      <c r="B10" s="180" t="s">
        <v>87</v>
      </c>
      <c r="C10" s="180" t="s">
        <v>101</v>
      </c>
      <c r="D10" s="178" t="s">
        <v>119</v>
      </c>
      <c r="E10" s="186" t="s">
        <v>120</v>
      </c>
      <c r="F10" s="178"/>
      <c r="G10" s="182" t="s">
        <v>121</v>
      </c>
      <c r="H10" s="160">
        <f>'OT16-118 CASTELLANA (3)'!G41</f>
        <v>66046701</v>
      </c>
      <c r="I10" s="160">
        <f>'OT16-118 CASTELLANA (3)'!G42</f>
        <v>0</v>
      </c>
      <c r="J10" s="160">
        <f>'OT16-118 CASTELLANA (3)'!G44</f>
        <v>10567472.16</v>
      </c>
      <c r="K10" s="160">
        <f>'OT16-118 CASTELLANA (3)'!G45</f>
        <v>76614173.159999996</v>
      </c>
      <c r="L10" s="160">
        <f>'OT16-118 CASTELLANA (3)'!P41</f>
        <v>30586677</v>
      </c>
      <c r="M10" s="181">
        <f>'OT16-118 CASTELLANA (3)'!Q41</f>
        <v>0.46310680983142521</v>
      </c>
      <c r="N10" s="175">
        <f>'OT16-118 CASTELLANA (3)'!P42</f>
        <v>0</v>
      </c>
      <c r="O10" s="160">
        <f>'OT16-118 CASTELLANA (3)'!P44</f>
        <v>4893868.32</v>
      </c>
      <c r="P10" s="160">
        <f>'OT16-118 CASTELLANA (3)'!P45</f>
        <v>35480545.32</v>
      </c>
      <c r="Q10" s="101">
        <v>2</v>
      </c>
      <c r="R10" s="101"/>
      <c r="S10" s="147"/>
      <c r="T10" s="147"/>
      <c r="U10" s="147"/>
      <c r="V10" s="179"/>
      <c r="W10" s="179"/>
      <c r="X10" s="179"/>
    </row>
    <row r="11" spans="1:24" s="146" customFormat="1" ht="38.25" x14ac:dyDescent="0.25">
      <c r="A11" s="146">
        <v>4</v>
      </c>
      <c r="B11" s="180" t="str">
        <f>'OT16-165 EL ROSAL'!J41</f>
        <v>D00230754</v>
      </c>
      <c r="C11" s="183">
        <f>'OT16-165 EL ROSAL'!J42</f>
        <v>0</v>
      </c>
      <c r="D11" s="178" t="s">
        <v>140</v>
      </c>
      <c r="E11" s="178" t="s">
        <v>124</v>
      </c>
      <c r="F11" s="178"/>
      <c r="G11" s="182" t="s">
        <v>141</v>
      </c>
      <c r="H11" s="175">
        <f>'OT16-165 EL ROSAL'!G27</f>
        <v>7135326</v>
      </c>
      <c r="I11" s="175">
        <f>'OT16-165 EL ROSAL'!G28</f>
        <v>0</v>
      </c>
      <c r="J11" s="175">
        <f>'OT16-165 EL ROSAL'!G30</f>
        <v>1141652.1599999999</v>
      </c>
      <c r="K11" s="175">
        <f>'OT16-165 EL ROSAL'!G29</f>
        <v>7135326</v>
      </c>
      <c r="L11" s="175">
        <f>'OT16-165 EL ROSAL'!J27</f>
        <v>7135326</v>
      </c>
      <c r="M11" s="176">
        <f>'OT16-165 EL ROSAL'!K27</f>
        <v>1</v>
      </c>
      <c r="N11" s="175">
        <f>'OT16-165 EL ROSAL'!J28</f>
        <v>0</v>
      </c>
      <c r="O11" s="175">
        <f>'OT16-165 EL ROSAL'!J30</f>
        <v>1141652.1599999999</v>
      </c>
      <c r="P11" s="175">
        <f>'OT16-165 EL ROSAL'!J31</f>
        <v>8276978.1600000001</v>
      </c>
      <c r="Q11" s="101">
        <v>1</v>
      </c>
      <c r="R11" s="101"/>
      <c r="S11" s="147"/>
      <c r="T11" s="147"/>
      <c r="U11" s="147"/>
      <c r="V11" s="147"/>
      <c r="W11" s="147"/>
      <c r="X11" s="147"/>
    </row>
    <row r="12" spans="1:24" s="146" customFormat="1" ht="45" x14ac:dyDescent="0.25">
      <c r="A12" s="146">
        <v>5</v>
      </c>
      <c r="B12" s="177" t="s">
        <v>144</v>
      </c>
      <c r="C12" s="183"/>
      <c r="D12" s="178"/>
      <c r="E12" s="178"/>
      <c r="F12" s="178"/>
      <c r="G12" s="182" t="s">
        <v>143</v>
      </c>
      <c r="H12" s="175">
        <v>8161152</v>
      </c>
      <c r="I12" s="175">
        <v>0</v>
      </c>
      <c r="J12" s="175">
        <v>0</v>
      </c>
      <c r="K12" s="175">
        <v>8161152</v>
      </c>
      <c r="L12" s="175">
        <v>8161152</v>
      </c>
      <c r="M12" s="176">
        <v>1</v>
      </c>
      <c r="N12" s="175">
        <v>0</v>
      </c>
      <c r="O12" s="175">
        <v>0</v>
      </c>
      <c r="P12" s="175">
        <v>8161152</v>
      </c>
      <c r="Q12" s="101"/>
      <c r="R12" s="174" t="s">
        <v>142</v>
      </c>
      <c r="S12" s="147"/>
      <c r="T12" s="147"/>
      <c r="U12" s="147"/>
      <c r="V12" s="147"/>
      <c r="W12" s="147"/>
      <c r="X12" s="147"/>
    </row>
    <row r="13" spans="1:24" x14ac:dyDescent="0.25">
      <c r="A13" s="151"/>
      <c r="B13" s="152"/>
      <c r="C13" s="153"/>
      <c r="D13" s="147"/>
      <c r="E13" s="147"/>
      <c r="F13" s="147"/>
      <c r="G13" s="154"/>
      <c r="H13" s="155"/>
      <c r="I13" s="155"/>
      <c r="J13" s="155"/>
      <c r="K13" s="184" t="s">
        <v>11</v>
      </c>
      <c r="L13" s="185">
        <f>SUM(L9:L12)</f>
        <v>50070781</v>
      </c>
      <c r="M13" s="184" t="s">
        <v>11</v>
      </c>
      <c r="N13" s="185">
        <f>SUM(N9:N12)</f>
        <v>0</v>
      </c>
      <c r="O13" s="185">
        <f>SUM(O9:O12)</f>
        <v>6705540.6400000006</v>
      </c>
      <c r="P13" s="185">
        <f>SUM(P9:P12)</f>
        <v>56776321.640000001</v>
      </c>
      <c r="Q13" s="147"/>
      <c r="R13" s="147"/>
      <c r="S13" s="147"/>
    </row>
    <row r="14" spans="1:24" x14ac:dyDescent="0.25">
      <c r="B14" s="153"/>
      <c r="C14" s="153"/>
      <c r="D14" s="147"/>
      <c r="E14" s="147"/>
      <c r="F14" s="147"/>
      <c r="G14" s="154"/>
      <c r="H14" s="155"/>
      <c r="I14" s="155"/>
      <c r="J14" s="155"/>
      <c r="K14" s="155"/>
      <c r="L14" s="155"/>
      <c r="M14" s="159"/>
      <c r="N14" s="155"/>
      <c r="O14" s="155"/>
      <c r="P14" s="155"/>
      <c r="Q14" s="147"/>
      <c r="R14" s="147"/>
      <c r="S14" s="147"/>
    </row>
    <row r="15" spans="1:24" x14ac:dyDescent="0.25">
      <c r="B15" s="156"/>
      <c r="C15" s="156"/>
      <c r="D15" s="146"/>
      <c r="E15" s="146"/>
      <c r="F15" s="146"/>
      <c r="G15" s="157"/>
      <c r="H15" s="158"/>
      <c r="I15" s="158"/>
      <c r="J15" s="158"/>
      <c r="K15" s="189" t="s">
        <v>84</v>
      </c>
      <c r="L15" s="189">
        <f>L13+N13</f>
        <v>50070781</v>
      </c>
      <c r="M15" s="161"/>
      <c r="N15" s="158"/>
      <c r="O15" s="158"/>
      <c r="P15" s="158"/>
      <c r="Q15" s="147"/>
      <c r="R15" s="147"/>
      <c r="S15" s="147"/>
    </row>
    <row r="16" spans="1:24" x14ac:dyDescent="0.25">
      <c r="B16" s="156"/>
      <c r="C16" s="156"/>
      <c r="D16" s="146"/>
      <c r="E16" s="146"/>
      <c r="F16" s="146"/>
      <c r="G16" s="157"/>
      <c r="H16" s="158"/>
      <c r="I16" s="158"/>
      <c r="J16" s="158"/>
      <c r="K16" s="158"/>
      <c r="L16" s="158"/>
      <c r="M16" s="161"/>
      <c r="N16" s="158"/>
      <c r="O16" s="158"/>
      <c r="P16" s="158"/>
      <c r="Q16" s="147"/>
      <c r="R16" s="147"/>
      <c r="S16" s="147"/>
    </row>
    <row r="17" spans="2:19" x14ac:dyDescent="0.25">
      <c r="B17" s="156"/>
      <c r="C17" s="156"/>
      <c r="D17" s="146"/>
      <c r="E17" s="146"/>
      <c r="F17" s="146"/>
      <c r="G17" s="157"/>
      <c r="H17" s="158"/>
      <c r="I17" s="158"/>
      <c r="J17" s="158"/>
      <c r="K17" s="158"/>
      <c r="L17" s="158"/>
      <c r="M17" s="161"/>
      <c r="N17" s="158"/>
      <c r="O17" s="158"/>
      <c r="P17" s="158"/>
      <c r="Q17" s="147"/>
      <c r="R17" s="147"/>
      <c r="S17" s="147"/>
    </row>
    <row r="18" spans="2:19" x14ac:dyDescent="0.25">
      <c r="B18" s="156"/>
      <c r="C18" s="156"/>
      <c r="D18" s="146"/>
      <c r="E18" s="146"/>
      <c r="F18" s="146"/>
      <c r="G18" s="157"/>
      <c r="H18" s="158"/>
      <c r="I18" s="158"/>
      <c r="J18" s="158"/>
      <c r="K18" s="52"/>
      <c r="L18" s="52"/>
      <c r="N18" s="52"/>
      <c r="O18" s="52"/>
      <c r="P18" s="52"/>
      <c r="Q18" s="147"/>
      <c r="R18" s="147"/>
      <c r="S18" s="147"/>
    </row>
    <row r="19" spans="2:19" x14ac:dyDescent="0.25">
      <c r="B19" s="156"/>
      <c r="C19" s="156"/>
      <c r="D19" s="146"/>
      <c r="E19" s="146"/>
      <c r="F19" s="146"/>
      <c r="G19" s="157"/>
      <c r="H19" s="158"/>
      <c r="I19" s="158"/>
      <c r="J19" s="158"/>
      <c r="K19" s="52"/>
      <c r="L19" s="52"/>
      <c r="N19" s="52"/>
      <c r="O19" s="52"/>
      <c r="P19" s="52"/>
      <c r="Q19" s="147"/>
      <c r="R19" s="147"/>
      <c r="S19" s="147"/>
    </row>
    <row r="20" spans="2:19" x14ac:dyDescent="0.25">
      <c r="B20" s="156"/>
      <c r="C20" s="156"/>
      <c r="D20" s="146"/>
      <c r="E20" s="146"/>
      <c r="F20" s="146"/>
      <c r="G20" s="157"/>
      <c r="H20" s="158"/>
      <c r="I20" s="158"/>
      <c r="J20" s="158"/>
      <c r="K20" s="52"/>
      <c r="L20" s="52"/>
      <c r="N20" s="52"/>
      <c r="O20" s="52"/>
      <c r="P20" s="52"/>
      <c r="Q20" s="147"/>
      <c r="R20" s="147"/>
      <c r="S20" s="147"/>
    </row>
    <row r="21" spans="2:19" x14ac:dyDescent="0.25">
      <c r="B21" s="156"/>
      <c r="C21" s="156"/>
      <c r="D21" s="146"/>
      <c r="E21" s="146"/>
      <c r="F21" s="146"/>
      <c r="G21" s="157"/>
      <c r="H21" s="158"/>
      <c r="I21" s="158"/>
      <c r="J21" s="158"/>
      <c r="K21" s="52"/>
      <c r="L21" s="52"/>
      <c r="N21" s="52"/>
      <c r="O21" s="52"/>
      <c r="P21" s="52"/>
      <c r="Q21" s="147"/>
      <c r="R21" s="147"/>
      <c r="S21" s="147"/>
    </row>
    <row r="22" spans="2:19" x14ac:dyDescent="0.25">
      <c r="H22" s="52"/>
      <c r="I22" s="52"/>
      <c r="J22" s="52"/>
      <c r="K22" s="52"/>
      <c r="L22" s="52"/>
      <c r="N22" s="52"/>
      <c r="O22" s="52"/>
      <c r="P22" s="52"/>
      <c r="Q22" s="146"/>
      <c r="R22" s="146"/>
    </row>
    <row r="23" spans="2:19" x14ac:dyDescent="0.25">
      <c r="H23" s="52"/>
      <c r="I23" s="52"/>
      <c r="J23" s="52"/>
      <c r="K23" s="52"/>
      <c r="L23" s="52"/>
      <c r="N23" s="52"/>
      <c r="O23" s="52"/>
      <c r="P23" s="52"/>
      <c r="Q23" s="146"/>
      <c r="R23" s="146"/>
    </row>
    <row r="24" spans="2:19" x14ac:dyDescent="0.25">
      <c r="H24" s="52"/>
      <c r="I24" s="52"/>
      <c r="J24" s="52"/>
      <c r="K24" s="52"/>
      <c r="L24" s="52"/>
      <c r="N24" s="52"/>
      <c r="O24" s="52"/>
      <c r="P24" s="52"/>
      <c r="Q24" s="146"/>
      <c r="R24" s="146"/>
    </row>
    <row r="25" spans="2:19" x14ac:dyDescent="0.25">
      <c r="H25" s="52"/>
      <c r="I25" s="52"/>
      <c r="J25" s="52"/>
      <c r="K25" s="52"/>
      <c r="L25" s="52"/>
      <c r="N25" s="52"/>
      <c r="O25" s="52"/>
      <c r="P25" s="52"/>
      <c r="Q25" s="146"/>
      <c r="R25" s="146"/>
    </row>
    <row r="26" spans="2:19" x14ac:dyDescent="0.25">
      <c r="H26" s="52"/>
      <c r="I26" s="52"/>
      <c r="J26" s="52"/>
      <c r="K26" s="52"/>
      <c r="L26" s="52"/>
      <c r="N26" s="52"/>
      <c r="O26" s="52"/>
      <c r="P26" s="52"/>
      <c r="Q26" s="146"/>
      <c r="R26" s="146"/>
    </row>
    <row r="27" spans="2:19" x14ac:dyDescent="0.25">
      <c r="H27" s="52"/>
      <c r="I27" s="52"/>
      <c r="J27" s="52"/>
      <c r="K27" s="52"/>
      <c r="L27" s="52"/>
      <c r="N27" s="52"/>
      <c r="O27" s="52"/>
      <c r="P27" s="52"/>
      <c r="Q27" s="146"/>
      <c r="R27" s="146"/>
    </row>
    <row r="28" spans="2:19" x14ac:dyDescent="0.25">
      <c r="H28" s="52"/>
      <c r="I28" s="52"/>
      <c r="J28" s="52"/>
      <c r="K28" s="52"/>
      <c r="L28" s="52"/>
      <c r="N28" s="52"/>
      <c r="O28" s="52"/>
      <c r="P28" s="52"/>
      <c r="Q28" s="146"/>
      <c r="R28" s="146"/>
    </row>
    <row r="29" spans="2:19" x14ac:dyDescent="0.25">
      <c r="H29" s="52"/>
      <c r="I29" s="52"/>
      <c r="J29" s="52"/>
      <c r="K29" s="52"/>
      <c r="L29" s="52"/>
      <c r="N29" s="52"/>
      <c r="O29" s="52"/>
      <c r="P29" s="52"/>
      <c r="Q29" s="146"/>
      <c r="R29" s="146"/>
    </row>
    <row r="30" spans="2:19" x14ac:dyDescent="0.25">
      <c r="H30" s="52"/>
      <c r="I30" s="52"/>
      <c r="J30" s="52"/>
      <c r="K30" s="52"/>
      <c r="L30" s="52"/>
      <c r="N30" s="52"/>
      <c r="O30" s="52"/>
      <c r="P30" s="52"/>
      <c r="Q30" s="146"/>
      <c r="R30" s="146"/>
    </row>
    <row r="31" spans="2:19" x14ac:dyDescent="0.25">
      <c r="H31" s="52"/>
      <c r="I31" s="52"/>
      <c r="J31" s="52"/>
      <c r="K31" s="52"/>
      <c r="L31" s="52"/>
      <c r="N31" s="52"/>
      <c r="O31" s="52"/>
      <c r="P31" s="52"/>
      <c r="Q31" s="146"/>
      <c r="R31" s="146"/>
    </row>
    <row r="32" spans="2:19" x14ac:dyDescent="0.25">
      <c r="H32" s="52"/>
      <c r="I32" s="52"/>
      <c r="J32" s="52"/>
      <c r="K32" s="52"/>
      <c r="L32" s="52"/>
      <c r="N32" s="52"/>
      <c r="O32" s="52"/>
      <c r="P32" s="52"/>
      <c r="Q32" s="146"/>
      <c r="R32" s="146"/>
    </row>
    <row r="33" spans="8:18" x14ac:dyDescent="0.25">
      <c r="H33" s="52"/>
      <c r="I33" s="52"/>
      <c r="J33" s="52"/>
      <c r="K33" s="52"/>
      <c r="L33" s="52"/>
      <c r="N33" s="52"/>
      <c r="O33" s="52"/>
      <c r="P33" s="52"/>
      <c r="Q33" s="146"/>
      <c r="R33" s="146"/>
    </row>
    <row r="34" spans="8:18" x14ac:dyDescent="0.25">
      <c r="H34" s="52"/>
      <c r="I34" s="52"/>
      <c r="J34" s="52"/>
      <c r="K34" s="52"/>
      <c r="L34" s="52"/>
      <c r="N34" s="52"/>
      <c r="O34" s="52"/>
      <c r="P34" s="52"/>
      <c r="Q34" s="146"/>
      <c r="R34" s="146"/>
    </row>
    <row r="35" spans="8:18" x14ac:dyDescent="0.25">
      <c r="H35" s="52"/>
      <c r="I35" s="52"/>
      <c r="J35" s="52"/>
      <c r="K35" s="52"/>
      <c r="L35" s="52"/>
      <c r="N35" s="52"/>
      <c r="O35" s="52"/>
      <c r="P35" s="52"/>
      <c r="Q35" s="146"/>
      <c r="R35" s="146"/>
    </row>
    <row r="36" spans="8:18" x14ac:dyDescent="0.25">
      <c r="H36" s="52"/>
      <c r="I36" s="52"/>
      <c r="J36" s="52"/>
      <c r="K36" s="52"/>
      <c r="L36" s="52"/>
      <c r="N36" s="52"/>
      <c r="O36" s="52"/>
      <c r="P36" s="52"/>
      <c r="Q36" s="146"/>
      <c r="R36" s="146"/>
    </row>
    <row r="37" spans="8:18" x14ac:dyDescent="0.25">
      <c r="H37" s="52"/>
      <c r="I37" s="52"/>
      <c r="J37" s="52"/>
      <c r="K37" s="52"/>
      <c r="L37" s="52"/>
      <c r="N37" s="52"/>
      <c r="O37" s="52"/>
      <c r="P37" s="52"/>
      <c r="Q37" s="146"/>
      <c r="R37" s="146"/>
    </row>
    <row r="38" spans="8:18" x14ac:dyDescent="0.25">
      <c r="H38" s="52"/>
      <c r="I38" s="52"/>
      <c r="J38" s="52"/>
      <c r="K38" s="52"/>
      <c r="L38" s="52"/>
      <c r="N38" s="52"/>
      <c r="O38" s="52"/>
      <c r="P38" s="52"/>
      <c r="Q38" s="146"/>
      <c r="R38" s="146"/>
    </row>
    <row r="39" spans="8:18" x14ac:dyDescent="0.25">
      <c r="H39" s="52"/>
      <c r="I39" s="52"/>
      <c r="J39" s="52"/>
      <c r="K39" s="52"/>
      <c r="L39" s="52"/>
      <c r="N39" s="52"/>
      <c r="O39" s="52"/>
      <c r="P39" s="52"/>
      <c r="Q39" s="146"/>
      <c r="R39" s="146"/>
    </row>
    <row r="40" spans="8:18" x14ac:dyDescent="0.25">
      <c r="H40" s="52"/>
      <c r="I40" s="52"/>
      <c r="J40" s="52"/>
      <c r="K40" s="52"/>
      <c r="L40" s="52"/>
      <c r="N40" s="52"/>
      <c r="O40" s="52"/>
      <c r="P40" s="52"/>
      <c r="Q40" s="146"/>
      <c r="R40" s="146"/>
    </row>
    <row r="41" spans="8:18" x14ac:dyDescent="0.25">
      <c r="H41" s="52"/>
      <c r="I41" s="52"/>
      <c r="J41" s="52"/>
      <c r="K41" s="52"/>
      <c r="L41" s="52"/>
      <c r="N41" s="52"/>
      <c r="O41" s="52"/>
      <c r="P41" s="52"/>
      <c r="Q41" s="146"/>
      <c r="R41" s="146"/>
    </row>
    <row r="42" spans="8:18" x14ac:dyDescent="0.25">
      <c r="H42" s="52"/>
      <c r="I42" s="52"/>
      <c r="J42" s="52"/>
      <c r="K42" s="52"/>
      <c r="L42" s="52"/>
      <c r="N42" s="52"/>
      <c r="O42" s="52"/>
      <c r="P42" s="52"/>
      <c r="Q42" s="146"/>
      <c r="R42" s="146"/>
    </row>
    <row r="43" spans="8:18" x14ac:dyDescent="0.25">
      <c r="H43" s="52"/>
      <c r="I43" s="52"/>
      <c r="J43" s="52"/>
      <c r="K43" s="52"/>
      <c r="L43" s="52"/>
      <c r="N43" s="52"/>
      <c r="O43" s="52"/>
      <c r="P43" s="52"/>
      <c r="Q43" s="146"/>
      <c r="R43" s="146"/>
    </row>
    <row r="44" spans="8:18" x14ac:dyDescent="0.25">
      <c r="H44" s="52"/>
      <c r="I44" s="52"/>
      <c r="J44" s="52"/>
      <c r="K44" s="52"/>
      <c r="L44" s="52"/>
      <c r="N44" s="52"/>
      <c r="O44" s="52"/>
      <c r="P44" s="52"/>
      <c r="Q44" s="146"/>
      <c r="R44" s="146"/>
    </row>
    <row r="45" spans="8:18" x14ac:dyDescent="0.25">
      <c r="H45" s="52"/>
      <c r="I45" s="52"/>
      <c r="J45" s="52"/>
      <c r="K45" s="52"/>
      <c r="L45" s="52"/>
      <c r="N45" s="52"/>
      <c r="O45" s="52"/>
      <c r="P45" s="52"/>
      <c r="Q45" s="146"/>
      <c r="R45" s="146"/>
    </row>
    <row r="46" spans="8:18" x14ac:dyDescent="0.25">
      <c r="H46" s="52"/>
      <c r="I46" s="52"/>
      <c r="J46" s="52"/>
      <c r="K46" s="52"/>
      <c r="L46" s="52"/>
      <c r="N46" s="52"/>
      <c r="O46" s="52"/>
      <c r="P46" s="52"/>
      <c r="Q46" s="146"/>
      <c r="R46" s="146"/>
    </row>
    <row r="47" spans="8:18" x14ac:dyDescent="0.25">
      <c r="H47" s="52"/>
      <c r="I47" s="52"/>
      <c r="J47" s="52"/>
      <c r="K47" s="52"/>
      <c r="L47" s="52"/>
      <c r="N47" s="52"/>
      <c r="O47" s="52"/>
      <c r="P47" s="52"/>
      <c r="Q47" s="146"/>
      <c r="R47" s="146"/>
    </row>
    <row r="48" spans="8:18" x14ac:dyDescent="0.25">
      <c r="H48" s="52"/>
      <c r="I48" s="52"/>
      <c r="J48" s="52"/>
      <c r="K48" s="52"/>
      <c r="L48" s="52"/>
      <c r="N48" s="52"/>
      <c r="O48" s="52"/>
      <c r="P48" s="52"/>
      <c r="Q48" s="146"/>
      <c r="R48" s="146"/>
    </row>
    <row r="49" spans="8:18" x14ac:dyDescent="0.25">
      <c r="H49" s="52"/>
      <c r="I49" s="52"/>
      <c r="J49" s="52"/>
      <c r="K49" s="52"/>
      <c r="L49" s="52"/>
      <c r="N49" s="52"/>
      <c r="O49" s="52"/>
      <c r="P49" s="52"/>
      <c r="Q49" s="146"/>
      <c r="R49" s="146"/>
    </row>
    <row r="50" spans="8:18" x14ac:dyDescent="0.25">
      <c r="H50" s="52"/>
      <c r="I50" s="52"/>
      <c r="J50" s="52"/>
      <c r="K50" s="52"/>
      <c r="L50" s="52"/>
      <c r="N50" s="52"/>
      <c r="O50" s="52"/>
      <c r="P50" s="52"/>
    </row>
    <row r="51" spans="8:18" x14ac:dyDescent="0.25">
      <c r="H51" s="52"/>
      <c r="I51" s="52"/>
      <c r="J51" s="52"/>
      <c r="K51" s="52"/>
      <c r="L51" s="52"/>
      <c r="N51" s="52"/>
      <c r="O51" s="52"/>
      <c r="P51" s="52"/>
    </row>
    <row r="52" spans="8:18" x14ac:dyDescent="0.25">
      <c r="H52" s="52"/>
      <c r="I52" s="52"/>
      <c r="J52" s="52"/>
      <c r="K52" s="52"/>
      <c r="L52" s="52"/>
      <c r="N52" s="52"/>
      <c r="O52" s="52"/>
      <c r="P52" s="52"/>
    </row>
    <row r="53" spans="8:18" x14ac:dyDescent="0.25">
      <c r="H53" s="52"/>
      <c r="I53" s="52"/>
      <c r="J53" s="52"/>
      <c r="K53" s="52"/>
      <c r="L53" s="52"/>
      <c r="N53" s="52"/>
      <c r="O53" s="52"/>
      <c r="P53" s="52"/>
    </row>
    <row r="54" spans="8:18" x14ac:dyDescent="0.25">
      <c r="H54" s="52"/>
      <c r="I54" s="52"/>
      <c r="J54" s="52"/>
      <c r="K54" s="52"/>
      <c r="L54" s="52"/>
      <c r="N54" s="52"/>
      <c r="O54" s="52"/>
      <c r="P54" s="52"/>
    </row>
    <row r="55" spans="8:18" x14ac:dyDescent="0.25">
      <c r="H55" s="52"/>
      <c r="I55" s="52"/>
      <c r="J55" s="52"/>
      <c r="K55" s="52"/>
      <c r="L55" s="52"/>
      <c r="N55" s="52"/>
      <c r="O55" s="52"/>
      <c r="P55" s="52"/>
    </row>
    <row r="56" spans="8:18" x14ac:dyDescent="0.25">
      <c r="H56" s="52"/>
      <c r="I56" s="52"/>
      <c r="J56" s="52"/>
      <c r="K56" s="52"/>
      <c r="L56" s="52"/>
      <c r="N56" s="52"/>
      <c r="O56" s="52"/>
      <c r="P56" s="52"/>
    </row>
    <row r="57" spans="8:18" x14ac:dyDescent="0.25">
      <c r="H57" s="52"/>
      <c r="I57" s="52"/>
      <c r="J57" s="52"/>
      <c r="K57" s="52"/>
      <c r="L57" s="52"/>
      <c r="N57" s="52"/>
      <c r="O57" s="52"/>
      <c r="P57" s="52"/>
    </row>
    <row r="58" spans="8:18" x14ac:dyDescent="0.25">
      <c r="H58" s="52"/>
      <c r="I58" s="52"/>
      <c r="J58" s="52"/>
      <c r="K58" s="52"/>
      <c r="L58" s="52"/>
      <c r="N58" s="52"/>
      <c r="O58" s="52"/>
      <c r="P58" s="52"/>
    </row>
    <row r="59" spans="8:18" x14ac:dyDescent="0.25">
      <c r="H59" s="52"/>
      <c r="I59" s="52"/>
      <c r="J59" s="52"/>
      <c r="K59" s="52"/>
      <c r="L59" s="52"/>
      <c r="N59" s="52"/>
      <c r="O59" s="52"/>
      <c r="P59" s="52"/>
    </row>
    <row r="60" spans="8:18" x14ac:dyDescent="0.25">
      <c r="H60" s="52"/>
      <c r="I60" s="52"/>
      <c r="J60" s="52"/>
      <c r="K60" s="52"/>
      <c r="L60" s="52"/>
      <c r="N60" s="52"/>
      <c r="O60" s="52"/>
      <c r="P60" s="52"/>
    </row>
    <row r="61" spans="8:18" x14ac:dyDescent="0.25">
      <c r="H61" s="52"/>
      <c r="I61" s="52"/>
      <c r="J61" s="52"/>
      <c r="K61" s="52"/>
      <c r="L61" s="52"/>
      <c r="N61" s="52"/>
      <c r="O61" s="52"/>
      <c r="P61" s="52"/>
    </row>
    <row r="62" spans="8:18" x14ac:dyDescent="0.25">
      <c r="H62" s="52"/>
      <c r="I62" s="52"/>
      <c r="J62" s="52"/>
      <c r="K62" s="52"/>
      <c r="L62" s="52"/>
      <c r="N62" s="52"/>
      <c r="O62" s="52"/>
      <c r="P62" s="52"/>
    </row>
    <row r="63" spans="8:18" x14ac:dyDescent="0.25">
      <c r="H63" s="52"/>
      <c r="I63" s="52"/>
      <c r="J63" s="52"/>
      <c r="K63" s="52"/>
      <c r="L63" s="52"/>
      <c r="N63" s="52"/>
      <c r="O63" s="52"/>
      <c r="P63" s="52"/>
    </row>
    <row r="64" spans="8:18" x14ac:dyDescent="0.25">
      <c r="H64" s="52"/>
      <c r="I64" s="52"/>
      <c r="J64" s="52"/>
      <c r="K64" s="52"/>
      <c r="L64" s="52"/>
      <c r="N64" s="52"/>
      <c r="O64" s="52"/>
      <c r="P64" s="52"/>
    </row>
    <row r="65" spans="8:16" x14ac:dyDescent="0.25">
      <c r="H65" s="52"/>
      <c r="I65" s="52"/>
      <c r="J65" s="52"/>
      <c r="K65" s="52"/>
      <c r="L65" s="52"/>
      <c r="N65" s="52"/>
      <c r="O65" s="52"/>
      <c r="P65" s="52"/>
    </row>
    <row r="66" spans="8:16" x14ac:dyDescent="0.25">
      <c r="H66" s="52"/>
      <c r="I66" s="52"/>
      <c r="J66" s="52"/>
      <c r="K66" s="52"/>
      <c r="L66" s="52"/>
      <c r="N66" s="52"/>
      <c r="O66" s="52"/>
      <c r="P66" s="52"/>
    </row>
    <row r="67" spans="8:16" x14ac:dyDescent="0.25">
      <c r="H67" s="52"/>
      <c r="I67" s="52"/>
      <c r="J67" s="52"/>
      <c r="K67" s="52"/>
      <c r="L67" s="52"/>
      <c r="N67" s="52"/>
      <c r="O67" s="52"/>
      <c r="P67" s="52"/>
    </row>
    <row r="68" spans="8:16" x14ac:dyDescent="0.25">
      <c r="H68" s="52"/>
      <c r="I68" s="52"/>
      <c r="J68" s="52"/>
      <c r="K68" s="52"/>
      <c r="L68" s="52"/>
      <c r="N68" s="52"/>
      <c r="O68" s="52"/>
      <c r="P68" s="52"/>
    </row>
    <row r="69" spans="8:16" x14ac:dyDescent="0.25">
      <c r="H69" s="52"/>
      <c r="I69" s="52"/>
      <c r="J69" s="52"/>
      <c r="K69" s="52"/>
      <c r="L69" s="52"/>
      <c r="N69" s="52"/>
      <c r="O69" s="52"/>
      <c r="P69" s="52"/>
    </row>
    <row r="70" spans="8:16" x14ac:dyDescent="0.25">
      <c r="H70" s="52"/>
      <c r="I70" s="52"/>
      <c r="J70" s="52"/>
      <c r="K70" s="52"/>
      <c r="L70" s="52"/>
      <c r="N70" s="52"/>
      <c r="O70" s="52"/>
      <c r="P70" s="52"/>
    </row>
    <row r="71" spans="8:16" x14ac:dyDescent="0.25">
      <c r="H71" s="52"/>
      <c r="I71" s="52"/>
      <c r="J71" s="52"/>
      <c r="K71" s="52"/>
      <c r="L71" s="52"/>
      <c r="N71" s="52"/>
      <c r="O71" s="52"/>
      <c r="P71" s="52"/>
    </row>
    <row r="72" spans="8:16" x14ac:dyDescent="0.25">
      <c r="H72" s="52"/>
      <c r="I72" s="52"/>
      <c r="J72" s="52"/>
      <c r="K72" s="52"/>
      <c r="L72" s="52"/>
      <c r="N72" s="52"/>
      <c r="O72" s="52"/>
      <c r="P72" s="52"/>
    </row>
    <row r="73" spans="8:16" x14ac:dyDescent="0.25">
      <c r="H73" s="52"/>
      <c r="I73" s="52"/>
      <c r="J73" s="52"/>
      <c r="K73" s="52"/>
      <c r="L73" s="52"/>
      <c r="N73" s="52"/>
      <c r="O73" s="52"/>
      <c r="P73" s="52"/>
    </row>
    <row r="74" spans="8:16" x14ac:dyDescent="0.25">
      <c r="H74" s="52"/>
      <c r="I74" s="52"/>
      <c r="J74" s="52"/>
      <c r="K74" s="52"/>
      <c r="L74" s="52"/>
      <c r="N74" s="52"/>
      <c r="O74" s="52"/>
      <c r="P74" s="52"/>
    </row>
    <row r="75" spans="8:16" x14ac:dyDescent="0.25">
      <c r="H75" s="52"/>
      <c r="I75" s="52"/>
      <c r="J75" s="52"/>
      <c r="K75" s="52"/>
      <c r="L75" s="52"/>
      <c r="N75" s="52"/>
      <c r="O75" s="52"/>
      <c r="P75" s="52"/>
    </row>
    <row r="76" spans="8:16" x14ac:dyDescent="0.25">
      <c r="H76" s="52"/>
      <c r="I76" s="52"/>
      <c r="J76" s="52"/>
      <c r="K76" s="52"/>
      <c r="L76" s="52"/>
      <c r="N76" s="52"/>
      <c r="O76" s="52"/>
      <c r="P76" s="52"/>
    </row>
    <row r="77" spans="8:16" x14ac:dyDescent="0.25">
      <c r="H77" s="52"/>
      <c r="I77" s="52"/>
      <c r="J77" s="52"/>
      <c r="K77" s="52"/>
      <c r="L77" s="52"/>
      <c r="N77" s="52"/>
      <c r="O77" s="52"/>
      <c r="P77" s="52"/>
    </row>
    <row r="78" spans="8:16" x14ac:dyDescent="0.25">
      <c r="H78" s="52"/>
      <c r="I78" s="52"/>
      <c r="J78" s="52"/>
      <c r="K78" s="52"/>
      <c r="L78" s="52"/>
      <c r="N78" s="52"/>
      <c r="O78" s="52"/>
      <c r="P78" s="52"/>
    </row>
    <row r="79" spans="8:16" x14ac:dyDescent="0.25">
      <c r="H79" s="52"/>
      <c r="I79" s="52"/>
      <c r="J79" s="52"/>
      <c r="K79" s="52"/>
      <c r="L79" s="52"/>
      <c r="N79" s="52"/>
      <c r="O79" s="52"/>
      <c r="P79" s="52"/>
    </row>
    <row r="80" spans="8:16" x14ac:dyDescent="0.25">
      <c r="H80" s="52"/>
      <c r="I80" s="52"/>
      <c r="J80" s="52"/>
      <c r="K80" s="52"/>
      <c r="L80" s="52"/>
      <c r="N80" s="52"/>
      <c r="O80" s="52"/>
      <c r="P80" s="52"/>
    </row>
    <row r="81" spans="8:16" x14ac:dyDescent="0.25">
      <c r="H81" s="52"/>
      <c r="I81" s="52"/>
      <c r="J81" s="52"/>
      <c r="K81" s="52"/>
      <c r="L81" s="52"/>
      <c r="N81" s="52"/>
      <c r="O81" s="52"/>
      <c r="P81" s="52"/>
    </row>
    <row r="82" spans="8:16" x14ac:dyDescent="0.25">
      <c r="H82" s="52"/>
      <c r="I82" s="52"/>
      <c r="J82" s="52"/>
      <c r="K82" s="52"/>
      <c r="L82" s="52"/>
      <c r="N82" s="52"/>
      <c r="O82" s="52"/>
      <c r="P82" s="52"/>
    </row>
    <row r="83" spans="8:16" x14ac:dyDescent="0.25">
      <c r="H83" s="52"/>
      <c r="I83" s="52"/>
      <c r="J83" s="52"/>
      <c r="K83" s="52"/>
      <c r="L83" s="52"/>
      <c r="N83" s="52"/>
      <c r="O83" s="52"/>
      <c r="P83" s="52"/>
    </row>
    <row r="84" spans="8:16" x14ac:dyDescent="0.25">
      <c r="H84" s="52"/>
      <c r="I84" s="52"/>
      <c r="J84" s="52"/>
      <c r="K84" s="52"/>
      <c r="L84" s="52"/>
      <c r="N84" s="52"/>
      <c r="O84" s="52"/>
      <c r="P84" s="52"/>
    </row>
    <row r="85" spans="8:16" x14ac:dyDescent="0.25">
      <c r="H85" s="52"/>
      <c r="I85" s="52"/>
      <c r="J85" s="52"/>
      <c r="K85" s="52"/>
      <c r="L85" s="52"/>
      <c r="N85" s="52"/>
      <c r="O85" s="52"/>
      <c r="P85" s="52"/>
    </row>
    <row r="86" spans="8:16" x14ac:dyDescent="0.25">
      <c r="H86" s="52"/>
      <c r="I86" s="52"/>
      <c r="J86" s="52"/>
      <c r="K86" s="52"/>
      <c r="L86" s="52"/>
      <c r="N86" s="52"/>
      <c r="O86" s="52"/>
      <c r="P86" s="52"/>
    </row>
    <row r="87" spans="8:16" x14ac:dyDescent="0.25">
      <c r="H87" s="52"/>
      <c r="I87" s="52"/>
      <c r="J87" s="52"/>
      <c r="K87" s="52"/>
      <c r="L87" s="52"/>
      <c r="N87" s="52"/>
      <c r="O87" s="52"/>
      <c r="P87" s="52"/>
    </row>
    <row r="88" spans="8:16" x14ac:dyDescent="0.25">
      <c r="H88" s="52"/>
      <c r="I88" s="52"/>
      <c r="J88" s="52"/>
      <c r="K88" s="52"/>
      <c r="L88" s="52"/>
      <c r="N88" s="52"/>
      <c r="O88" s="52"/>
      <c r="P88" s="52"/>
    </row>
    <row r="89" spans="8:16" x14ac:dyDescent="0.25">
      <c r="H89" s="52"/>
      <c r="I89" s="52"/>
      <c r="J89" s="52"/>
      <c r="K89" s="52"/>
      <c r="L89" s="52"/>
      <c r="N89" s="52"/>
      <c r="O89" s="52"/>
      <c r="P89" s="52"/>
    </row>
    <row r="90" spans="8:16" x14ac:dyDescent="0.25">
      <c r="H90" s="52"/>
      <c r="I90" s="52"/>
      <c r="J90" s="52"/>
      <c r="K90" s="52"/>
      <c r="L90" s="52"/>
      <c r="N90" s="52"/>
      <c r="O90" s="52"/>
      <c r="P90" s="52"/>
    </row>
    <row r="91" spans="8:16" x14ac:dyDescent="0.25">
      <c r="H91" s="52"/>
      <c r="I91" s="52"/>
      <c r="J91" s="52"/>
      <c r="K91" s="52"/>
      <c r="L91" s="52"/>
      <c r="N91" s="52"/>
      <c r="O91" s="52"/>
      <c r="P91" s="52"/>
    </row>
    <row r="92" spans="8:16" x14ac:dyDescent="0.25">
      <c r="H92" s="52"/>
      <c r="I92" s="52"/>
      <c r="J92" s="52"/>
      <c r="K92" s="52"/>
      <c r="L92" s="52"/>
      <c r="N92" s="52"/>
      <c r="O92" s="52"/>
      <c r="P92" s="52"/>
    </row>
    <row r="93" spans="8:16" x14ac:dyDescent="0.25">
      <c r="H93" s="52"/>
      <c r="I93" s="52"/>
      <c r="J93" s="52"/>
      <c r="K93" s="52"/>
      <c r="L93" s="52"/>
      <c r="N93" s="52"/>
      <c r="O93" s="52"/>
      <c r="P93" s="52"/>
    </row>
    <row r="94" spans="8:16" x14ac:dyDescent="0.25">
      <c r="H94" s="52"/>
      <c r="I94" s="52"/>
      <c r="J94" s="52"/>
      <c r="K94" s="52"/>
      <c r="L94" s="52"/>
      <c r="N94" s="52"/>
      <c r="O94" s="52"/>
      <c r="P94" s="52"/>
    </row>
    <row r="95" spans="8:16" x14ac:dyDescent="0.25">
      <c r="H95" s="52"/>
      <c r="I95" s="52"/>
      <c r="J95" s="52"/>
      <c r="K95" s="52"/>
      <c r="L95" s="52"/>
      <c r="N95" s="52"/>
      <c r="O95" s="52"/>
      <c r="P95" s="52"/>
    </row>
    <row r="96" spans="8:16" x14ac:dyDescent="0.25">
      <c r="H96" s="52"/>
      <c r="I96" s="52"/>
      <c r="J96" s="52"/>
      <c r="K96" s="52"/>
      <c r="L96" s="52"/>
      <c r="N96" s="52"/>
      <c r="O96" s="52"/>
      <c r="P96" s="52"/>
    </row>
    <row r="97" spans="8:16" x14ac:dyDescent="0.25">
      <c r="H97" s="52"/>
      <c r="I97" s="52"/>
      <c r="J97" s="52"/>
      <c r="K97" s="52"/>
      <c r="L97" s="52"/>
      <c r="N97" s="52"/>
      <c r="O97" s="52"/>
      <c r="P97" s="52"/>
    </row>
    <row r="98" spans="8:16" x14ac:dyDescent="0.25">
      <c r="H98" s="52"/>
      <c r="I98" s="52"/>
      <c r="J98" s="52"/>
      <c r="K98" s="52"/>
      <c r="L98" s="52"/>
      <c r="N98" s="52"/>
      <c r="O98" s="52"/>
      <c r="P98" s="52"/>
    </row>
    <row r="99" spans="8:16" x14ac:dyDescent="0.25">
      <c r="H99" s="52"/>
      <c r="I99" s="52"/>
      <c r="J99" s="52"/>
      <c r="K99" s="52"/>
      <c r="L99" s="52"/>
      <c r="N99" s="52"/>
      <c r="O99" s="52"/>
      <c r="P99" s="52"/>
    </row>
    <row r="100" spans="8:16" x14ac:dyDescent="0.25">
      <c r="H100" s="52"/>
      <c r="I100" s="52"/>
      <c r="J100" s="52"/>
      <c r="K100" s="52"/>
      <c r="L100" s="52"/>
      <c r="N100" s="52"/>
      <c r="O100" s="52"/>
      <c r="P100" s="52"/>
    </row>
    <row r="101" spans="8:16" x14ac:dyDescent="0.25">
      <c r="H101" s="52"/>
      <c r="I101" s="52"/>
      <c r="J101" s="52"/>
      <c r="K101" s="52"/>
      <c r="L101" s="52"/>
      <c r="N101" s="52"/>
      <c r="O101" s="52"/>
      <c r="P101" s="52"/>
    </row>
    <row r="102" spans="8:16" x14ac:dyDescent="0.25">
      <c r="H102" s="52"/>
      <c r="I102" s="52"/>
      <c r="J102" s="52"/>
      <c r="K102" s="52"/>
      <c r="L102" s="52"/>
      <c r="N102" s="52"/>
      <c r="O102" s="52"/>
      <c r="P102" s="52"/>
    </row>
    <row r="103" spans="8:16" x14ac:dyDescent="0.25">
      <c r="H103" s="52"/>
      <c r="I103" s="52"/>
      <c r="J103" s="52"/>
      <c r="K103" s="52"/>
      <c r="L103" s="52"/>
      <c r="N103" s="52"/>
      <c r="O103" s="52"/>
      <c r="P103" s="52"/>
    </row>
    <row r="104" spans="8:16" x14ac:dyDescent="0.25">
      <c r="H104" s="52"/>
      <c r="I104" s="52"/>
      <c r="J104" s="52"/>
      <c r="K104" s="52"/>
      <c r="L104" s="52"/>
      <c r="N104" s="52"/>
      <c r="O104" s="52"/>
      <c r="P104" s="52"/>
    </row>
    <row r="105" spans="8:16" x14ac:dyDescent="0.25">
      <c r="H105" s="52"/>
      <c r="I105" s="52"/>
      <c r="J105" s="52"/>
      <c r="K105" s="52"/>
      <c r="L105" s="52"/>
      <c r="N105" s="52"/>
      <c r="O105" s="52"/>
      <c r="P105" s="52"/>
    </row>
    <row r="106" spans="8:16" x14ac:dyDescent="0.25">
      <c r="H106" s="52"/>
      <c r="I106" s="52"/>
      <c r="J106" s="52"/>
      <c r="K106" s="52"/>
      <c r="L106" s="52"/>
      <c r="N106" s="52"/>
      <c r="O106" s="52"/>
      <c r="P106" s="52"/>
    </row>
    <row r="107" spans="8:16" x14ac:dyDescent="0.25">
      <c r="H107" s="52"/>
      <c r="I107" s="52"/>
      <c r="J107" s="52"/>
      <c r="K107" s="52"/>
      <c r="L107" s="52"/>
      <c r="N107" s="52"/>
      <c r="O107" s="52"/>
      <c r="P107" s="52"/>
    </row>
    <row r="108" spans="8:16" x14ac:dyDescent="0.25">
      <c r="H108" s="52"/>
      <c r="I108" s="52"/>
      <c r="J108" s="52"/>
      <c r="K108" s="52"/>
      <c r="L108" s="52"/>
      <c r="N108" s="52"/>
      <c r="O108" s="52"/>
      <c r="P108" s="52"/>
    </row>
    <row r="109" spans="8:16" x14ac:dyDescent="0.25">
      <c r="H109" s="52"/>
      <c r="I109" s="52"/>
      <c r="J109" s="52"/>
      <c r="K109" s="52"/>
      <c r="L109" s="52"/>
      <c r="N109" s="52"/>
      <c r="O109" s="52"/>
      <c r="P109" s="52"/>
    </row>
    <row r="110" spans="8:16" x14ac:dyDescent="0.25">
      <c r="H110" s="52"/>
      <c r="I110" s="52"/>
      <c r="J110" s="52"/>
      <c r="K110" s="52"/>
      <c r="L110" s="52"/>
      <c r="N110" s="52"/>
      <c r="O110" s="52"/>
      <c r="P110" s="52"/>
    </row>
    <row r="111" spans="8:16" x14ac:dyDescent="0.25">
      <c r="H111" s="52"/>
      <c r="I111" s="52"/>
      <c r="J111" s="52"/>
      <c r="K111" s="52"/>
      <c r="L111" s="52"/>
      <c r="N111" s="52"/>
      <c r="O111" s="52"/>
      <c r="P111" s="52"/>
    </row>
    <row r="112" spans="8:16" x14ac:dyDescent="0.25">
      <c r="H112" s="52"/>
      <c r="I112" s="52"/>
      <c r="J112" s="52"/>
      <c r="K112" s="52"/>
      <c r="L112" s="52"/>
      <c r="N112" s="52"/>
      <c r="O112" s="52"/>
      <c r="P112" s="52"/>
    </row>
    <row r="113" spans="8:16" x14ac:dyDescent="0.25">
      <c r="H113" s="52"/>
      <c r="I113" s="52"/>
      <c r="J113" s="52"/>
      <c r="K113" s="52"/>
      <c r="L113" s="52"/>
      <c r="N113" s="52"/>
      <c r="O113" s="52"/>
      <c r="P113" s="52"/>
    </row>
    <row r="114" spans="8:16" x14ac:dyDescent="0.25">
      <c r="H114" s="52"/>
      <c r="I114" s="52"/>
      <c r="J114" s="52"/>
      <c r="K114" s="52"/>
      <c r="L114" s="52"/>
      <c r="N114" s="52"/>
      <c r="O114" s="52"/>
      <c r="P114" s="52"/>
    </row>
    <row r="115" spans="8:16" x14ac:dyDescent="0.25">
      <c r="H115" s="52"/>
      <c r="I115" s="52"/>
      <c r="J115" s="52"/>
      <c r="K115" s="52"/>
      <c r="L115" s="52"/>
      <c r="N115" s="52"/>
      <c r="O115" s="52"/>
      <c r="P115" s="52"/>
    </row>
    <row r="116" spans="8:16" x14ac:dyDescent="0.25">
      <c r="H116" s="52"/>
      <c r="I116" s="52"/>
      <c r="J116" s="52"/>
      <c r="K116" s="52"/>
      <c r="L116" s="52"/>
      <c r="N116" s="52"/>
      <c r="O116" s="52"/>
      <c r="P116" s="52"/>
    </row>
    <row r="117" spans="8:16" x14ac:dyDescent="0.25">
      <c r="H117" s="52"/>
      <c r="I117" s="52"/>
      <c r="J117" s="52"/>
      <c r="K117" s="52"/>
      <c r="L117" s="52"/>
      <c r="N117" s="52"/>
      <c r="O117" s="52"/>
      <c r="P117" s="52"/>
    </row>
    <row r="118" spans="8:16" x14ac:dyDescent="0.25">
      <c r="H118" s="52"/>
      <c r="I118" s="52"/>
      <c r="J118" s="52"/>
      <c r="K118" s="52"/>
      <c r="L118" s="52"/>
      <c r="N118" s="52"/>
      <c r="O118" s="52"/>
      <c r="P118" s="52"/>
    </row>
    <row r="119" spans="8:16" x14ac:dyDescent="0.25">
      <c r="H119" s="52"/>
      <c r="I119" s="52"/>
      <c r="J119" s="52"/>
      <c r="K119" s="52"/>
      <c r="L119" s="52"/>
      <c r="N119" s="52"/>
      <c r="O119" s="52"/>
      <c r="P119" s="52"/>
    </row>
    <row r="120" spans="8:16" x14ac:dyDescent="0.25">
      <c r="H120" s="52"/>
      <c r="I120" s="52"/>
      <c r="J120" s="52"/>
      <c r="K120" s="52"/>
      <c r="L120" s="52"/>
      <c r="N120" s="52"/>
      <c r="O120" s="52"/>
      <c r="P120" s="52"/>
    </row>
    <row r="121" spans="8:16" x14ac:dyDescent="0.25">
      <c r="H121" s="52"/>
      <c r="I121" s="52"/>
      <c r="J121" s="52"/>
      <c r="K121" s="52"/>
      <c r="L121" s="52"/>
      <c r="N121" s="52"/>
      <c r="O121" s="52"/>
      <c r="P121" s="52"/>
    </row>
    <row r="122" spans="8:16" x14ac:dyDescent="0.25">
      <c r="H122" s="52"/>
      <c r="I122" s="52"/>
      <c r="J122" s="52"/>
      <c r="K122" s="52"/>
      <c r="L122" s="52"/>
      <c r="N122" s="52"/>
      <c r="O122" s="52"/>
      <c r="P122" s="52"/>
    </row>
    <row r="123" spans="8:16" x14ac:dyDescent="0.25">
      <c r="H123" s="52"/>
      <c r="I123" s="52"/>
      <c r="J123" s="52"/>
      <c r="K123" s="52"/>
      <c r="L123" s="52"/>
      <c r="N123" s="52"/>
      <c r="O123" s="52"/>
      <c r="P123" s="52"/>
    </row>
    <row r="124" spans="8:16" x14ac:dyDescent="0.25">
      <c r="H124" s="52"/>
      <c r="I124" s="52"/>
      <c r="J124" s="52"/>
      <c r="K124" s="52"/>
      <c r="L124" s="52"/>
      <c r="N124" s="52"/>
      <c r="O124" s="52"/>
      <c r="P124" s="52"/>
    </row>
    <row r="125" spans="8:16" x14ac:dyDescent="0.25">
      <c r="H125" s="52"/>
      <c r="I125" s="52"/>
      <c r="J125" s="52"/>
      <c r="K125" s="52"/>
      <c r="L125" s="52"/>
      <c r="N125" s="52"/>
      <c r="O125" s="52"/>
      <c r="P125" s="52"/>
    </row>
    <row r="126" spans="8:16" x14ac:dyDescent="0.25">
      <c r="H126" s="52"/>
      <c r="I126" s="52"/>
      <c r="J126" s="52"/>
      <c r="K126" s="52"/>
      <c r="L126" s="52"/>
      <c r="N126" s="52"/>
      <c r="O126" s="52"/>
      <c r="P126" s="52"/>
    </row>
    <row r="127" spans="8:16" x14ac:dyDescent="0.25">
      <c r="H127" s="52"/>
      <c r="I127" s="52"/>
      <c r="J127" s="52"/>
      <c r="K127" s="52"/>
      <c r="L127" s="52"/>
      <c r="N127" s="52"/>
      <c r="O127" s="52"/>
      <c r="P127" s="52"/>
    </row>
    <row r="128" spans="8:16" x14ac:dyDescent="0.25">
      <c r="H128" s="52"/>
      <c r="I128" s="52"/>
      <c r="J128" s="52"/>
      <c r="K128" s="52"/>
      <c r="L128" s="52"/>
      <c r="N128" s="52"/>
      <c r="O128" s="52"/>
      <c r="P128" s="52"/>
    </row>
    <row r="129" spans="8:16" x14ac:dyDescent="0.25">
      <c r="H129" s="52"/>
      <c r="I129" s="52"/>
      <c r="J129" s="52"/>
      <c r="K129" s="52"/>
      <c r="L129" s="52"/>
      <c r="N129" s="52"/>
      <c r="O129" s="52"/>
      <c r="P129" s="52"/>
    </row>
    <row r="130" spans="8:16" x14ac:dyDescent="0.25">
      <c r="H130" s="52"/>
      <c r="I130" s="52"/>
      <c r="J130" s="52"/>
      <c r="K130" s="52"/>
      <c r="L130" s="52"/>
      <c r="N130" s="52"/>
      <c r="O130" s="52"/>
      <c r="P130" s="52"/>
    </row>
    <row r="131" spans="8:16" x14ac:dyDescent="0.25">
      <c r="H131" s="52"/>
      <c r="I131" s="52"/>
      <c r="J131" s="52"/>
      <c r="K131" s="52"/>
      <c r="L131" s="52"/>
      <c r="N131" s="52"/>
      <c r="O131" s="52"/>
      <c r="P131" s="52"/>
    </row>
    <row r="132" spans="8:16" x14ac:dyDescent="0.25">
      <c r="H132" s="52"/>
      <c r="I132" s="52"/>
      <c r="J132" s="52"/>
      <c r="K132" s="52"/>
      <c r="L132" s="52"/>
      <c r="N132" s="52"/>
      <c r="O132" s="52"/>
      <c r="P132" s="52"/>
    </row>
    <row r="133" spans="8:16" x14ac:dyDescent="0.25">
      <c r="H133" s="52"/>
      <c r="I133" s="52"/>
      <c r="J133" s="52"/>
      <c r="K133" s="52"/>
      <c r="L133" s="52"/>
      <c r="N133" s="52"/>
      <c r="O133" s="52"/>
      <c r="P133" s="52"/>
    </row>
    <row r="134" spans="8:16" x14ac:dyDescent="0.25">
      <c r="H134" s="52"/>
      <c r="I134" s="52"/>
      <c r="J134" s="52"/>
      <c r="K134" s="52"/>
      <c r="L134" s="52"/>
      <c r="N134" s="52"/>
      <c r="O134" s="52"/>
      <c r="P134" s="52"/>
    </row>
    <row r="135" spans="8:16" x14ac:dyDescent="0.25">
      <c r="H135" s="52"/>
      <c r="I135" s="52"/>
      <c r="J135" s="52"/>
      <c r="K135" s="52"/>
      <c r="L135" s="52"/>
      <c r="N135" s="52"/>
      <c r="O135" s="52"/>
      <c r="P135" s="52"/>
    </row>
    <row r="136" spans="8:16" x14ac:dyDescent="0.25">
      <c r="H136" s="52"/>
      <c r="I136" s="52"/>
      <c r="J136" s="52"/>
      <c r="K136" s="52"/>
      <c r="L136" s="52"/>
      <c r="N136" s="52"/>
      <c r="O136" s="52"/>
      <c r="P136" s="52"/>
    </row>
    <row r="137" spans="8:16" x14ac:dyDescent="0.25">
      <c r="H137" s="52"/>
      <c r="I137" s="52"/>
      <c r="J137" s="52"/>
      <c r="K137" s="52"/>
      <c r="L137" s="52"/>
      <c r="N137" s="52"/>
      <c r="O137" s="52"/>
      <c r="P137" s="52"/>
    </row>
    <row r="138" spans="8:16" x14ac:dyDescent="0.25">
      <c r="H138" s="52"/>
      <c r="I138" s="52"/>
      <c r="J138" s="52"/>
      <c r="K138" s="52"/>
      <c r="L138" s="52"/>
      <c r="N138" s="52"/>
      <c r="O138" s="52"/>
      <c r="P138" s="52"/>
    </row>
    <row r="139" spans="8:16" x14ac:dyDescent="0.25">
      <c r="H139" s="52"/>
      <c r="I139" s="52"/>
      <c r="J139" s="52"/>
      <c r="K139" s="52"/>
      <c r="L139" s="52"/>
      <c r="N139" s="52"/>
      <c r="O139" s="52"/>
      <c r="P139" s="52"/>
    </row>
    <row r="140" spans="8:16" x14ac:dyDescent="0.25">
      <c r="H140" s="52"/>
      <c r="I140" s="52"/>
      <c r="J140" s="52"/>
      <c r="K140" s="52"/>
      <c r="L140" s="52"/>
      <c r="N140" s="52"/>
      <c r="O140" s="52"/>
      <c r="P140" s="52"/>
    </row>
    <row r="141" spans="8:16" x14ac:dyDescent="0.25">
      <c r="H141" s="52"/>
      <c r="I141" s="52"/>
      <c r="J141" s="52"/>
      <c r="K141" s="52"/>
      <c r="L141" s="52"/>
      <c r="N141" s="52"/>
      <c r="O141" s="52"/>
      <c r="P141" s="52"/>
    </row>
    <row r="142" spans="8:16" x14ac:dyDescent="0.25">
      <c r="H142" s="52"/>
      <c r="I142" s="52"/>
      <c r="J142" s="52"/>
      <c r="K142" s="52"/>
      <c r="L142" s="52"/>
      <c r="N142" s="52"/>
      <c r="O142" s="52"/>
      <c r="P142" s="52"/>
    </row>
    <row r="143" spans="8:16" x14ac:dyDescent="0.25">
      <c r="H143" s="52"/>
      <c r="I143" s="52"/>
      <c r="J143" s="52"/>
      <c r="K143" s="52"/>
      <c r="L143" s="52"/>
      <c r="N143" s="52"/>
      <c r="O143" s="52"/>
      <c r="P143" s="52"/>
    </row>
    <row r="144" spans="8:16" x14ac:dyDescent="0.25">
      <c r="H144" s="52"/>
      <c r="I144" s="52"/>
      <c r="J144" s="52"/>
      <c r="K144" s="52"/>
      <c r="L144" s="52"/>
      <c r="N144" s="52"/>
      <c r="O144" s="52"/>
      <c r="P144" s="52"/>
    </row>
    <row r="145" spans="8:16" x14ac:dyDescent="0.25">
      <c r="H145" s="52"/>
      <c r="I145" s="52"/>
      <c r="J145" s="52"/>
      <c r="K145" s="52"/>
      <c r="L145" s="52"/>
      <c r="N145" s="52"/>
      <c r="O145" s="52"/>
      <c r="P145" s="52"/>
    </row>
    <row r="146" spans="8:16" x14ac:dyDescent="0.25">
      <c r="H146" s="52"/>
      <c r="I146" s="52"/>
      <c r="J146" s="52"/>
      <c r="K146" s="52"/>
      <c r="L146" s="52"/>
      <c r="N146" s="52"/>
      <c r="O146" s="52"/>
      <c r="P146" s="52"/>
    </row>
    <row r="147" spans="8:16" x14ac:dyDescent="0.25">
      <c r="H147" s="52"/>
      <c r="I147" s="52"/>
      <c r="J147" s="52"/>
      <c r="K147" s="52"/>
      <c r="L147" s="52"/>
      <c r="N147" s="52"/>
      <c r="O147" s="52"/>
      <c r="P147" s="52"/>
    </row>
    <row r="148" spans="8:16" x14ac:dyDescent="0.25">
      <c r="H148" s="52"/>
      <c r="I148" s="52"/>
      <c r="J148" s="52"/>
      <c r="K148" s="52"/>
      <c r="L148" s="52"/>
      <c r="N148" s="52"/>
      <c r="O148" s="52"/>
      <c r="P148" s="52"/>
    </row>
    <row r="149" spans="8:16" x14ac:dyDescent="0.25">
      <c r="H149" s="52"/>
      <c r="I149" s="52"/>
      <c r="J149" s="52"/>
      <c r="K149" s="52"/>
      <c r="L149" s="52"/>
      <c r="N149" s="52"/>
      <c r="O149" s="52"/>
      <c r="P149" s="52"/>
    </row>
    <row r="150" spans="8:16" x14ac:dyDescent="0.25">
      <c r="H150" s="52"/>
      <c r="I150" s="52"/>
      <c r="J150" s="52"/>
      <c r="K150" s="52"/>
      <c r="L150" s="52"/>
      <c r="N150" s="52"/>
      <c r="O150" s="52"/>
      <c r="P150" s="52"/>
    </row>
    <row r="151" spans="8:16" x14ac:dyDescent="0.25">
      <c r="H151" s="52"/>
      <c r="I151" s="52"/>
      <c r="J151" s="52"/>
      <c r="K151" s="52"/>
      <c r="L151" s="52"/>
      <c r="N151" s="52"/>
      <c r="O151" s="52"/>
      <c r="P151" s="52"/>
    </row>
    <row r="152" spans="8:16" x14ac:dyDescent="0.25">
      <c r="H152" s="52"/>
      <c r="I152" s="52"/>
      <c r="J152" s="52"/>
      <c r="K152" s="52"/>
      <c r="L152" s="52"/>
      <c r="N152" s="52"/>
      <c r="O152" s="52"/>
      <c r="P152" s="52"/>
    </row>
    <row r="153" spans="8:16" x14ac:dyDescent="0.25">
      <c r="H153" s="52"/>
      <c r="I153" s="52"/>
      <c r="J153" s="52"/>
      <c r="K153" s="52"/>
      <c r="L153" s="52"/>
      <c r="N153" s="52"/>
      <c r="O153" s="52"/>
      <c r="P153" s="52"/>
    </row>
    <row r="154" spans="8:16" x14ac:dyDescent="0.25">
      <c r="H154" s="52"/>
      <c r="I154" s="52"/>
      <c r="J154" s="52"/>
      <c r="K154" s="52"/>
      <c r="L154" s="52"/>
      <c r="N154" s="52"/>
      <c r="O154" s="52"/>
      <c r="P154" s="52"/>
    </row>
    <row r="155" spans="8:16" x14ac:dyDescent="0.25">
      <c r="H155" s="52"/>
      <c r="I155" s="52"/>
      <c r="J155" s="52"/>
      <c r="K155" s="52"/>
      <c r="L155" s="52"/>
      <c r="N155" s="52"/>
      <c r="O155" s="52"/>
      <c r="P155" s="52"/>
    </row>
    <row r="156" spans="8:16" x14ac:dyDescent="0.25">
      <c r="H156" s="52"/>
      <c r="I156" s="52"/>
      <c r="J156" s="52"/>
      <c r="K156" s="52"/>
      <c r="L156" s="52"/>
      <c r="N156" s="52"/>
      <c r="O156" s="52"/>
      <c r="P156" s="52"/>
    </row>
    <row r="157" spans="8:16" x14ac:dyDescent="0.25">
      <c r="H157" s="52"/>
      <c r="I157" s="52"/>
      <c r="J157" s="52"/>
      <c r="K157" s="52"/>
      <c r="L157" s="52"/>
      <c r="N157" s="52"/>
      <c r="O157" s="52"/>
      <c r="P157" s="52"/>
    </row>
    <row r="158" spans="8:16" x14ac:dyDescent="0.25">
      <c r="H158" s="52"/>
      <c r="I158" s="52"/>
      <c r="J158" s="52"/>
      <c r="K158" s="52"/>
      <c r="L158" s="52"/>
      <c r="N158" s="52"/>
      <c r="O158" s="52"/>
      <c r="P158" s="52"/>
    </row>
    <row r="159" spans="8:16" x14ac:dyDescent="0.25">
      <c r="H159" s="52"/>
      <c r="I159" s="52"/>
      <c r="J159" s="52"/>
      <c r="K159" s="52"/>
      <c r="L159" s="52"/>
      <c r="N159" s="52"/>
      <c r="O159" s="52"/>
      <c r="P159" s="52"/>
    </row>
    <row r="160" spans="8:16" x14ac:dyDescent="0.25">
      <c r="H160" s="52"/>
      <c r="I160" s="52"/>
      <c r="J160" s="52"/>
      <c r="K160" s="52"/>
      <c r="L160" s="52"/>
      <c r="N160" s="52"/>
      <c r="O160" s="52"/>
      <c r="P160" s="52"/>
    </row>
    <row r="161" spans="8:16" x14ac:dyDescent="0.25">
      <c r="H161" s="52"/>
      <c r="I161" s="52"/>
      <c r="J161" s="52"/>
      <c r="K161" s="52"/>
      <c r="L161" s="52"/>
      <c r="N161" s="52"/>
      <c r="O161" s="52"/>
      <c r="P161" s="52"/>
    </row>
    <row r="162" spans="8:16" x14ac:dyDescent="0.25">
      <c r="H162" s="52"/>
      <c r="I162" s="52"/>
      <c r="J162" s="52"/>
      <c r="K162" s="52"/>
      <c r="L162" s="52"/>
      <c r="N162" s="52"/>
      <c r="O162" s="52"/>
      <c r="P162" s="52"/>
    </row>
    <row r="163" spans="8:16" x14ac:dyDescent="0.25">
      <c r="H163" s="52"/>
      <c r="I163" s="52"/>
      <c r="J163" s="52"/>
      <c r="K163" s="52"/>
      <c r="L163" s="52"/>
      <c r="N163" s="52"/>
      <c r="O163" s="52"/>
      <c r="P163" s="52"/>
    </row>
    <row r="164" spans="8:16" x14ac:dyDescent="0.25">
      <c r="H164" s="52"/>
      <c r="I164" s="52"/>
      <c r="J164" s="52"/>
      <c r="K164" s="52"/>
      <c r="L164" s="52"/>
      <c r="N164" s="52"/>
      <c r="O164" s="52"/>
      <c r="P164" s="52"/>
    </row>
    <row r="165" spans="8:16" x14ac:dyDescent="0.25">
      <c r="H165" s="52"/>
      <c r="I165" s="52"/>
      <c r="J165" s="52"/>
      <c r="K165" s="52"/>
      <c r="L165" s="52"/>
      <c r="N165" s="52"/>
      <c r="O165" s="52"/>
      <c r="P165" s="52"/>
    </row>
    <row r="166" spans="8:16" x14ac:dyDescent="0.25">
      <c r="H166" s="52"/>
      <c r="I166" s="52"/>
      <c r="J166" s="52"/>
      <c r="K166" s="52"/>
      <c r="L166" s="52"/>
      <c r="N166" s="52"/>
      <c r="O166" s="52"/>
      <c r="P166" s="52"/>
    </row>
    <row r="167" spans="8:16" x14ac:dyDescent="0.25">
      <c r="H167" s="52"/>
      <c r="I167" s="52"/>
      <c r="J167" s="52"/>
      <c r="K167" s="52"/>
      <c r="L167" s="52"/>
      <c r="N167" s="52"/>
      <c r="O167" s="52"/>
      <c r="P167" s="52"/>
    </row>
    <row r="168" spans="8:16" x14ac:dyDescent="0.25">
      <c r="H168" s="52"/>
      <c r="I168" s="52"/>
      <c r="J168" s="52"/>
      <c r="K168" s="52"/>
      <c r="L168" s="52"/>
      <c r="N168" s="52"/>
      <c r="O168" s="52"/>
      <c r="P168" s="52"/>
    </row>
    <row r="169" spans="8:16" x14ac:dyDescent="0.25">
      <c r="H169" s="52"/>
      <c r="I169" s="52"/>
      <c r="J169" s="52"/>
      <c r="K169" s="52"/>
      <c r="L169" s="52"/>
      <c r="N169" s="52"/>
      <c r="O169" s="52"/>
      <c r="P169" s="52"/>
    </row>
    <row r="170" spans="8:16" x14ac:dyDescent="0.25">
      <c r="H170" s="52"/>
      <c r="I170" s="52"/>
      <c r="J170" s="52"/>
      <c r="K170" s="52"/>
      <c r="L170" s="52"/>
      <c r="N170" s="52"/>
      <c r="O170" s="52"/>
      <c r="P170" s="52"/>
    </row>
    <row r="171" spans="8:16" x14ac:dyDescent="0.25">
      <c r="H171" s="52"/>
      <c r="I171" s="52"/>
      <c r="J171" s="52"/>
      <c r="K171" s="52"/>
      <c r="L171" s="52"/>
      <c r="N171" s="52"/>
      <c r="O171" s="52"/>
      <c r="P171" s="52"/>
    </row>
    <row r="172" spans="8:16" x14ac:dyDescent="0.25">
      <c r="H172" s="52"/>
      <c r="I172" s="52"/>
      <c r="J172" s="52"/>
      <c r="K172" s="52"/>
      <c r="L172" s="52"/>
      <c r="N172" s="52"/>
      <c r="O172" s="52"/>
      <c r="P172" s="52"/>
    </row>
    <row r="173" spans="8:16" x14ac:dyDescent="0.25">
      <c r="H173" s="52"/>
      <c r="I173" s="52"/>
      <c r="J173" s="52"/>
      <c r="K173" s="52"/>
      <c r="L173" s="52"/>
      <c r="N173" s="52"/>
      <c r="O173" s="52"/>
      <c r="P173" s="52"/>
    </row>
    <row r="174" spans="8:16" x14ac:dyDescent="0.25">
      <c r="H174" s="52"/>
      <c r="I174" s="52"/>
      <c r="J174" s="52"/>
      <c r="K174" s="52"/>
      <c r="L174" s="52"/>
      <c r="N174" s="52"/>
      <c r="O174" s="52"/>
      <c r="P174" s="52"/>
    </row>
    <row r="175" spans="8:16" x14ac:dyDescent="0.25">
      <c r="H175" s="52"/>
      <c r="I175" s="52"/>
      <c r="J175" s="52"/>
      <c r="K175" s="52"/>
      <c r="L175" s="52"/>
      <c r="N175" s="52"/>
      <c r="O175" s="52"/>
      <c r="P175" s="52"/>
    </row>
    <row r="176" spans="8:16" x14ac:dyDescent="0.25">
      <c r="H176" s="52"/>
      <c r="I176" s="52"/>
      <c r="J176" s="52"/>
      <c r="K176" s="52"/>
      <c r="L176" s="52"/>
      <c r="N176" s="52"/>
      <c r="O176" s="52"/>
      <c r="P176" s="52"/>
    </row>
    <row r="177" spans="8:16" x14ac:dyDescent="0.25">
      <c r="H177" s="52"/>
      <c r="I177" s="52"/>
      <c r="J177" s="52"/>
      <c r="K177" s="52"/>
      <c r="L177" s="52"/>
      <c r="N177" s="52"/>
      <c r="O177" s="52"/>
      <c r="P177" s="52"/>
    </row>
    <row r="178" spans="8:16" x14ac:dyDescent="0.25">
      <c r="H178" s="52"/>
      <c r="I178" s="52"/>
      <c r="J178" s="52"/>
      <c r="K178" s="52"/>
      <c r="L178" s="52"/>
      <c r="N178" s="52"/>
      <c r="O178" s="52"/>
      <c r="P178" s="52"/>
    </row>
    <row r="179" spans="8:16" x14ac:dyDescent="0.25">
      <c r="H179" s="52"/>
      <c r="I179" s="52"/>
      <c r="J179" s="52"/>
      <c r="K179" s="52"/>
      <c r="L179" s="52"/>
      <c r="N179" s="52"/>
      <c r="O179" s="52"/>
      <c r="P179" s="52"/>
    </row>
    <row r="180" spans="8:16" x14ac:dyDescent="0.25">
      <c r="H180" s="52"/>
      <c r="I180" s="52"/>
      <c r="J180" s="52"/>
      <c r="K180" s="52"/>
      <c r="L180" s="52"/>
      <c r="N180" s="52"/>
      <c r="O180" s="52"/>
      <c r="P180" s="52"/>
    </row>
    <row r="181" spans="8:16" x14ac:dyDescent="0.25">
      <c r="H181" s="52"/>
      <c r="I181" s="52"/>
      <c r="J181" s="52"/>
      <c r="K181" s="52"/>
      <c r="L181" s="52"/>
      <c r="N181" s="52"/>
      <c r="O181" s="52"/>
      <c r="P181" s="52"/>
    </row>
    <row r="182" spans="8:16" x14ac:dyDescent="0.25">
      <c r="H182" s="52"/>
      <c r="I182" s="52"/>
      <c r="J182" s="52"/>
      <c r="K182" s="52"/>
      <c r="L182" s="52"/>
      <c r="N182" s="52"/>
      <c r="O182" s="52"/>
      <c r="P182" s="52"/>
    </row>
    <row r="183" spans="8:16" x14ac:dyDescent="0.25">
      <c r="H183" s="52"/>
      <c r="I183" s="52"/>
      <c r="J183" s="52"/>
      <c r="K183" s="52"/>
      <c r="L183" s="52"/>
      <c r="N183" s="52"/>
      <c r="O183" s="52"/>
      <c r="P183" s="52"/>
    </row>
    <row r="184" spans="8:16" x14ac:dyDescent="0.25">
      <c r="H184" s="52"/>
      <c r="I184" s="52"/>
      <c r="J184" s="52"/>
      <c r="K184" s="52"/>
      <c r="L184" s="52"/>
      <c r="N184" s="52"/>
      <c r="O184" s="52"/>
      <c r="P184" s="52"/>
    </row>
    <row r="185" spans="8:16" x14ac:dyDescent="0.25">
      <c r="H185" s="52"/>
      <c r="I185" s="52"/>
      <c r="J185" s="52"/>
      <c r="K185" s="52"/>
      <c r="L185" s="52"/>
      <c r="N185" s="52"/>
      <c r="O185" s="52"/>
      <c r="P185" s="52"/>
    </row>
    <row r="186" spans="8:16" x14ac:dyDescent="0.25">
      <c r="H186" s="52"/>
      <c r="I186" s="52"/>
      <c r="J186" s="52"/>
      <c r="K186" s="52"/>
      <c r="L186" s="52"/>
      <c r="N186" s="52"/>
      <c r="O186" s="52"/>
      <c r="P186" s="52"/>
    </row>
    <row r="187" spans="8:16" x14ac:dyDescent="0.25">
      <c r="H187" s="52"/>
      <c r="I187" s="52"/>
      <c r="J187" s="52"/>
      <c r="K187" s="52"/>
      <c r="L187" s="52"/>
      <c r="N187" s="52"/>
      <c r="O187" s="52"/>
      <c r="P187" s="52"/>
    </row>
    <row r="188" spans="8:16" x14ac:dyDescent="0.25">
      <c r="H188" s="52"/>
      <c r="I188" s="52"/>
      <c r="J188" s="52"/>
      <c r="K188" s="52"/>
      <c r="L188" s="52"/>
      <c r="N188" s="52"/>
      <c r="O188" s="52"/>
      <c r="P188" s="52"/>
    </row>
    <row r="189" spans="8:16" x14ac:dyDescent="0.25">
      <c r="H189" s="52"/>
      <c r="I189" s="52"/>
      <c r="J189" s="52"/>
      <c r="K189" s="52"/>
      <c r="L189" s="52"/>
      <c r="N189" s="52"/>
      <c r="O189" s="52"/>
      <c r="P189" s="52"/>
    </row>
    <row r="190" spans="8:16" x14ac:dyDescent="0.25">
      <c r="H190" s="52"/>
      <c r="I190" s="52"/>
      <c r="J190" s="52"/>
      <c r="K190" s="52"/>
      <c r="L190" s="52"/>
      <c r="N190" s="52"/>
      <c r="O190" s="52"/>
      <c r="P190" s="52"/>
    </row>
    <row r="191" spans="8:16" x14ac:dyDescent="0.25">
      <c r="H191" s="52"/>
      <c r="I191" s="52"/>
      <c r="J191" s="52"/>
      <c r="K191" s="52"/>
      <c r="L191" s="52"/>
      <c r="N191" s="52"/>
      <c r="O191" s="52"/>
      <c r="P191" s="52"/>
    </row>
    <row r="192" spans="8:16" x14ac:dyDescent="0.25">
      <c r="H192" s="52"/>
      <c r="I192" s="52"/>
      <c r="J192" s="52"/>
      <c r="K192" s="52"/>
      <c r="L192" s="52"/>
      <c r="N192" s="52"/>
      <c r="O192" s="52"/>
      <c r="P192" s="52"/>
    </row>
    <row r="193" spans="8:16" x14ac:dyDescent="0.25">
      <c r="H193" s="52"/>
      <c r="I193" s="52"/>
      <c r="J193" s="52"/>
      <c r="K193" s="52"/>
      <c r="L193" s="52"/>
      <c r="N193" s="52"/>
      <c r="O193" s="52"/>
      <c r="P193" s="52"/>
    </row>
    <row r="194" spans="8:16" x14ac:dyDescent="0.25">
      <c r="H194" s="52"/>
      <c r="I194" s="52"/>
      <c r="J194" s="52"/>
      <c r="K194" s="52"/>
      <c r="L194" s="52"/>
      <c r="N194" s="52"/>
      <c r="O194" s="52"/>
      <c r="P194" s="52"/>
    </row>
    <row r="195" spans="8:16" x14ac:dyDescent="0.25">
      <c r="H195" s="52"/>
      <c r="I195" s="52"/>
      <c r="J195" s="52"/>
      <c r="K195" s="52"/>
      <c r="L195" s="52"/>
      <c r="N195" s="52"/>
      <c r="O195" s="52"/>
      <c r="P195" s="52"/>
    </row>
    <row r="196" spans="8:16" x14ac:dyDescent="0.25">
      <c r="H196" s="52"/>
      <c r="I196" s="52"/>
      <c r="J196" s="52"/>
      <c r="K196" s="52"/>
      <c r="L196" s="52"/>
      <c r="N196" s="52"/>
      <c r="O196" s="52"/>
      <c r="P196" s="52"/>
    </row>
    <row r="197" spans="8:16" x14ac:dyDescent="0.25">
      <c r="H197" s="52"/>
      <c r="I197" s="52"/>
      <c r="J197" s="52"/>
      <c r="K197" s="52"/>
      <c r="L197" s="52"/>
      <c r="N197" s="52"/>
      <c r="O197" s="52"/>
      <c r="P197" s="52"/>
    </row>
    <row r="198" spans="8:16" x14ac:dyDescent="0.25">
      <c r="H198" s="52"/>
      <c r="I198" s="52"/>
      <c r="J198" s="52"/>
      <c r="K198" s="52"/>
      <c r="L198" s="52"/>
      <c r="N198" s="52"/>
      <c r="O198" s="52"/>
      <c r="P198" s="52"/>
    </row>
    <row r="199" spans="8:16" x14ac:dyDescent="0.25">
      <c r="H199" s="52"/>
      <c r="I199" s="52"/>
      <c r="J199" s="52"/>
      <c r="K199" s="52"/>
      <c r="L199" s="52"/>
      <c r="N199" s="52"/>
      <c r="O199" s="52"/>
      <c r="P199" s="52"/>
    </row>
    <row r="200" spans="8:16" x14ac:dyDescent="0.25">
      <c r="H200" s="52"/>
      <c r="I200" s="52"/>
      <c r="J200" s="52"/>
      <c r="K200" s="52"/>
      <c r="L200" s="52"/>
      <c r="N200" s="52"/>
      <c r="O200" s="52"/>
      <c r="P200" s="52"/>
    </row>
    <row r="201" spans="8:16" x14ac:dyDescent="0.25">
      <c r="H201" s="52"/>
      <c r="I201" s="52"/>
      <c r="J201" s="52"/>
      <c r="K201" s="52"/>
      <c r="L201" s="52"/>
      <c r="N201" s="52"/>
      <c r="O201" s="52"/>
      <c r="P201" s="52"/>
    </row>
    <row r="202" spans="8:16" x14ac:dyDescent="0.25">
      <c r="H202" s="52"/>
      <c r="I202" s="52"/>
      <c r="J202" s="52"/>
      <c r="K202" s="52"/>
      <c r="L202" s="52"/>
      <c r="N202" s="52"/>
      <c r="O202" s="52"/>
      <c r="P202" s="52"/>
    </row>
    <row r="203" spans="8:16" x14ac:dyDescent="0.25">
      <c r="H203" s="52"/>
      <c r="I203" s="52"/>
      <c r="J203" s="52"/>
      <c r="K203" s="52"/>
      <c r="L203" s="52"/>
      <c r="N203" s="52"/>
      <c r="O203" s="52"/>
      <c r="P203" s="52"/>
    </row>
    <row r="204" spans="8:16" x14ac:dyDescent="0.25">
      <c r="H204" s="52"/>
      <c r="I204" s="52"/>
      <c r="J204" s="52"/>
      <c r="K204" s="52"/>
      <c r="L204" s="52"/>
      <c r="N204" s="52"/>
      <c r="O204" s="52"/>
      <c r="P204" s="52"/>
    </row>
    <row r="205" spans="8:16" x14ac:dyDescent="0.25">
      <c r="H205" s="52"/>
      <c r="I205" s="52"/>
      <c r="J205" s="52"/>
      <c r="K205" s="52"/>
      <c r="L205" s="52"/>
      <c r="N205" s="52"/>
      <c r="O205" s="52"/>
      <c r="P205" s="52"/>
    </row>
    <row r="206" spans="8:16" x14ac:dyDescent="0.25">
      <c r="H206" s="52"/>
      <c r="I206" s="52"/>
      <c r="J206" s="52"/>
      <c r="K206" s="52"/>
      <c r="L206" s="52"/>
      <c r="N206" s="52"/>
      <c r="O206" s="52"/>
      <c r="P206" s="52"/>
    </row>
    <row r="207" spans="8:16" x14ac:dyDescent="0.25">
      <c r="H207" s="52"/>
      <c r="I207" s="52"/>
      <c r="J207" s="52"/>
      <c r="K207" s="52"/>
      <c r="L207" s="52"/>
      <c r="N207" s="52"/>
      <c r="O207" s="52"/>
      <c r="P207" s="52"/>
    </row>
    <row r="208" spans="8:16" x14ac:dyDescent="0.25">
      <c r="H208" s="52"/>
      <c r="I208" s="52"/>
      <c r="J208" s="52"/>
      <c r="K208" s="52"/>
      <c r="L208" s="52"/>
      <c r="N208" s="52"/>
      <c r="O208" s="52"/>
      <c r="P208" s="52"/>
    </row>
    <row r="209" spans="8:16" x14ac:dyDescent="0.25">
      <c r="H209" s="52"/>
      <c r="I209" s="52"/>
      <c r="J209" s="52"/>
      <c r="K209" s="52"/>
      <c r="L209" s="52"/>
      <c r="N209" s="52"/>
      <c r="O209" s="52"/>
      <c r="P209" s="52"/>
    </row>
    <row r="210" spans="8:16" x14ac:dyDescent="0.25">
      <c r="H210" s="52"/>
      <c r="I210" s="52"/>
      <c r="J210" s="52"/>
      <c r="K210" s="52"/>
      <c r="L210" s="52"/>
      <c r="N210" s="52"/>
      <c r="O210" s="52"/>
      <c r="P210" s="52"/>
    </row>
    <row r="211" spans="8:16" x14ac:dyDescent="0.25">
      <c r="H211" s="52"/>
      <c r="I211" s="52"/>
      <c r="J211" s="52"/>
      <c r="K211" s="52"/>
      <c r="L211" s="52"/>
      <c r="N211" s="52"/>
      <c r="O211" s="52"/>
      <c r="P211" s="52"/>
    </row>
    <row r="212" spans="8:16" x14ac:dyDescent="0.25">
      <c r="H212" s="52"/>
      <c r="I212" s="52"/>
      <c r="J212" s="52"/>
      <c r="K212" s="52"/>
      <c r="L212" s="52"/>
      <c r="N212" s="52"/>
      <c r="O212" s="52"/>
      <c r="P212" s="52"/>
    </row>
    <row r="213" spans="8:16" x14ac:dyDescent="0.25">
      <c r="H213" s="52"/>
      <c r="I213" s="52"/>
      <c r="J213" s="52"/>
      <c r="K213" s="52"/>
      <c r="L213" s="52"/>
      <c r="N213" s="52"/>
      <c r="O213" s="52"/>
      <c r="P213" s="52"/>
    </row>
    <row r="214" spans="8:16" x14ac:dyDescent="0.25">
      <c r="H214" s="52"/>
      <c r="I214" s="52"/>
      <c r="J214" s="52"/>
      <c r="K214" s="52"/>
      <c r="L214" s="52"/>
      <c r="N214" s="52"/>
      <c r="O214" s="52"/>
      <c r="P214" s="52"/>
    </row>
    <row r="215" spans="8:16" x14ac:dyDescent="0.25">
      <c r="H215" s="52"/>
      <c r="I215" s="52"/>
      <c r="J215" s="52"/>
      <c r="K215" s="52"/>
      <c r="L215" s="52"/>
      <c r="N215" s="52"/>
      <c r="O215" s="52"/>
      <c r="P215" s="52"/>
    </row>
    <row r="216" spans="8:16" x14ac:dyDescent="0.25">
      <c r="H216" s="52"/>
      <c r="I216" s="52"/>
      <c r="J216" s="52"/>
      <c r="K216" s="52"/>
      <c r="L216" s="52"/>
      <c r="N216" s="52"/>
      <c r="O216" s="52"/>
      <c r="P216" s="52"/>
    </row>
    <row r="217" spans="8:16" x14ac:dyDescent="0.25">
      <c r="H217" s="52"/>
      <c r="I217" s="52"/>
      <c r="J217" s="52"/>
      <c r="K217" s="52"/>
      <c r="L217" s="52"/>
      <c r="N217" s="52"/>
      <c r="O217" s="52"/>
      <c r="P217" s="52"/>
    </row>
    <row r="218" spans="8:16" x14ac:dyDescent="0.25">
      <c r="H218" s="52"/>
      <c r="I218" s="52"/>
      <c r="J218" s="52"/>
      <c r="K218" s="52"/>
      <c r="L218" s="52"/>
      <c r="N218" s="52"/>
      <c r="O218" s="52"/>
      <c r="P218" s="52"/>
    </row>
    <row r="219" spans="8:16" x14ac:dyDescent="0.25">
      <c r="H219" s="52"/>
      <c r="I219" s="52"/>
      <c r="J219" s="52"/>
      <c r="K219" s="52"/>
      <c r="L219" s="52"/>
      <c r="N219" s="52"/>
      <c r="O219" s="52"/>
      <c r="P219" s="52"/>
    </row>
    <row r="220" spans="8:16" x14ac:dyDescent="0.25">
      <c r="H220" s="52"/>
      <c r="I220" s="52"/>
      <c r="J220" s="52"/>
      <c r="K220" s="52"/>
      <c r="L220" s="52"/>
      <c r="N220" s="52"/>
      <c r="O220" s="52"/>
      <c r="P220" s="52"/>
    </row>
    <row r="221" spans="8:16" x14ac:dyDescent="0.25">
      <c r="H221" s="52"/>
      <c r="I221" s="52"/>
      <c r="J221" s="52"/>
      <c r="K221" s="52"/>
      <c r="L221" s="52"/>
      <c r="N221" s="52"/>
      <c r="O221" s="52"/>
      <c r="P221" s="52"/>
    </row>
    <row r="222" spans="8:16" x14ac:dyDescent="0.25">
      <c r="H222" s="52"/>
      <c r="I222" s="52"/>
      <c r="J222" s="52"/>
      <c r="K222" s="52"/>
      <c r="L222" s="52"/>
      <c r="N222" s="52"/>
      <c r="O222" s="52"/>
      <c r="P222" s="52"/>
    </row>
    <row r="223" spans="8:16" x14ac:dyDescent="0.25">
      <c r="H223" s="52"/>
      <c r="I223" s="52"/>
      <c r="J223" s="52"/>
      <c r="K223" s="52"/>
      <c r="L223" s="52"/>
      <c r="N223" s="52"/>
      <c r="O223" s="52"/>
      <c r="P223" s="52"/>
    </row>
    <row r="224" spans="8:16" x14ac:dyDescent="0.25">
      <c r="H224" s="52"/>
      <c r="I224" s="52"/>
      <c r="J224" s="52"/>
      <c r="K224" s="52"/>
      <c r="L224" s="52"/>
      <c r="N224" s="52"/>
      <c r="O224" s="52"/>
      <c r="P224" s="52"/>
    </row>
    <row r="225" spans="8:16" x14ac:dyDescent="0.25">
      <c r="H225" s="52"/>
      <c r="I225" s="52"/>
      <c r="J225" s="52"/>
      <c r="K225" s="52"/>
      <c r="L225" s="52"/>
      <c r="N225" s="52"/>
      <c r="O225" s="52"/>
      <c r="P225" s="52"/>
    </row>
    <row r="226" spans="8:16" x14ac:dyDescent="0.25">
      <c r="H226" s="52"/>
      <c r="I226" s="52"/>
      <c r="J226" s="52"/>
      <c r="K226" s="52"/>
      <c r="L226" s="52"/>
      <c r="N226" s="52"/>
      <c r="O226" s="52"/>
      <c r="P226" s="52"/>
    </row>
    <row r="227" spans="8:16" x14ac:dyDescent="0.25">
      <c r="H227" s="52"/>
      <c r="I227" s="52"/>
      <c r="J227" s="52"/>
      <c r="K227" s="52"/>
      <c r="L227" s="52"/>
      <c r="N227" s="52"/>
      <c r="O227" s="52"/>
      <c r="P227" s="52"/>
    </row>
    <row r="228" spans="8:16" x14ac:dyDescent="0.25">
      <c r="H228" s="52"/>
      <c r="I228" s="52"/>
      <c r="J228" s="52"/>
      <c r="K228" s="52"/>
      <c r="L228" s="52"/>
      <c r="N228" s="52"/>
      <c r="O228" s="52"/>
      <c r="P228" s="52"/>
    </row>
    <row r="229" spans="8:16" x14ac:dyDescent="0.25">
      <c r="H229" s="52"/>
      <c r="I229" s="52"/>
      <c r="J229" s="52"/>
      <c r="K229" s="52"/>
      <c r="L229" s="52"/>
      <c r="N229" s="52"/>
      <c r="O229" s="52"/>
      <c r="P229" s="52"/>
    </row>
    <row r="230" spans="8:16" x14ac:dyDescent="0.25">
      <c r="H230" s="52"/>
      <c r="I230" s="52"/>
      <c r="J230" s="52"/>
      <c r="K230" s="52"/>
      <c r="L230" s="52"/>
      <c r="N230" s="52"/>
      <c r="O230" s="52"/>
      <c r="P230" s="52"/>
    </row>
    <row r="231" spans="8:16" x14ac:dyDescent="0.25">
      <c r="H231" s="52"/>
      <c r="I231" s="52"/>
      <c r="J231" s="52"/>
      <c r="K231" s="52"/>
      <c r="L231" s="52"/>
      <c r="N231" s="52"/>
      <c r="O231" s="52"/>
      <c r="P231" s="52"/>
    </row>
    <row r="232" spans="8:16" x14ac:dyDescent="0.25">
      <c r="H232" s="52"/>
      <c r="I232" s="52"/>
      <c r="J232" s="52"/>
      <c r="K232" s="52"/>
      <c r="L232" s="52"/>
      <c r="N232" s="52"/>
      <c r="O232" s="52"/>
      <c r="P232" s="52"/>
    </row>
    <row r="233" spans="8:16" x14ac:dyDescent="0.25">
      <c r="H233" s="52"/>
      <c r="I233" s="52"/>
      <c r="J233" s="52"/>
      <c r="K233" s="52"/>
      <c r="L233" s="52"/>
      <c r="N233" s="52"/>
      <c r="O233" s="52"/>
      <c r="P233" s="52"/>
    </row>
    <row r="234" spans="8:16" x14ac:dyDescent="0.25">
      <c r="H234" s="52"/>
      <c r="I234" s="52"/>
      <c r="J234" s="52"/>
      <c r="K234" s="52"/>
      <c r="L234" s="52"/>
      <c r="N234" s="52"/>
      <c r="O234" s="52"/>
      <c r="P234" s="52"/>
    </row>
    <row r="235" spans="8:16" x14ac:dyDescent="0.25">
      <c r="H235" s="52"/>
      <c r="I235" s="52"/>
      <c r="J235" s="52"/>
      <c r="K235" s="52"/>
      <c r="L235" s="52"/>
      <c r="N235" s="52"/>
      <c r="O235" s="52"/>
      <c r="P235" s="52"/>
    </row>
    <row r="236" spans="8:16" x14ac:dyDescent="0.25">
      <c r="H236" s="52"/>
      <c r="I236" s="52"/>
      <c r="J236" s="52"/>
      <c r="K236" s="52"/>
      <c r="L236" s="52"/>
      <c r="N236" s="52"/>
      <c r="O236" s="52"/>
      <c r="P236" s="52"/>
    </row>
    <row r="237" spans="8:16" x14ac:dyDescent="0.25">
      <c r="H237" s="52"/>
      <c r="I237" s="52"/>
      <c r="J237" s="52"/>
      <c r="K237" s="52"/>
      <c r="L237" s="52"/>
      <c r="N237" s="52"/>
      <c r="O237" s="52"/>
      <c r="P237" s="52"/>
    </row>
    <row r="238" spans="8:16" x14ac:dyDescent="0.25">
      <c r="H238" s="52"/>
      <c r="I238" s="52"/>
      <c r="J238" s="52"/>
      <c r="K238" s="52"/>
      <c r="L238" s="52"/>
      <c r="N238" s="52"/>
      <c r="O238" s="52"/>
      <c r="P238" s="52"/>
    </row>
    <row r="239" spans="8:16" x14ac:dyDescent="0.25">
      <c r="H239" s="52"/>
      <c r="I239" s="52"/>
      <c r="J239" s="52"/>
      <c r="K239" s="52"/>
      <c r="L239" s="52"/>
      <c r="N239" s="52"/>
      <c r="O239" s="52"/>
      <c r="P239" s="52"/>
    </row>
    <row r="240" spans="8:16" x14ac:dyDescent="0.25">
      <c r="H240" s="52"/>
      <c r="I240" s="52"/>
      <c r="J240" s="52"/>
      <c r="K240" s="52"/>
      <c r="L240" s="52"/>
      <c r="N240" s="52"/>
      <c r="O240" s="52"/>
      <c r="P240" s="52"/>
    </row>
    <row r="241" spans="8:16" x14ac:dyDescent="0.25">
      <c r="H241" s="52"/>
      <c r="I241" s="52"/>
      <c r="J241" s="52"/>
      <c r="K241" s="52"/>
      <c r="L241" s="52"/>
      <c r="N241" s="52"/>
      <c r="O241" s="52"/>
      <c r="P241" s="52"/>
    </row>
    <row r="242" spans="8:16" x14ac:dyDescent="0.25">
      <c r="H242" s="52"/>
      <c r="I242" s="52"/>
      <c r="J242" s="52"/>
      <c r="K242" s="52"/>
      <c r="L242" s="52"/>
      <c r="N242" s="52"/>
      <c r="O242" s="52"/>
      <c r="P242" s="52"/>
    </row>
    <row r="243" spans="8:16" x14ac:dyDescent="0.25">
      <c r="H243" s="52"/>
      <c r="I243" s="52"/>
      <c r="J243" s="52"/>
      <c r="K243" s="52"/>
      <c r="L243" s="52"/>
      <c r="N243" s="52"/>
      <c r="O243" s="52"/>
      <c r="P243" s="52"/>
    </row>
    <row r="244" spans="8:16" x14ac:dyDescent="0.25">
      <c r="H244" s="52"/>
      <c r="I244" s="52"/>
      <c r="J244" s="52"/>
      <c r="K244" s="52"/>
      <c r="L244" s="52"/>
      <c r="N244" s="52"/>
      <c r="O244" s="52"/>
      <c r="P244" s="52"/>
    </row>
    <row r="245" spans="8:16" x14ac:dyDescent="0.25">
      <c r="H245" s="52"/>
      <c r="I245" s="52"/>
      <c r="J245" s="52"/>
      <c r="K245" s="52"/>
      <c r="L245" s="52"/>
      <c r="N245" s="52"/>
      <c r="O245" s="52"/>
      <c r="P245" s="52"/>
    </row>
    <row r="246" spans="8:16" x14ac:dyDescent="0.25">
      <c r="H246" s="52"/>
      <c r="I246" s="52"/>
      <c r="J246" s="52"/>
      <c r="K246" s="52"/>
      <c r="L246" s="52"/>
      <c r="N246" s="52"/>
      <c r="O246" s="52"/>
      <c r="P246" s="52"/>
    </row>
    <row r="247" spans="8:16" x14ac:dyDescent="0.25">
      <c r="H247" s="52"/>
      <c r="I247" s="52"/>
      <c r="J247" s="52"/>
      <c r="K247" s="52"/>
      <c r="L247" s="52"/>
      <c r="N247" s="52"/>
      <c r="O247" s="52"/>
      <c r="P247" s="52"/>
    </row>
    <row r="248" spans="8:16" x14ac:dyDescent="0.25">
      <c r="H248" s="52"/>
      <c r="I248" s="52"/>
      <c r="J248" s="52"/>
      <c r="K248" s="52"/>
      <c r="L248" s="52"/>
      <c r="N248" s="52"/>
      <c r="O248" s="52"/>
      <c r="P248" s="52"/>
    </row>
    <row r="249" spans="8:16" x14ac:dyDescent="0.25">
      <c r="H249" s="52"/>
      <c r="I249" s="52"/>
      <c r="J249" s="52"/>
      <c r="K249" s="52"/>
      <c r="L249" s="52"/>
      <c r="N249" s="52"/>
      <c r="O249" s="52"/>
      <c r="P249" s="52"/>
    </row>
    <row r="250" spans="8:16" x14ac:dyDescent="0.25">
      <c r="H250" s="52"/>
      <c r="I250" s="52"/>
      <c r="J250" s="52"/>
      <c r="K250" s="52"/>
      <c r="L250" s="52"/>
      <c r="N250" s="52"/>
      <c r="O250" s="52"/>
      <c r="P250" s="52"/>
    </row>
    <row r="251" spans="8:16" x14ac:dyDescent="0.25">
      <c r="H251" s="52"/>
      <c r="I251" s="52"/>
      <c r="J251" s="52"/>
      <c r="K251" s="52"/>
      <c r="L251" s="52"/>
      <c r="N251" s="52"/>
      <c r="O251" s="52"/>
      <c r="P251" s="52"/>
    </row>
    <row r="252" spans="8:16" x14ac:dyDescent="0.25">
      <c r="H252" s="52"/>
      <c r="I252" s="52"/>
      <c r="J252" s="52"/>
      <c r="K252" s="52"/>
      <c r="L252" s="52"/>
      <c r="N252" s="52"/>
      <c r="O252" s="52"/>
      <c r="P252" s="52"/>
    </row>
    <row r="253" spans="8:16" x14ac:dyDescent="0.25">
      <c r="H253" s="52"/>
      <c r="I253" s="52"/>
      <c r="J253" s="52"/>
      <c r="K253" s="52"/>
      <c r="L253" s="52"/>
      <c r="N253" s="52"/>
      <c r="O253" s="52"/>
      <c r="P253" s="52"/>
    </row>
    <row r="254" spans="8:16" x14ac:dyDescent="0.25">
      <c r="H254" s="52"/>
      <c r="I254" s="52"/>
      <c r="J254" s="52"/>
      <c r="K254" s="52"/>
      <c r="L254" s="52"/>
      <c r="N254" s="52"/>
      <c r="O254" s="52"/>
      <c r="P254" s="52"/>
    </row>
    <row r="255" spans="8:16" x14ac:dyDescent="0.25">
      <c r="H255" s="52"/>
      <c r="I255" s="52"/>
      <c r="J255" s="52"/>
      <c r="K255" s="52"/>
      <c r="L255" s="52"/>
      <c r="N255" s="52"/>
      <c r="O255" s="52"/>
      <c r="P255" s="52"/>
    </row>
    <row r="256" spans="8:16" x14ac:dyDescent="0.25">
      <c r="H256" s="52"/>
      <c r="I256" s="52"/>
      <c r="J256" s="52"/>
      <c r="K256" s="52"/>
      <c r="L256" s="52"/>
      <c r="N256" s="52"/>
      <c r="O256" s="52"/>
      <c r="P256" s="52"/>
    </row>
    <row r="257" spans="8:16" x14ac:dyDescent="0.25">
      <c r="H257" s="52"/>
      <c r="I257" s="52"/>
      <c r="J257" s="52"/>
      <c r="K257" s="52"/>
      <c r="L257" s="52"/>
      <c r="N257" s="52"/>
      <c r="O257" s="52"/>
      <c r="P257" s="52"/>
    </row>
    <row r="258" spans="8:16" x14ac:dyDescent="0.25">
      <c r="H258" s="52"/>
      <c r="I258" s="52"/>
      <c r="J258" s="52"/>
      <c r="K258" s="52"/>
      <c r="L258" s="52"/>
      <c r="N258" s="52"/>
      <c r="O258" s="52"/>
      <c r="P258" s="52"/>
    </row>
    <row r="259" spans="8:16" x14ac:dyDescent="0.25">
      <c r="H259" s="52"/>
      <c r="I259" s="52"/>
      <c r="J259" s="52"/>
      <c r="K259" s="52"/>
      <c r="L259" s="52"/>
      <c r="N259" s="52"/>
      <c r="O259" s="52"/>
      <c r="P259" s="52"/>
    </row>
    <row r="260" spans="8:16" x14ac:dyDescent="0.25">
      <c r="H260" s="52"/>
      <c r="I260" s="52"/>
      <c r="J260" s="52"/>
      <c r="K260" s="52"/>
      <c r="L260" s="52"/>
      <c r="N260" s="52"/>
      <c r="O260" s="52"/>
      <c r="P260" s="52"/>
    </row>
    <row r="261" spans="8:16" x14ac:dyDescent="0.25">
      <c r="H261" s="52"/>
      <c r="I261" s="52"/>
      <c r="J261" s="52"/>
      <c r="K261" s="52"/>
      <c r="L261" s="52"/>
      <c r="N261" s="52"/>
      <c r="O261" s="52"/>
      <c r="P261" s="52"/>
    </row>
    <row r="262" spans="8:16" x14ac:dyDescent="0.25">
      <c r="H262" s="52"/>
      <c r="I262" s="52"/>
      <c r="J262" s="52"/>
      <c r="K262" s="52"/>
      <c r="L262" s="52"/>
      <c r="N262" s="52"/>
    </row>
  </sheetData>
  <mergeCells count="6">
    <mergeCell ref="B5:R6"/>
    <mergeCell ref="P3:R4"/>
    <mergeCell ref="B2:C4"/>
    <mergeCell ref="D2:O2"/>
    <mergeCell ref="P2:R2"/>
    <mergeCell ref="D3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L45"/>
  <sheetViews>
    <sheetView zoomScale="55" zoomScaleNormal="55" workbookViewId="0">
      <pane xSplit="11" ySplit="14" topLeftCell="L21" activePane="bottomRight" state="frozen"/>
      <selection pane="topRight" activeCell="L1" sqref="L1"/>
      <selection pane="bottomLeft" activeCell="A15" sqref="A15"/>
      <selection pane="bottomRight" activeCell="M37" sqref="M37:N37"/>
    </sheetView>
  </sheetViews>
  <sheetFormatPr baseColWidth="10" defaultColWidth="9.140625" defaultRowHeight="15" x14ac:dyDescent="0.25"/>
  <cols>
    <col min="1" max="1" width="23.28515625" style="99" customWidth="1"/>
    <col min="2" max="2" width="31.5703125" style="99" customWidth="1"/>
    <col min="3" max="3" width="24.42578125" style="99" customWidth="1"/>
    <col min="4" max="4" width="27.7109375" style="99" customWidth="1"/>
    <col min="5" max="5" width="18.7109375" style="144" customWidth="1"/>
    <col min="6" max="7" width="17.85546875" style="99" customWidth="1"/>
    <col min="8" max="8" width="14" style="99" bestFit="1" customWidth="1"/>
    <col min="9" max="10" width="17.85546875" style="99" hidden="1" customWidth="1"/>
    <col min="11" max="11" width="13.28515625" style="99" hidden="1" customWidth="1"/>
    <col min="12" max="13" width="17.85546875" style="99" bestFit="1" customWidth="1"/>
    <col min="14" max="14" width="13.28515625" style="99" bestFit="1" customWidth="1"/>
    <col min="15" max="16" width="17.85546875" style="99" bestFit="1" customWidth="1"/>
    <col min="17" max="17" width="8.5703125" style="99" bestFit="1" customWidth="1"/>
    <col min="18" max="16384" width="9.140625" style="99"/>
  </cols>
  <sheetData>
    <row r="1" spans="1:38" s="33" customFormat="1" ht="15.75" thickBot="1" x14ac:dyDescent="0.3">
      <c r="A1" s="139"/>
      <c r="B1" s="140"/>
      <c r="C1" s="218" t="s">
        <v>40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20"/>
      <c r="O1" s="224" t="s">
        <v>112</v>
      </c>
      <c r="P1" s="224"/>
      <c r="Q1" s="22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33" customFormat="1" ht="15.75" thickBot="1" x14ac:dyDescent="0.3">
      <c r="A2" s="141"/>
      <c r="B2" s="142"/>
      <c r="C2" s="221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3"/>
      <c r="O2" s="226" t="s">
        <v>41</v>
      </c>
      <c r="P2" s="226"/>
      <c r="Q2" s="22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33" customFormat="1" ht="15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2"/>
      <c r="K3" s="2"/>
      <c r="L3" s="7"/>
      <c r="M3" s="2"/>
      <c r="N3" s="2"/>
      <c r="O3" s="2"/>
      <c r="P3" s="2"/>
      <c r="Q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s="33" customFormat="1" x14ac:dyDescent="0.25">
      <c r="A4" s="228" t="s">
        <v>42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s="33" customFormat="1" x14ac:dyDescent="0.25">
      <c r="A5" s="228" t="s">
        <v>43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s="33" customFormat="1" x14ac:dyDescent="0.25">
      <c r="A6" s="228" t="s">
        <v>44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s="33" customFormat="1" x14ac:dyDescent="0.25">
      <c r="A7" s="228" t="s">
        <v>45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s="33" customFormat="1" x14ac:dyDescent="0.25">
      <c r="A8" s="228" t="s">
        <v>113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s="33" customFormat="1" x14ac:dyDescent="0.25">
      <c r="A9" s="228" t="s">
        <v>138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s="33" customFormat="1" x14ac:dyDescent="0.25">
      <c r="A10" s="228" t="s">
        <v>136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s="33" customFormat="1" x14ac:dyDescent="0.25">
      <c r="A11" s="228" t="s">
        <v>114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s="33" customFormat="1" x14ac:dyDescent="0.25">
      <c r="A12" s="103"/>
      <c r="B12" s="138"/>
      <c r="C12" s="103"/>
      <c r="D12" s="103"/>
      <c r="E12" s="103"/>
      <c r="F12" s="103"/>
      <c r="G12" s="103"/>
      <c r="H12" s="103"/>
      <c r="I12" s="208" t="s">
        <v>145</v>
      </c>
      <c r="J12" s="209"/>
      <c r="K12" s="209"/>
      <c r="L12" s="208" t="s">
        <v>137</v>
      </c>
      <c r="M12" s="209"/>
      <c r="N12" s="209"/>
      <c r="O12" s="212" t="s">
        <v>47</v>
      </c>
      <c r="P12" s="213"/>
      <c r="Q12" s="21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s="36" customFormat="1" x14ac:dyDescent="0.25">
      <c r="A13" s="8"/>
      <c r="B13" s="115"/>
      <c r="C13" s="9"/>
      <c r="D13" s="9"/>
      <c r="E13" s="9"/>
      <c r="F13" s="9"/>
      <c r="G13" s="9"/>
      <c r="H13" s="9"/>
      <c r="I13" s="210"/>
      <c r="J13" s="211"/>
      <c r="K13" s="211"/>
      <c r="L13" s="210"/>
      <c r="M13" s="211"/>
      <c r="N13" s="211"/>
      <c r="O13" s="215"/>
      <c r="P13" s="216"/>
      <c r="Q13" s="217"/>
    </row>
    <row r="14" spans="1:38" ht="30" x14ac:dyDescent="0.25">
      <c r="A14" s="37" t="s">
        <v>1</v>
      </c>
      <c r="B14" s="116" t="s">
        <v>2</v>
      </c>
      <c r="C14" s="37" t="s">
        <v>3</v>
      </c>
      <c r="D14" s="37" t="s">
        <v>33</v>
      </c>
      <c r="E14" s="37" t="s">
        <v>5</v>
      </c>
      <c r="F14" s="38" t="s">
        <v>6</v>
      </c>
      <c r="G14" s="37" t="s">
        <v>7</v>
      </c>
      <c r="H14" s="37" t="s">
        <v>8</v>
      </c>
      <c r="I14" s="63" t="s">
        <v>5</v>
      </c>
      <c r="J14" s="63" t="s">
        <v>7</v>
      </c>
      <c r="K14" s="66" t="s">
        <v>46</v>
      </c>
      <c r="L14" s="63" t="s">
        <v>5</v>
      </c>
      <c r="M14" s="63" t="s">
        <v>7</v>
      </c>
      <c r="N14" s="66" t="s">
        <v>46</v>
      </c>
      <c r="O14" s="68" t="s">
        <v>5</v>
      </c>
      <c r="P14" s="67" t="s">
        <v>7</v>
      </c>
      <c r="Q14" s="66" t="s">
        <v>46</v>
      </c>
    </row>
    <row r="15" spans="1:38" ht="42.75" customHeight="1" x14ac:dyDescent="0.25">
      <c r="A15" s="203" t="s">
        <v>115</v>
      </c>
      <c r="B15" s="205" t="s">
        <v>106</v>
      </c>
      <c r="C15" s="105" t="s">
        <v>107</v>
      </c>
      <c r="D15" s="106" t="s">
        <v>108</v>
      </c>
      <c r="E15" s="100">
        <v>1</v>
      </c>
      <c r="F15" s="84">
        <v>1439496</v>
      </c>
      <c r="G15" s="84">
        <v>1439496</v>
      </c>
      <c r="H15" s="207"/>
      <c r="I15" s="165">
        <v>1</v>
      </c>
      <c r="J15" s="166">
        <f>ROUND((I15*F15),0)</f>
        <v>1439496</v>
      </c>
      <c r="K15" s="167">
        <f>J15/F15</f>
        <v>1</v>
      </c>
      <c r="L15" s="165">
        <v>0</v>
      </c>
      <c r="M15" s="166">
        <f>ROUND((L15*F15),0)</f>
        <v>0</v>
      </c>
      <c r="N15" s="167">
        <f>M15/G15</f>
        <v>0</v>
      </c>
      <c r="O15" s="165">
        <f t="shared" ref="O15:P22" si="0">L15</f>
        <v>0</v>
      </c>
      <c r="P15" s="166">
        <f t="shared" si="0"/>
        <v>0</v>
      </c>
      <c r="Q15" s="167">
        <f t="shared" ref="Q15:Q23" si="1">P15/G15</f>
        <v>0</v>
      </c>
    </row>
    <row r="16" spans="1:38" ht="19.5" customHeight="1" x14ac:dyDescent="0.25">
      <c r="A16" s="204"/>
      <c r="B16" s="206"/>
      <c r="C16" s="83"/>
      <c r="D16" s="83" t="s">
        <v>105</v>
      </c>
      <c r="E16" s="143"/>
      <c r="F16" s="82"/>
      <c r="G16" s="81">
        <v>1439496</v>
      </c>
      <c r="H16" s="207"/>
      <c r="I16" s="10"/>
      <c r="J16" s="39">
        <f>J15</f>
        <v>1439496</v>
      </c>
      <c r="K16" s="40" t="e">
        <f t="shared" ref="K16:K22" si="2">J16/D16</f>
        <v>#VALUE!</v>
      </c>
      <c r="L16" s="10"/>
      <c r="M16" s="39">
        <f>M15</f>
        <v>0</v>
      </c>
      <c r="N16" s="40">
        <f t="shared" ref="N16:N22" si="3">M16/G16</f>
        <v>0</v>
      </c>
      <c r="O16" s="10">
        <f t="shared" si="0"/>
        <v>0</v>
      </c>
      <c r="P16" s="39">
        <f t="shared" si="0"/>
        <v>0</v>
      </c>
      <c r="Q16" s="40">
        <f t="shared" si="1"/>
        <v>0</v>
      </c>
    </row>
    <row r="17" spans="1:17" ht="36.75" customHeight="1" x14ac:dyDescent="0.25">
      <c r="A17" s="203" t="s">
        <v>115</v>
      </c>
      <c r="B17" s="205" t="s">
        <v>109</v>
      </c>
      <c r="C17" s="105" t="s">
        <v>110</v>
      </c>
      <c r="D17" s="106" t="s">
        <v>111</v>
      </c>
      <c r="E17" s="100">
        <v>1</v>
      </c>
      <c r="F17" s="84">
        <v>5234532</v>
      </c>
      <c r="G17" s="84">
        <v>5234532</v>
      </c>
      <c r="H17" s="207"/>
      <c r="I17" s="165">
        <v>0.6</v>
      </c>
      <c r="J17" s="166">
        <f>ROUND((I17*F17),0)</f>
        <v>3140719</v>
      </c>
      <c r="K17" s="167">
        <f>J17/F17</f>
        <v>0.59999996179219073</v>
      </c>
      <c r="L17" s="41">
        <v>0.4</v>
      </c>
      <c r="M17" s="187">
        <f>ROUND((L17*F17),0)</f>
        <v>2093813</v>
      </c>
      <c r="N17" s="188">
        <f t="shared" si="3"/>
        <v>0.40000003820780922</v>
      </c>
      <c r="O17" s="165">
        <f t="shared" si="0"/>
        <v>0.4</v>
      </c>
      <c r="P17" s="166">
        <f t="shared" si="0"/>
        <v>2093813</v>
      </c>
      <c r="Q17" s="167">
        <f t="shared" si="1"/>
        <v>0.40000003820780922</v>
      </c>
    </row>
    <row r="18" spans="1:17" ht="24" customHeight="1" x14ac:dyDescent="0.25">
      <c r="A18" s="204"/>
      <c r="B18" s="205"/>
      <c r="C18" s="83"/>
      <c r="D18" s="83" t="s">
        <v>48</v>
      </c>
      <c r="E18" s="143"/>
      <c r="F18" s="82"/>
      <c r="G18" s="81">
        <v>5234532</v>
      </c>
      <c r="H18" s="207"/>
      <c r="I18" s="10"/>
      <c r="J18" s="39">
        <f>J17</f>
        <v>3140719</v>
      </c>
      <c r="K18" s="40" t="e">
        <f t="shared" si="2"/>
        <v>#VALUE!</v>
      </c>
      <c r="L18" s="10"/>
      <c r="M18" s="39">
        <f>M17</f>
        <v>2093813</v>
      </c>
      <c r="N18" s="40">
        <f t="shared" si="3"/>
        <v>0.40000003820780922</v>
      </c>
      <c r="O18" s="10">
        <f t="shared" si="0"/>
        <v>0</v>
      </c>
      <c r="P18" s="39">
        <f t="shared" si="0"/>
        <v>2093813</v>
      </c>
      <c r="Q18" s="40">
        <f t="shared" si="1"/>
        <v>0.40000003820780922</v>
      </c>
    </row>
    <row r="19" spans="1:17" ht="42.75" customHeight="1" x14ac:dyDescent="0.25">
      <c r="A19" s="203" t="s">
        <v>116</v>
      </c>
      <c r="B19" s="205" t="s">
        <v>106</v>
      </c>
      <c r="C19" s="105" t="s">
        <v>107</v>
      </c>
      <c r="D19" s="106" t="s">
        <v>108</v>
      </c>
      <c r="E19" s="100">
        <v>1</v>
      </c>
      <c r="F19" s="84">
        <v>1439496</v>
      </c>
      <c r="G19" s="84">
        <v>1439496</v>
      </c>
      <c r="H19" s="207"/>
      <c r="I19" s="165">
        <v>1</v>
      </c>
      <c r="J19" s="166">
        <f>ROUND((I19*F19),0)</f>
        <v>1439496</v>
      </c>
      <c r="K19" s="167">
        <f>J19/F19</f>
        <v>1</v>
      </c>
      <c r="L19" s="165">
        <v>0</v>
      </c>
      <c r="M19" s="166">
        <f>ROUND((L19*F19),0)</f>
        <v>0</v>
      </c>
      <c r="N19" s="167">
        <f t="shared" si="3"/>
        <v>0</v>
      </c>
      <c r="O19" s="165">
        <f t="shared" si="0"/>
        <v>0</v>
      </c>
      <c r="P19" s="166">
        <f t="shared" si="0"/>
        <v>0</v>
      </c>
      <c r="Q19" s="167">
        <f t="shared" si="1"/>
        <v>0</v>
      </c>
    </row>
    <row r="20" spans="1:17" ht="19.5" customHeight="1" x14ac:dyDescent="0.25">
      <c r="A20" s="204"/>
      <c r="B20" s="206"/>
      <c r="C20" s="83"/>
      <c r="D20" s="83" t="s">
        <v>105</v>
      </c>
      <c r="E20" s="143"/>
      <c r="F20" s="82"/>
      <c r="G20" s="81">
        <v>1439496</v>
      </c>
      <c r="H20" s="207"/>
      <c r="I20" s="10"/>
      <c r="J20" s="39">
        <f>J19</f>
        <v>1439496</v>
      </c>
      <c r="K20" s="40" t="e">
        <f t="shared" si="2"/>
        <v>#VALUE!</v>
      </c>
      <c r="L20" s="10"/>
      <c r="M20" s="39">
        <f>M19</f>
        <v>0</v>
      </c>
      <c r="N20" s="40">
        <f t="shared" si="3"/>
        <v>0</v>
      </c>
      <c r="O20" s="10">
        <f t="shared" si="0"/>
        <v>0</v>
      </c>
      <c r="P20" s="39">
        <f t="shared" si="0"/>
        <v>0</v>
      </c>
      <c r="Q20" s="40">
        <f t="shared" si="1"/>
        <v>0</v>
      </c>
    </row>
    <row r="21" spans="1:17" ht="36.75" customHeight="1" x14ac:dyDescent="0.25">
      <c r="A21" s="203" t="s">
        <v>116</v>
      </c>
      <c r="B21" s="205" t="s">
        <v>109</v>
      </c>
      <c r="C21" s="105" t="s">
        <v>110</v>
      </c>
      <c r="D21" s="106" t="s">
        <v>111</v>
      </c>
      <c r="E21" s="100">
        <v>1</v>
      </c>
      <c r="F21" s="84">
        <v>5234532</v>
      </c>
      <c r="G21" s="84">
        <v>5234532</v>
      </c>
      <c r="H21" s="207"/>
      <c r="I21" s="165">
        <v>0.6</v>
      </c>
      <c r="J21" s="166">
        <f>ROUND((I21*F21),0)</f>
        <v>3140719</v>
      </c>
      <c r="K21" s="167">
        <f>J21/F21</f>
        <v>0.59999996179219073</v>
      </c>
      <c r="L21" s="41">
        <v>0.4</v>
      </c>
      <c r="M21" s="187">
        <f>ROUND((L21*F21),0)</f>
        <v>2093813</v>
      </c>
      <c r="N21" s="188">
        <f t="shared" si="3"/>
        <v>0.40000003820780922</v>
      </c>
      <c r="O21" s="165">
        <f t="shared" si="0"/>
        <v>0.4</v>
      </c>
      <c r="P21" s="166">
        <f t="shared" si="0"/>
        <v>2093813</v>
      </c>
      <c r="Q21" s="167">
        <f t="shared" si="1"/>
        <v>0.40000003820780922</v>
      </c>
    </row>
    <row r="22" spans="1:17" ht="24" customHeight="1" x14ac:dyDescent="0.25">
      <c r="A22" s="204"/>
      <c r="B22" s="205"/>
      <c r="C22" s="83"/>
      <c r="D22" s="83" t="s">
        <v>48</v>
      </c>
      <c r="E22" s="143"/>
      <c r="F22" s="82"/>
      <c r="G22" s="81">
        <v>5234532</v>
      </c>
      <c r="H22" s="207"/>
      <c r="I22" s="10"/>
      <c r="J22" s="39">
        <f>J21</f>
        <v>3140719</v>
      </c>
      <c r="K22" s="40" t="e">
        <f t="shared" si="2"/>
        <v>#VALUE!</v>
      </c>
      <c r="L22" s="10"/>
      <c r="M22" s="39">
        <f>M21</f>
        <v>2093813</v>
      </c>
      <c r="N22" s="40">
        <f t="shared" si="3"/>
        <v>0.40000003820780922</v>
      </c>
      <c r="O22" s="10">
        <f t="shared" si="0"/>
        <v>0</v>
      </c>
      <c r="P22" s="39">
        <f t="shared" si="0"/>
        <v>2093813</v>
      </c>
      <c r="Q22" s="40">
        <f t="shared" si="1"/>
        <v>0.40000003820780922</v>
      </c>
    </row>
    <row r="23" spans="1:17" x14ac:dyDescent="0.25">
      <c r="A23" s="4"/>
      <c r="B23" s="4"/>
      <c r="C23" s="4"/>
      <c r="D23" s="4"/>
      <c r="E23" s="5"/>
      <c r="F23" s="26" t="s">
        <v>49</v>
      </c>
      <c r="G23" s="27">
        <f>SUM(G15:G22)/2</f>
        <v>13348056</v>
      </c>
      <c r="H23" s="85"/>
      <c r="I23" s="26" t="s">
        <v>49</v>
      </c>
      <c r="J23" s="27">
        <f>SUM(J15:J22)/2</f>
        <v>9160430</v>
      </c>
      <c r="K23" s="97">
        <f>J23/G23</f>
        <v>0.68627446573493545</v>
      </c>
      <c r="L23" s="26" t="s">
        <v>49</v>
      </c>
      <c r="M23" s="27">
        <f>SUM(M15:M22)/2</f>
        <v>4187626</v>
      </c>
      <c r="N23" s="97">
        <f>M23/G23</f>
        <v>0.3137255342650645</v>
      </c>
      <c r="O23" s="26" t="s">
        <v>49</v>
      </c>
      <c r="P23" s="27">
        <f>SUM(P15:P22)/2</f>
        <v>4187626</v>
      </c>
      <c r="Q23" s="97">
        <f t="shared" si="1"/>
        <v>0.3137255342650645</v>
      </c>
    </row>
    <row r="24" spans="1:17" x14ac:dyDescent="0.25">
      <c r="A24" s="4"/>
      <c r="B24" s="4"/>
      <c r="C24" s="4"/>
      <c r="D24" s="4"/>
      <c r="E24" s="5"/>
      <c r="F24" s="16" t="s">
        <v>50</v>
      </c>
      <c r="G24" s="27">
        <v>0</v>
      </c>
      <c r="H24" s="85"/>
      <c r="I24" s="16" t="s">
        <v>50</v>
      </c>
      <c r="J24" s="27">
        <v>0</v>
      </c>
      <c r="K24" s="3"/>
      <c r="L24" s="16" t="s">
        <v>50</v>
      </c>
      <c r="M24" s="27">
        <v>0</v>
      </c>
      <c r="N24" s="3"/>
      <c r="O24" s="16" t="s">
        <v>50</v>
      </c>
      <c r="P24" s="27">
        <v>0</v>
      </c>
      <c r="Q24" s="3"/>
    </row>
    <row r="25" spans="1:17" x14ac:dyDescent="0.25">
      <c r="A25" s="4"/>
      <c r="B25" s="4"/>
      <c r="C25" s="4"/>
      <c r="D25" s="4"/>
      <c r="E25" s="5"/>
      <c r="F25" s="15" t="s">
        <v>49</v>
      </c>
      <c r="G25" s="27">
        <f>+G23+G24</f>
        <v>13348056</v>
      </c>
      <c r="H25" s="85"/>
      <c r="I25" s="15" t="s">
        <v>49</v>
      </c>
      <c r="J25" s="27">
        <f>+J23+J24</f>
        <v>9160430</v>
      </c>
      <c r="K25" s="3"/>
      <c r="L25" s="15" t="s">
        <v>49</v>
      </c>
      <c r="M25" s="27">
        <f>+M23+M24</f>
        <v>4187626</v>
      </c>
      <c r="N25" s="3"/>
      <c r="O25" s="15" t="s">
        <v>49</v>
      </c>
      <c r="P25" s="27">
        <f>+P23+P24</f>
        <v>4187626</v>
      </c>
      <c r="Q25" s="3"/>
    </row>
    <row r="26" spans="1:17" x14ac:dyDescent="0.25">
      <c r="A26" s="4"/>
      <c r="B26" s="4"/>
      <c r="C26" s="4"/>
      <c r="D26" s="4"/>
      <c r="E26" s="5"/>
      <c r="F26" s="18" t="s">
        <v>146</v>
      </c>
      <c r="G26" s="27">
        <f>+G25*16%</f>
        <v>2135688.96</v>
      </c>
      <c r="H26" s="85"/>
      <c r="I26" s="18" t="s">
        <v>134</v>
      </c>
      <c r="J26" s="27">
        <f>+J25*19%</f>
        <v>1740481.7</v>
      </c>
      <c r="K26" s="3"/>
      <c r="L26" s="18" t="s">
        <v>146</v>
      </c>
      <c r="M26" s="27">
        <f>+M25*16%</f>
        <v>670020.16</v>
      </c>
      <c r="N26" s="3"/>
      <c r="O26" s="18" t="s">
        <v>146</v>
      </c>
      <c r="P26" s="27">
        <f>+P25*16%</f>
        <v>670020.16</v>
      </c>
      <c r="Q26" s="3"/>
    </row>
    <row r="27" spans="1:17" x14ac:dyDescent="0.25">
      <c r="A27" s="4"/>
      <c r="B27" s="4"/>
      <c r="C27" s="4"/>
      <c r="D27" s="4"/>
      <c r="E27" s="5"/>
      <c r="F27" s="104" t="s">
        <v>51</v>
      </c>
      <c r="G27" s="17">
        <f>+G25+G26</f>
        <v>15483744.960000001</v>
      </c>
      <c r="H27" s="85"/>
      <c r="I27" s="164" t="s">
        <v>51</v>
      </c>
      <c r="J27" s="17">
        <f>+J25+J26</f>
        <v>10900911.699999999</v>
      </c>
      <c r="K27" s="3"/>
      <c r="L27" s="104" t="s">
        <v>51</v>
      </c>
      <c r="M27" s="17">
        <f>+M25+M26</f>
        <v>4857646.16</v>
      </c>
      <c r="N27" s="3"/>
      <c r="O27" s="104" t="s">
        <v>51</v>
      </c>
      <c r="P27" s="17">
        <f>+P25+P26</f>
        <v>4857646.16</v>
      </c>
      <c r="Q27" s="3"/>
    </row>
    <row r="28" spans="1:17" x14ac:dyDescent="0.25">
      <c r="A28" s="4"/>
      <c r="B28" s="4"/>
      <c r="C28" s="4"/>
      <c r="D28" s="4"/>
      <c r="E28" s="5"/>
      <c r="F28" s="4"/>
      <c r="G28" s="4"/>
      <c r="H28" s="85"/>
      <c r="I28" s="85"/>
      <c r="J28" s="86"/>
      <c r="K28" s="3"/>
      <c r="L28" s="85"/>
      <c r="M28" s="86"/>
      <c r="N28" s="3"/>
    </row>
    <row r="29" spans="1:17" x14ac:dyDescent="0.25">
      <c r="A29" s="4"/>
      <c r="B29" s="4"/>
      <c r="C29" s="4"/>
      <c r="D29" s="4"/>
      <c r="E29" s="5"/>
      <c r="F29" s="4"/>
      <c r="G29" s="4"/>
      <c r="H29" s="85"/>
      <c r="I29" s="85"/>
      <c r="J29" s="86"/>
      <c r="K29" s="3"/>
      <c r="L29" s="85"/>
      <c r="M29" s="86"/>
      <c r="N29" s="3"/>
    </row>
    <row r="30" spans="1:17" x14ac:dyDescent="0.25">
      <c r="A30" s="4"/>
      <c r="B30" s="4"/>
      <c r="C30" s="4"/>
      <c r="D30" s="4"/>
      <c r="E30" s="5"/>
      <c r="F30" s="4"/>
      <c r="G30" s="4"/>
      <c r="H30" s="85"/>
      <c r="I30" s="85"/>
      <c r="J30" s="86"/>
      <c r="K30" s="3"/>
      <c r="L30" s="85"/>
      <c r="M30" s="86"/>
      <c r="N30" s="3"/>
    </row>
    <row r="31" spans="1:17" x14ac:dyDescent="0.25">
      <c r="A31" s="4"/>
      <c r="B31" s="4"/>
      <c r="C31" s="4"/>
      <c r="D31" s="4"/>
      <c r="E31" s="5"/>
      <c r="F31" s="4"/>
      <c r="G31" s="4"/>
      <c r="H31" s="85"/>
      <c r="I31" s="86"/>
      <c r="J31" s="86"/>
      <c r="K31" s="86"/>
      <c r="L31" s="85"/>
      <c r="M31" s="86"/>
      <c r="N31" s="3"/>
    </row>
    <row r="32" spans="1:17" x14ac:dyDescent="0.25">
      <c r="A32" s="19" t="s">
        <v>52</v>
      </c>
      <c r="B32" s="20"/>
      <c r="C32" s="20"/>
      <c r="D32" s="21" t="s">
        <v>53</v>
      </c>
      <c r="E32" s="36"/>
      <c r="F32" s="36"/>
      <c r="G32" s="36"/>
      <c r="H32" s="85"/>
      <c r="I32" s="86"/>
      <c r="J32" s="86"/>
      <c r="K32" s="86"/>
      <c r="L32" s="54" t="s">
        <v>54</v>
      </c>
      <c r="M32" s="55" t="s">
        <v>55</v>
      </c>
      <c r="N32" s="54" t="s">
        <v>46</v>
      </c>
    </row>
    <row r="33" spans="1:14" x14ac:dyDescent="0.25">
      <c r="A33" s="19"/>
      <c r="B33" s="20"/>
      <c r="C33" s="20"/>
      <c r="D33" s="21"/>
      <c r="E33" s="36"/>
      <c r="F33" s="36"/>
      <c r="G33" s="36"/>
      <c r="H33" s="85"/>
      <c r="I33" s="86"/>
      <c r="J33" s="86"/>
      <c r="K33" s="86"/>
      <c r="L33" s="56" t="s">
        <v>56</v>
      </c>
      <c r="M33" s="57">
        <f>M25</f>
        <v>4187626</v>
      </c>
      <c r="N33" s="31">
        <f>N23</f>
        <v>0.3137255342650645</v>
      </c>
    </row>
    <row r="34" spans="1:14" x14ac:dyDescent="0.25">
      <c r="A34" s="19"/>
      <c r="B34" s="20"/>
      <c r="C34" s="20"/>
      <c r="D34" s="21"/>
      <c r="E34" s="36"/>
      <c r="F34" s="36"/>
      <c r="G34" s="36"/>
      <c r="H34" s="85"/>
      <c r="I34" s="86"/>
      <c r="J34" s="86"/>
      <c r="K34" s="86"/>
      <c r="L34" s="56" t="s">
        <v>57</v>
      </c>
      <c r="M34" s="25">
        <f>+M23</f>
        <v>4187626</v>
      </c>
      <c r="N34" s="31">
        <f>+N23</f>
        <v>0.3137255342650645</v>
      </c>
    </row>
    <row r="35" spans="1:14" x14ac:dyDescent="0.25">
      <c r="A35" s="19"/>
      <c r="B35" s="20"/>
      <c r="C35" s="20"/>
      <c r="D35" s="21"/>
      <c r="E35" s="36"/>
      <c r="F35" s="36"/>
      <c r="G35" s="36"/>
      <c r="H35" s="85"/>
      <c r="I35" s="86"/>
      <c r="J35" s="86"/>
      <c r="K35" s="86"/>
      <c r="L35" s="60" t="s">
        <v>11</v>
      </c>
      <c r="M35" s="61">
        <f>SUM(M33:M34)</f>
        <v>8375252</v>
      </c>
      <c r="N35" s="32">
        <f>SUM(N33:N34)</f>
        <v>0.627451068530129</v>
      </c>
    </row>
    <row r="36" spans="1:14" x14ac:dyDescent="0.25">
      <c r="A36" s="19"/>
      <c r="B36" s="20"/>
      <c r="C36" s="20"/>
      <c r="D36" s="21"/>
      <c r="E36" s="36"/>
      <c r="F36" s="36"/>
      <c r="G36" s="36"/>
      <c r="H36" s="85"/>
      <c r="I36" s="86"/>
      <c r="J36" s="86"/>
      <c r="K36" s="86"/>
      <c r="L36" s="56" t="s">
        <v>58</v>
      </c>
      <c r="M36" s="199"/>
      <c r="N36" s="200"/>
    </row>
    <row r="37" spans="1:14" x14ac:dyDescent="0.25">
      <c r="A37" s="19"/>
      <c r="B37" s="20"/>
      <c r="C37" s="20"/>
      <c r="D37" s="21"/>
      <c r="E37" s="36"/>
      <c r="F37" s="36"/>
      <c r="G37" s="36"/>
      <c r="H37" s="85"/>
      <c r="I37" s="86"/>
      <c r="J37" s="86"/>
      <c r="K37" s="86"/>
      <c r="L37" s="58" t="s">
        <v>59</v>
      </c>
      <c r="M37" s="199" t="s">
        <v>147</v>
      </c>
      <c r="N37" s="200"/>
    </row>
    <row r="38" spans="1:14" x14ac:dyDescent="0.25">
      <c r="A38" s="19"/>
      <c r="B38" s="20"/>
      <c r="C38" s="20"/>
      <c r="D38" s="21"/>
      <c r="E38" s="36"/>
      <c r="F38" s="36"/>
      <c r="G38" s="36"/>
      <c r="H38" s="85"/>
      <c r="I38" s="86"/>
      <c r="J38" s="86"/>
      <c r="K38" s="86"/>
      <c r="L38" s="59" t="s">
        <v>60</v>
      </c>
      <c r="M38" s="201"/>
      <c r="N38" s="202"/>
    </row>
    <row r="39" spans="1:14" x14ac:dyDescent="0.25">
      <c r="A39" s="19"/>
      <c r="B39" s="20"/>
      <c r="C39" s="20"/>
      <c r="D39" s="21" t="s">
        <v>61</v>
      </c>
      <c r="E39" s="36"/>
      <c r="F39" s="36"/>
      <c r="G39" s="36"/>
      <c r="H39" s="85"/>
      <c r="I39" s="85"/>
      <c r="J39" s="86"/>
      <c r="L39" s="85"/>
      <c r="M39" s="86"/>
    </row>
    <row r="40" spans="1:14" x14ac:dyDescent="0.25">
      <c r="A40" s="19" t="s">
        <v>62</v>
      </c>
      <c r="B40" s="36"/>
      <c r="C40" s="36"/>
      <c r="D40" s="21" t="s">
        <v>63</v>
      </c>
      <c r="E40" s="36"/>
      <c r="F40" s="36"/>
      <c r="G40" s="36"/>
      <c r="H40" s="85"/>
      <c r="I40" s="85"/>
      <c r="J40" s="86"/>
      <c r="K40" s="3"/>
      <c r="L40" s="85"/>
      <c r="M40" s="86"/>
      <c r="N40" s="3"/>
    </row>
    <row r="41" spans="1:14" x14ac:dyDescent="0.25">
      <c r="A41" s="19" t="s">
        <v>64</v>
      </c>
      <c r="B41" s="36"/>
      <c r="C41" s="36"/>
      <c r="D41" s="21" t="s">
        <v>65</v>
      </c>
      <c r="E41" s="36"/>
      <c r="F41" s="36"/>
      <c r="G41" s="36"/>
      <c r="H41" s="85"/>
      <c r="I41" s="85"/>
      <c r="J41" s="86"/>
      <c r="K41" s="3"/>
      <c r="L41" s="85"/>
      <c r="M41" s="86"/>
      <c r="N41" s="3"/>
    </row>
    <row r="42" spans="1:14" x14ac:dyDescent="0.25">
      <c r="A42" s="36"/>
      <c r="B42" s="36"/>
      <c r="C42" s="36"/>
      <c r="D42" s="36"/>
      <c r="E42" s="62"/>
      <c r="F42" s="36"/>
      <c r="G42" s="36"/>
      <c r="H42" s="85"/>
      <c r="I42" s="85"/>
      <c r="J42" s="86"/>
      <c r="K42" s="3"/>
      <c r="L42" s="85"/>
      <c r="M42" s="86"/>
      <c r="N42" s="3"/>
    </row>
    <row r="43" spans="1:14" x14ac:dyDescent="0.25">
      <c r="A43" s="36"/>
      <c r="B43" s="36"/>
      <c r="C43" s="36"/>
      <c r="D43" s="36"/>
      <c r="E43" s="62"/>
      <c r="F43" s="36"/>
      <c r="G43" s="36"/>
      <c r="H43" s="85"/>
      <c r="I43" s="85"/>
      <c r="J43" s="86"/>
      <c r="K43" s="3"/>
      <c r="L43" s="85"/>
      <c r="M43" s="86"/>
      <c r="N43" s="3"/>
    </row>
    <row r="44" spans="1:14" x14ac:dyDescent="0.25">
      <c r="A44" s="36"/>
      <c r="B44" s="36"/>
      <c r="C44" s="36"/>
      <c r="D44" s="36"/>
      <c r="E44" s="62"/>
      <c r="F44" s="36"/>
      <c r="G44" s="36"/>
      <c r="H44" s="85"/>
      <c r="I44" s="85"/>
      <c r="J44" s="86"/>
      <c r="K44" s="3"/>
      <c r="L44" s="85"/>
      <c r="M44" s="86"/>
      <c r="N44" s="3"/>
    </row>
    <row r="45" spans="1:14" x14ac:dyDescent="0.25">
      <c r="A45" s="36"/>
      <c r="B45" s="36"/>
      <c r="C45" s="36"/>
      <c r="D45" s="36"/>
      <c r="E45" s="62"/>
      <c r="F45" s="36"/>
      <c r="G45" s="36"/>
      <c r="H45" s="85"/>
      <c r="I45" s="85"/>
      <c r="J45" s="86"/>
      <c r="K45" s="3"/>
      <c r="L45" s="85"/>
      <c r="M45" s="86"/>
      <c r="N45" s="3"/>
    </row>
  </sheetData>
  <sheetProtection formatCells="0" formatColumns="0" formatRows="0" insertColumns="0" insertRows="0" insertHyperlinks="0" deleteColumns="0" deleteRows="0" sort="0" autoFilter="0" pivotTables="0"/>
  <mergeCells count="29">
    <mergeCell ref="L12:N13"/>
    <mergeCell ref="O12:Q13"/>
    <mergeCell ref="C1:N2"/>
    <mergeCell ref="O1:Q1"/>
    <mergeCell ref="O2:Q2"/>
    <mergeCell ref="A4:Q4"/>
    <mergeCell ref="A5:Q5"/>
    <mergeCell ref="A6:Q6"/>
    <mergeCell ref="A7:Q7"/>
    <mergeCell ref="A8:Q8"/>
    <mergeCell ref="A9:Q9"/>
    <mergeCell ref="A10:Q10"/>
    <mergeCell ref="A11:Q11"/>
    <mergeCell ref="I12:K13"/>
    <mergeCell ref="A15:A16"/>
    <mergeCell ref="B15:B16"/>
    <mergeCell ref="H15:H16"/>
    <mergeCell ref="A17:A18"/>
    <mergeCell ref="B17:B18"/>
    <mergeCell ref="H17:H18"/>
    <mergeCell ref="M36:N36"/>
    <mergeCell ref="M37:N37"/>
    <mergeCell ref="M38:N38"/>
    <mergeCell ref="A19:A20"/>
    <mergeCell ref="B19:B20"/>
    <mergeCell ref="H19:H20"/>
    <mergeCell ref="A21:A22"/>
    <mergeCell ref="B21:B22"/>
    <mergeCell ref="H21:H2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47" orientation="landscape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62"/>
  <sheetViews>
    <sheetView topLeftCell="A25" zoomScale="70" zoomScaleNormal="70" zoomScaleSheetLayoutView="55" workbookViewId="0">
      <selection activeCell="S44" sqref="S44"/>
    </sheetView>
  </sheetViews>
  <sheetFormatPr baseColWidth="10" defaultRowHeight="15" x14ac:dyDescent="0.25"/>
  <cols>
    <col min="1" max="1" width="18.5703125" style="36" customWidth="1"/>
    <col min="2" max="2" width="23.5703125" style="36" customWidth="1"/>
    <col min="3" max="3" width="38.5703125" style="36" customWidth="1"/>
    <col min="4" max="4" width="16.42578125" style="36" customWidth="1"/>
    <col min="5" max="5" width="11.7109375" style="62" customWidth="1"/>
    <col min="6" max="6" width="17.85546875" style="36" customWidth="1"/>
    <col min="7" max="7" width="17.42578125" style="36" customWidth="1"/>
    <col min="8" max="8" width="8.140625" style="36" customWidth="1"/>
    <col min="9" max="9" width="8.140625" style="35" hidden="1" customWidth="1"/>
    <col min="10" max="10" width="18" style="35" hidden="1" customWidth="1"/>
    <col min="11" max="11" width="8.140625" style="35" hidden="1" customWidth="1"/>
    <col min="12" max="12" width="12.7109375" style="35" hidden="1" customWidth="1"/>
    <col min="13" max="13" width="18" style="35" hidden="1" customWidth="1"/>
    <col min="14" max="14" width="12.28515625" style="35" hidden="1" customWidth="1"/>
    <col min="15" max="15" width="17.85546875" style="35" customWidth="1"/>
    <col min="16" max="16" width="18" style="35" bestFit="1" customWidth="1"/>
    <col min="17" max="17" width="8.140625" style="35" customWidth="1"/>
    <col min="18" max="18" width="17.85546875" style="35" bestFit="1" customWidth="1"/>
    <col min="19" max="19" width="18" style="35" bestFit="1" customWidth="1"/>
    <col min="20" max="20" width="11.42578125" style="35"/>
    <col min="21" max="16384" width="11.42578125" style="36"/>
  </cols>
  <sheetData>
    <row r="1" spans="1:20" s="80" customFormat="1" ht="15.75" thickBot="1" x14ac:dyDescent="0.3">
      <c r="A1" s="236"/>
      <c r="B1" s="237"/>
      <c r="C1" s="218" t="s">
        <v>40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20"/>
      <c r="R1" s="224" t="s">
        <v>88</v>
      </c>
      <c r="S1" s="224"/>
      <c r="T1" s="225"/>
    </row>
    <row r="2" spans="1:20" s="80" customFormat="1" ht="15.75" thickBot="1" x14ac:dyDescent="0.3">
      <c r="A2" s="238"/>
      <c r="B2" s="239"/>
      <c r="C2" s="221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3"/>
      <c r="R2" s="226" t="s">
        <v>41</v>
      </c>
      <c r="S2" s="226"/>
      <c r="T2" s="227"/>
    </row>
    <row r="3" spans="1:20" s="80" customFormat="1" ht="22.5" customHeight="1" x14ac:dyDescent="0.25">
      <c r="A3" s="6"/>
      <c r="B3" s="7"/>
      <c r="C3" s="7"/>
      <c r="D3" s="7"/>
      <c r="E3" s="7"/>
      <c r="F3" s="7"/>
      <c r="G3" s="7"/>
      <c r="H3" s="7"/>
      <c r="I3" s="2"/>
      <c r="J3" s="2"/>
      <c r="K3" s="34"/>
      <c r="L3" s="2"/>
      <c r="M3" s="2"/>
      <c r="N3" s="2"/>
      <c r="O3" s="2"/>
      <c r="P3" s="2"/>
      <c r="Q3" s="34"/>
      <c r="R3" s="2"/>
      <c r="S3" s="2"/>
      <c r="T3" s="2"/>
    </row>
    <row r="4" spans="1:20" s="80" customFormat="1" ht="22.5" customHeight="1" x14ac:dyDescent="0.25">
      <c r="A4" s="228" t="s">
        <v>42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1:20" s="80" customFormat="1" ht="39" customHeight="1" x14ac:dyDescent="0.25">
      <c r="A5" s="228" t="s">
        <v>43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1:20" s="80" customFormat="1" x14ac:dyDescent="0.25">
      <c r="A6" s="228" t="s">
        <v>44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1:20" s="80" customFormat="1" x14ac:dyDescent="0.25">
      <c r="A7" s="228" t="s">
        <v>45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1:20" s="80" customFormat="1" x14ac:dyDescent="0.25">
      <c r="A8" s="228" t="s">
        <v>89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</row>
    <row r="9" spans="1:20" s="80" customFormat="1" x14ac:dyDescent="0.25">
      <c r="A9" s="228" t="s">
        <v>138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</row>
    <row r="10" spans="1:20" s="80" customFormat="1" x14ac:dyDescent="0.25">
      <c r="A10" s="228" t="s">
        <v>136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</row>
    <row r="11" spans="1:20" s="80" customFormat="1" x14ac:dyDescent="0.25">
      <c r="A11" s="228" t="s">
        <v>90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</row>
    <row r="12" spans="1:20" s="80" customFormat="1" x14ac:dyDescent="0.2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13"/>
      <c r="L12" s="89"/>
      <c r="M12" s="89"/>
      <c r="N12" s="89"/>
      <c r="O12" s="162"/>
      <c r="P12" s="162"/>
      <c r="Q12" s="13"/>
      <c r="R12" s="89"/>
      <c r="S12" s="89"/>
      <c r="T12" s="89"/>
    </row>
    <row r="13" spans="1:20" s="80" customFormat="1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13"/>
      <c r="L13" s="89"/>
      <c r="M13" s="89"/>
      <c r="N13" s="89"/>
      <c r="O13" s="162"/>
      <c r="P13" s="162"/>
      <c r="Q13" s="13"/>
      <c r="R13" s="89"/>
      <c r="S13" s="89"/>
      <c r="T13" s="89"/>
    </row>
    <row r="14" spans="1:20" x14ac:dyDescent="0.25">
      <c r="A14" s="89"/>
      <c r="B14" s="89"/>
      <c r="C14" s="89"/>
      <c r="D14" s="89"/>
      <c r="E14" s="89"/>
      <c r="F14" s="89"/>
      <c r="G14" s="89"/>
      <c r="H14" s="89"/>
      <c r="I14" s="208" t="s">
        <v>123</v>
      </c>
      <c r="J14" s="209"/>
      <c r="K14" s="209"/>
      <c r="L14" s="209"/>
      <c r="M14" s="209"/>
      <c r="N14" s="229"/>
      <c r="O14" s="208" t="s">
        <v>137</v>
      </c>
      <c r="P14" s="209"/>
      <c r="Q14" s="229"/>
      <c r="R14" s="230" t="s">
        <v>47</v>
      </c>
      <c r="S14" s="230"/>
      <c r="T14" s="230"/>
    </row>
    <row r="15" spans="1:20" ht="15" customHeight="1" x14ac:dyDescent="0.25">
      <c r="A15" s="78"/>
      <c r="B15" s="232"/>
      <c r="C15" s="233"/>
      <c r="D15" s="233"/>
      <c r="E15" s="233"/>
      <c r="F15" s="233"/>
      <c r="G15" s="233"/>
      <c r="H15" s="233"/>
      <c r="I15" s="75"/>
      <c r="J15" s="74"/>
      <c r="K15" s="65"/>
      <c r="L15" s="234" t="s">
        <v>37</v>
      </c>
      <c r="M15" s="234"/>
      <c r="N15" s="76"/>
      <c r="O15" s="210"/>
      <c r="P15" s="211"/>
      <c r="Q15" s="240"/>
      <c r="R15" s="231"/>
      <c r="S15" s="231"/>
      <c r="T15" s="231"/>
    </row>
    <row r="16" spans="1:20" ht="15" customHeight="1" x14ac:dyDescent="0.25">
      <c r="A16" s="37" t="s">
        <v>1</v>
      </c>
      <c r="B16" s="37" t="s">
        <v>2</v>
      </c>
      <c r="C16" s="37" t="s">
        <v>3</v>
      </c>
      <c r="D16" s="37" t="s">
        <v>4</v>
      </c>
      <c r="E16" s="37" t="s">
        <v>5</v>
      </c>
      <c r="F16" s="38" t="s">
        <v>6</v>
      </c>
      <c r="G16" s="37" t="s">
        <v>7</v>
      </c>
      <c r="H16" s="37" t="s">
        <v>8</v>
      </c>
      <c r="I16" s="63" t="s">
        <v>5</v>
      </c>
      <c r="J16" s="63" t="s">
        <v>7</v>
      </c>
      <c r="K16" s="66" t="s">
        <v>46</v>
      </c>
      <c r="L16" s="64" t="s">
        <v>38</v>
      </c>
      <c r="M16" s="64" t="s">
        <v>39</v>
      </c>
      <c r="N16" s="63" t="s">
        <v>12</v>
      </c>
      <c r="O16" s="63" t="s">
        <v>5</v>
      </c>
      <c r="P16" s="63" t="s">
        <v>7</v>
      </c>
      <c r="Q16" s="66" t="s">
        <v>46</v>
      </c>
      <c r="R16" s="63" t="s">
        <v>5</v>
      </c>
      <c r="S16" s="63" t="s">
        <v>7</v>
      </c>
      <c r="T16" s="66" t="s">
        <v>46</v>
      </c>
    </row>
    <row r="17" spans="1:20" ht="30" x14ac:dyDescent="0.25">
      <c r="A17" s="235" t="s">
        <v>91</v>
      </c>
      <c r="B17" s="235" t="s">
        <v>92</v>
      </c>
      <c r="C17" s="88" t="s">
        <v>10</v>
      </c>
      <c r="D17" s="88" t="s">
        <v>93</v>
      </c>
      <c r="E17" s="90">
        <v>1</v>
      </c>
      <c r="F17" s="22">
        <v>1570359</v>
      </c>
      <c r="G17" s="22">
        <f>ROUND((E17*F17),0)</f>
        <v>1570359</v>
      </c>
      <c r="H17" s="235"/>
      <c r="I17" s="12">
        <v>0.3</v>
      </c>
      <c r="J17" s="72">
        <f>ROUND((I17*$F17),0)</f>
        <v>471108</v>
      </c>
      <c r="K17" s="14">
        <f t="shared" ref="K17:K33" si="0">J17/$G17</f>
        <v>0.30000019103911907</v>
      </c>
      <c r="L17" s="102" t="s">
        <v>13</v>
      </c>
      <c r="M17" s="102" t="s">
        <v>102</v>
      </c>
      <c r="N17" s="12"/>
      <c r="O17" s="165">
        <v>0</v>
      </c>
      <c r="P17" s="166">
        <f>ROUND((O17*$F17),0)</f>
        <v>0</v>
      </c>
      <c r="Q17" s="167">
        <f t="shared" ref="Q17:Q33" si="1">P17/$G17</f>
        <v>0</v>
      </c>
      <c r="R17" s="165">
        <f>I17+O17</f>
        <v>0.3</v>
      </c>
      <c r="S17" s="166">
        <f>J17+P17</f>
        <v>471108</v>
      </c>
      <c r="T17" s="167">
        <f t="shared" ref="T17:T41" si="2">S17/G17</f>
        <v>0.30000019103911907</v>
      </c>
    </row>
    <row r="18" spans="1:20" ht="30" x14ac:dyDescent="0.25">
      <c r="A18" s="235"/>
      <c r="B18" s="235"/>
      <c r="C18" s="88" t="s">
        <v>9</v>
      </c>
      <c r="D18" s="88" t="s">
        <v>94</v>
      </c>
      <c r="E18" s="90">
        <v>1</v>
      </c>
      <c r="F18" s="22">
        <v>5856132</v>
      </c>
      <c r="G18" s="22">
        <f>ROUND((E18*F18),0)</f>
        <v>5856132</v>
      </c>
      <c r="H18" s="235"/>
      <c r="I18" s="12">
        <v>0.3</v>
      </c>
      <c r="J18" s="72">
        <f>ROUND((I18*$F18),0)</f>
        <v>1756840</v>
      </c>
      <c r="K18" s="14">
        <f t="shared" si="0"/>
        <v>0.30000006830447129</v>
      </c>
      <c r="L18" s="102" t="s">
        <v>103</v>
      </c>
      <c r="M18" s="41" t="s">
        <v>102</v>
      </c>
      <c r="N18" s="145">
        <v>42709</v>
      </c>
      <c r="O18" s="165">
        <v>0</v>
      </c>
      <c r="P18" s="166">
        <f>ROUND((O18*$F18),0)</f>
        <v>0</v>
      </c>
      <c r="Q18" s="167">
        <f t="shared" si="1"/>
        <v>0</v>
      </c>
      <c r="R18" s="165">
        <f>I18+O18</f>
        <v>0.3</v>
      </c>
      <c r="S18" s="166">
        <f>J18+P18</f>
        <v>1756840</v>
      </c>
      <c r="T18" s="167">
        <f t="shared" si="2"/>
        <v>0.30000006830447129</v>
      </c>
    </row>
    <row r="19" spans="1:20" ht="15" customHeight="1" x14ac:dyDescent="0.25">
      <c r="A19" s="235"/>
      <c r="B19" s="235"/>
      <c r="C19" s="23"/>
      <c r="D19" s="23" t="s">
        <v>34</v>
      </c>
      <c r="E19" s="10"/>
      <c r="F19" s="24"/>
      <c r="G19" s="11">
        <f>SUM(G17:G18)</f>
        <v>7426491</v>
      </c>
      <c r="H19" s="235"/>
      <c r="I19" s="93"/>
      <c r="J19" s="94">
        <f>SUM(J17:J18)</f>
        <v>2227948</v>
      </c>
      <c r="K19" s="87">
        <f t="shared" si="0"/>
        <v>0.30000009425716667</v>
      </c>
      <c r="L19" s="93"/>
      <c r="M19" s="93"/>
      <c r="N19" s="93"/>
      <c r="O19" s="10"/>
      <c r="P19" s="39">
        <f>SUM(P17:P18)</f>
        <v>0</v>
      </c>
      <c r="Q19" s="40">
        <f t="shared" si="1"/>
        <v>0</v>
      </c>
      <c r="R19" s="10"/>
      <c r="S19" s="39">
        <f t="shared" ref="S19:S40" si="3">J19+P19</f>
        <v>2227948</v>
      </c>
      <c r="T19" s="40">
        <f t="shared" si="2"/>
        <v>0.30000009425716667</v>
      </c>
    </row>
    <row r="20" spans="1:20" ht="30" x14ac:dyDescent="0.25">
      <c r="A20" s="241" t="s">
        <v>85</v>
      </c>
      <c r="B20" s="235" t="s">
        <v>92</v>
      </c>
      <c r="C20" s="88" t="s">
        <v>10</v>
      </c>
      <c r="D20" s="88" t="s">
        <v>93</v>
      </c>
      <c r="E20" s="90">
        <v>1</v>
      </c>
      <c r="F20" s="22">
        <v>1570359</v>
      </c>
      <c r="G20" s="22">
        <f>ROUND((E20*F20),0)</f>
        <v>1570359</v>
      </c>
      <c r="H20" s="235"/>
      <c r="I20" s="12">
        <v>0.3</v>
      </c>
      <c r="J20" s="72">
        <f>ROUND((I20*$F20),0)</f>
        <v>471108</v>
      </c>
      <c r="K20" s="14">
        <f t="shared" si="0"/>
        <v>0.30000019103911907</v>
      </c>
      <c r="L20" s="102" t="s">
        <v>13</v>
      </c>
      <c r="M20" s="102" t="s">
        <v>102</v>
      </c>
      <c r="N20" s="12"/>
      <c r="O20" s="165">
        <v>0</v>
      </c>
      <c r="P20" s="166">
        <f>ROUND((O20*$F20),0)</f>
        <v>0</v>
      </c>
      <c r="Q20" s="167">
        <f t="shared" si="1"/>
        <v>0</v>
      </c>
      <c r="R20" s="165">
        <f>I20+O20</f>
        <v>0.3</v>
      </c>
      <c r="S20" s="166">
        <f t="shared" si="3"/>
        <v>471108</v>
      </c>
      <c r="T20" s="167">
        <f t="shared" si="2"/>
        <v>0.30000019103911907</v>
      </c>
    </row>
    <row r="21" spans="1:20" ht="30" x14ac:dyDescent="0.25">
      <c r="A21" s="241"/>
      <c r="B21" s="235"/>
      <c r="C21" s="88" t="s">
        <v>9</v>
      </c>
      <c r="D21" s="88" t="s">
        <v>94</v>
      </c>
      <c r="E21" s="90">
        <v>1</v>
      </c>
      <c r="F21" s="22">
        <v>5856132</v>
      </c>
      <c r="G21" s="22">
        <f>ROUND((E21*F21),0)</f>
        <v>5856132</v>
      </c>
      <c r="H21" s="235"/>
      <c r="I21" s="12">
        <v>0.3</v>
      </c>
      <c r="J21" s="72">
        <f>ROUND((I21*$F21),0)</f>
        <v>1756840</v>
      </c>
      <c r="K21" s="14">
        <f t="shared" si="0"/>
        <v>0.30000006830447129</v>
      </c>
      <c r="L21" s="102" t="s">
        <v>103</v>
      </c>
      <c r="M21" s="102" t="s">
        <v>102</v>
      </c>
      <c r="N21" s="12"/>
      <c r="O21" s="165">
        <v>0</v>
      </c>
      <c r="P21" s="166">
        <f>ROUND((O21*$F21),0)</f>
        <v>0</v>
      </c>
      <c r="Q21" s="167">
        <f t="shared" si="1"/>
        <v>0</v>
      </c>
      <c r="R21" s="165">
        <f>I21+O21</f>
        <v>0.3</v>
      </c>
      <c r="S21" s="166">
        <f t="shared" si="3"/>
        <v>1756840</v>
      </c>
      <c r="T21" s="167">
        <f t="shared" si="2"/>
        <v>0.30000006830447129</v>
      </c>
    </row>
    <row r="22" spans="1:20" ht="15" customHeight="1" x14ac:dyDescent="0.25">
      <c r="A22" s="241"/>
      <c r="B22" s="235"/>
      <c r="C22" s="23"/>
      <c r="D22" s="23" t="s">
        <v>34</v>
      </c>
      <c r="E22" s="10"/>
      <c r="F22" s="24"/>
      <c r="G22" s="11">
        <f>SUM(G20:G21)</f>
        <v>7426491</v>
      </c>
      <c r="H22" s="235"/>
      <c r="I22" s="93"/>
      <c r="J22" s="94">
        <f>SUM(J20:J21)</f>
        <v>2227948</v>
      </c>
      <c r="K22" s="87">
        <f t="shared" si="0"/>
        <v>0.30000009425716667</v>
      </c>
      <c r="L22" s="93"/>
      <c r="M22" s="93"/>
      <c r="N22" s="93"/>
      <c r="O22" s="10"/>
      <c r="P22" s="39">
        <f>SUM(P20:P21)</f>
        <v>0</v>
      </c>
      <c r="Q22" s="40">
        <f t="shared" si="1"/>
        <v>0</v>
      </c>
      <c r="R22" s="10"/>
      <c r="S22" s="39">
        <f t="shared" si="3"/>
        <v>2227948</v>
      </c>
      <c r="T22" s="40">
        <f t="shared" si="2"/>
        <v>0.30000009425716667</v>
      </c>
    </row>
    <row r="23" spans="1:20" ht="30" x14ac:dyDescent="0.25">
      <c r="A23" s="235" t="s">
        <v>31</v>
      </c>
      <c r="B23" s="235" t="s">
        <v>92</v>
      </c>
      <c r="C23" s="88" t="s">
        <v>10</v>
      </c>
      <c r="D23" s="88" t="s">
        <v>93</v>
      </c>
      <c r="E23" s="91">
        <v>0.8</v>
      </c>
      <c r="F23" s="22">
        <v>1570359</v>
      </c>
      <c r="G23" s="22">
        <f>ROUND((E23*F23),0)</f>
        <v>1256287</v>
      </c>
      <c r="H23" s="235"/>
      <c r="I23" s="12">
        <v>0.24</v>
      </c>
      <c r="J23" s="72">
        <f>ROUND((I23*$F23),0)</f>
        <v>376886</v>
      </c>
      <c r="K23" s="14">
        <f t="shared" si="0"/>
        <v>0.29999992040035439</v>
      </c>
      <c r="L23" s="102" t="s">
        <v>13</v>
      </c>
      <c r="M23" s="102" t="s">
        <v>102</v>
      </c>
      <c r="N23" s="77">
        <v>42680</v>
      </c>
      <c r="O23" s="165">
        <v>0</v>
      </c>
      <c r="P23" s="166">
        <f>ROUND((O23*$F23),0)</f>
        <v>0</v>
      </c>
      <c r="Q23" s="167">
        <f t="shared" si="1"/>
        <v>0</v>
      </c>
      <c r="R23" s="165">
        <f>I23+O23</f>
        <v>0.24</v>
      </c>
      <c r="S23" s="166">
        <f t="shared" si="3"/>
        <v>376886</v>
      </c>
      <c r="T23" s="167">
        <f t="shared" si="2"/>
        <v>0.29999992040035439</v>
      </c>
    </row>
    <row r="24" spans="1:20" ht="30" x14ac:dyDescent="0.25">
      <c r="A24" s="235"/>
      <c r="B24" s="235"/>
      <c r="C24" s="88" t="s">
        <v>9</v>
      </c>
      <c r="D24" s="88" t="s">
        <v>94</v>
      </c>
      <c r="E24" s="91">
        <v>0.8</v>
      </c>
      <c r="F24" s="22">
        <v>5856132</v>
      </c>
      <c r="G24" s="22">
        <f>ROUND((E24*F24),0)</f>
        <v>4684906</v>
      </c>
      <c r="H24" s="235"/>
      <c r="I24" s="79">
        <v>0.24</v>
      </c>
      <c r="J24" s="95">
        <f>ROUND((I24*$F24),0)</f>
        <v>1405472</v>
      </c>
      <c r="K24" s="96">
        <f t="shared" si="0"/>
        <v>0.3000000426902909</v>
      </c>
      <c r="L24" s="41" t="s">
        <v>103</v>
      </c>
      <c r="M24" s="41" t="s">
        <v>102</v>
      </c>
      <c r="N24" s="145" t="s">
        <v>132</v>
      </c>
      <c r="O24" s="41">
        <v>0.56000000000000005</v>
      </c>
      <c r="P24" s="187">
        <f>ROUND((O24*$F24),0)</f>
        <v>3279434</v>
      </c>
      <c r="Q24" s="188">
        <f t="shared" si="1"/>
        <v>0.6999999573097091</v>
      </c>
      <c r="R24" s="165">
        <f>I24+O24</f>
        <v>0.8</v>
      </c>
      <c r="S24" s="166">
        <f t="shared" si="3"/>
        <v>4684906</v>
      </c>
      <c r="T24" s="167">
        <f t="shared" si="2"/>
        <v>1</v>
      </c>
    </row>
    <row r="25" spans="1:20" ht="15" customHeight="1" x14ac:dyDescent="0.25">
      <c r="A25" s="235"/>
      <c r="B25" s="235"/>
      <c r="C25" s="23"/>
      <c r="D25" s="23" t="s">
        <v>34</v>
      </c>
      <c r="E25" s="10"/>
      <c r="F25" s="24"/>
      <c r="G25" s="11">
        <f>SUM(G23:G24)</f>
        <v>5941193</v>
      </c>
      <c r="H25" s="235"/>
      <c r="I25" s="93"/>
      <c r="J25" s="94">
        <f>SUM(J23:J24)</f>
        <v>1782358</v>
      </c>
      <c r="K25" s="87">
        <f t="shared" si="0"/>
        <v>0.30000001683163635</v>
      </c>
      <c r="L25" s="93"/>
      <c r="M25" s="93"/>
      <c r="N25" s="93"/>
      <c r="O25" s="10"/>
      <c r="P25" s="39">
        <f>SUM(P23:P24)</f>
        <v>3279434</v>
      </c>
      <c r="Q25" s="40">
        <f t="shared" si="1"/>
        <v>0.55198240488063588</v>
      </c>
      <c r="R25" s="10"/>
      <c r="S25" s="39">
        <f t="shared" si="3"/>
        <v>5061792</v>
      </c>
      <c r="T25" s="40">
        <f t="shared" si="2"/>
        <v>0.85198242171227223</v>
      </c>
    </row>
    <row r="26" spans="1:20" ht="30" x14ac:dyDescent="0.25">
      <c r="A26" s="235" t="s">
        <v>31</v>
      </c>
      <c r="B26" s="235" t="s">
        <v>95</v>
      </c>
      <c r="C26" s="88" t="s">
        <v>10</v>
      </c>
      <c r="D26" s="88" t="s">
        <v>96</v>
      </c>
      <c r="E26" s="90">
        <v>1</v>
      </c>
      <c r="F26" s="22">
        <v>1243201</v>
      </c>
      <c r="G26" s="22">
        <f>ROUND((E26*F26),0)</f>
        <v>1243201</v>
      </c>
      <c r="H26" s="235"/>
      <c r="I26" s="12">
        <v>0.3</v>
      </c>
      <c r="J26" s="72">
        <f>ROUND((I26*$F26),0)</f>
        <v>372960</v>
      </c>
      <c r="K26" s="14">
        <f t="shared" si="0"/>
        <v>0.29999975868745277</v>
      </c>
      <c r="L26" s="102" t="s">
        <v>13</v>
      </c>
      <c r="M26" s="102" t="s">
        <v>102</v>
      </c>
      <c r="N26" s="77">
        <v>42680</v>
      </c>
      <c r="O26" s="165">
        <v>0</v>
      </c>
      <c r="P26" s="166">
        <f>ROUND((O26*$F26),0)</f>
        <v>0</v>
      </c>
      <c r="Q26" s="167">
        <f t="shared" si="1"/>
        <v>0</v>
      </c>
      <c r="R26" s="165">
        <f>I26+O26</f>
        <v>0.3</v>
      </c>
      <c r="S26" s="166">
        <f t="shared" si="3"/>
        <v>372960</v>
      </c>
      <c r="T26" s="167">
        <f t="shared" si="2"/>
        <v>0.29999975868745277</v>
      </c>
    </row>
    <row r="27" spans="1:20" ht="30" x14ac:dyDescent="0.25">
      <c r="A27" s="235"/>
      <c r="B27" s="235"/>
      <c r="C27" s="88" t="s">
        <v>9</v>
      </c>
      <c r="D27" s="88" t="s">
        <v>97</v>
      </c>
      <c r="E27" s="90">
        <v>1</v>
      </c>
      <c r="F27" s="22">
        <v>9880179</v>
      </c>
      <c r="G27" s="22">
        <f>ROUND((E27*F27),0)</f>
        <v>9880179</v>
      </c>
      <c r="H27" s="235"/>
      <c r="I27" s="79">
        <v>0.3</v>
      </c>
      <c r="J27" s="95">
        <f>ROUND((I27*$F27),0)</f>
        <v>2964054</v>
      </c>
      <c r="K27" s="96">
        <f t="shared" si="0"/>
        <v>0.30000003036382233</v>
      </c>
      <c r="L27" s="41" t="s">
        <v>103</v>
      </c>
      <c r="M27" s="41" t="s">
        <v>102</v>
      </c>
      <c r="N27" s="145" t="s">
        <v>132</v>
      </c>
      <c r="O27" s="41">
        <v>0.7</v>
      </c>
      <c r="P27" s="187">
        <f>ROUND((O27*$F27),0)</f>
        <v>6916125</v>
      </c>
      <c r="Q27" s="188">
        <f t="shared" si="1"/>
        <v>0.69999996963617761</v>
      </c>
      <c r="R27" s="165">
        <f>I27+O27</f>
        <v>1</v>
      </c>
      <c r="S27" s="166">
        <f t="shared" si="3"/>
        <v>9880179</v>
      </c>
      <c r="T27" s="167">
        <f t="shared" si="2"/>
        <v>1</v>
      </c>
    </row>
    <row r="28" spans="1:20" ht="15" customHeight="1" x14ac:dyDescent="0.25">
      <c r="A28" s="235"/>
      <c r="B28" s="235"/>
      <c r="C28" s="23"/>
      <c r="D28" s="23" t="s">
        <v>98</v>
      </c>
      <c r="E28" s="10"/>
      <c r="F28" s="24"/>
      <c r="G28" s="11">
        <f>SUM(G26:G27)</f>
        <v>11123380</v>
      </c>
      <c r="H28" s="235"/>
      <c r="I28" s="93"/>
      <c r="J28" s="94">
        <f>SUM(J26:J27)</f>
        <v>3337014</v>
      </c>
      <c r="K28" s="87">
        <f t="shared" si="0"/>
        <v>0.3</v>
      </c>
      <c r="L28" s="93"/>
      <c r="M28" s="93"/>
      <c r="N28" s="93"/>
      <c r="O28" s="10"/>
      <c r="P28" s="39">
        <f>SUM(P26:P27)</f>
        <v>6916125</v>
      </c>
      <c r="Q28" s="40">
        <f t="shared" si="1"/>
        <v>0.62176469742110763</v>
      </c>
      <c r="R28" s="10"/>
      <c r="S28" s="39">
        <f t="shared" si="3"/>
        <v>10253139</v>
      </c>
      <c r="T28" s="40">
        <f t="shared" si="2"/>
        <v>0.92176469742110756</v>
      </c>
    </row>
    <row r="29" spans="1:20" ht="30" x14ac:dyDescent="0.25">
      <c r="A29" s="235" t="s">
        <v>32</v>
      </c>
      <c r="B29" s="235" t="s">
        <v>99</v>
      </c>
      <c r="C29" s="88" t="s">
        <v>10</v>
      </c>
      <c r="D29" s="88" t="s">
        <v>93</v>
      </c>
      <c r="E29" s="91">
        <v>0.8</v>
      </c>
      <c r="F29" s="22">
        <v>1570359</v>
      </c>
      <c r="G29" s="22">
        <f>ROUND((E29*F29),0)</f>
        <v>1256287</v>
      </c>
      <c r="H29" s="235"/>
      <c r="I29" s="12">
        <v>0.24</v>
      </c>
      <c r="J29" s="72">
        <f>ROUND((I29*$F29),0)</f>
        <v>376886</v>
      </c>
      <c r="K29" s="14">
        <f t="shared" si="0"/>
        <v>0.29999992040035439</v>
      </c>
      <c r="L29" s="102" t="s">
        <v>13</v>
      </c>
      <c r="M29" s="102" t="s">
        <v>102</v>
      </c>
      <c r="N29" s="12"/>
      <c r="O29" s="165">
        <v>0</v>
      </c>
      <c r="P29" s="166">
        <f>ROUND((O29*$F29),0)</f>
        <v>0</v>
      </c>
      <c r="Q29" s="167">
        <f t="shared" si="1"/>
        <v>0</v>
      </c>
      <c r="R29" s="165">
        <f>I29+O29</f>
        <v>0.24</v>
      </c>
      <c r="S29" s="166">
        <f t="shared" si="3"/>
        <v>376886</v>
      </c>
      <c r="T29" s="167">
        <f t="shared" si="2"/>
        <v>0.29999992040035439</v>
      </c>
    </row>
    <row r="30" spans="1:20" ht="30" x14ac:dyDescent="0.25">
      <c r="A30" s="235"/>
      <c r="B30" s="235"/>
      <c r="C30" s="88" t="s">
        <v>9</v>
      </c>
      <c r="D30" s="88" t="s">
        <v>94</v>
      </c>
      <c r="E30" s="91">
        <v>0.8</v>
      </c>
      <c r="F30" s="22">
        <v>5856132</v>
      </c>
      <c r="G30" s="22">
        <f>ROUND((E30*F30),0)</f>
        <v>4684906</v>
      </c>
      <c r="H30" s="235"/>
      <c r="I30" s="12">
        <v>0.24</v>
      </c>
      <c r="J30" s="72">
        <f>ROUND((I30*$F30),0)</f>
        <v>1405472</v>
      </c>
      <c r="K30" s="14">
        <f t="shared" si="0"/>
        <v>0.3000000426902909</v>
      </c>
      <c r="L30" s="41" t="s">
        <v>103</v>
      </c>
      <c r="M30" s="41" t="s">
        <v>102</v>
      </c>
      <c r="N30" s="145" t="s">
        <v>131</v>
      </c>
      <c r="O30" s="41">
        <v>0.56000000000000005</v>
      </c>
      <c r="P30" s="187">
        <f>ROUND((O30*$F30),0)</f>
        <v>3279434</v>
      </c>
      <c r="Q30" s="188">
        <f t="shared" si="1"/>
        <v>0.6999999573097091</v>
      </c>
      <c r="R30" s="165">
        <f>I30+O30</f>
        <v>0.8</v>
      </c>
      <c r="S30" s="166">
        <f t="shared" si="3"/>
        <v>4684906</v>
      </c>
      <c r="T30" s="167">
        <f t="shared" si="2"/>
        <v>1</v>
      </c>
    </row>
    <row r="31" spans="1:20" ht="15" customHeight="1" x14ac:dyDescent="0.25">
      <c r="A31" s="235"/>
      <c r="B31" s="235"/>
      <c r="C31" s="23"/>
      <c r="D31" s="23" t="s">
        <v>34</v>
      </c>
      <c r="E31" s="10"/>
      <c r="F31" s="24"/>
      <c r="G31" s="11">
        <f>SUM(G29:G30)</f>
        <v>5941193</v>
      </c>
      <c r="H31" s="235"/>
      <c r="I31" s="93"/>
      <c r="J31" s="94">
        <f>SUM(J29:J30)</f>
        <v>1782358</v>
      </c>
      <c r="K31" s="87">
        <f t="shared" si="0"/>
        <v>0.30000001683163635</v>
      </c>
      <c r="L31" s="93"/>
      <c r="M31" s="93"/>
      <c r="N31" s="93"/>
      <c r="O31" s="10"/>
      <c r="P31" s="39">
        <f>SUM(P29:P30)</f>
        <v>3279434</v>
      </c>
      <c r="Q31" s="40">
        <f t="shared" si="1"/>
        <v>0.55198240488063588</v>
      </c>
      <c r="R31" s="10"/>
      <c r="S31" s="39">
        <f t="shared" si="3"/>
        <v>5061792</v>
      </c>
      <c r="T31" s="40">
        <f t="shared" si="2"/>
        <v>0.85198242171227223</v>
      </c>
    </row>
    <row r="32" spans="1:20" ht="30" x14ac:dyDescent="0.25">
      <c r="A32" s="235" t="s">
        <v>32</v>
      </c>
      <c r="B32" s="235" t="s">
        <v>95</v>
      </c>
      <c r="C32" s="88" t="s">
        <v>10</v>
      </c>
      <c r="D32" s="88" t="s">
        <v>96</v>
      </c>
      <c r="E32" s="90">
        <v>1</v>
      </c>
      <c r="F32" s="22">
        <v>1243201</v>
      </c>
      <c r="G32" s="22">
        <f>ROUND((E32*F32),0)</f>
        <v>1243201</v>
      </c>
      <c r="H32" s="235"/>
      <c r="I32" s="12">
        <v>0.3</v>
      </c>
      <c r="J32" s="72">
        <f>ROUND((I32*$F32),0)</f>
        <v>372960</v>
      </c>
      <c r="K32" s="14">
        <f t="shared" si="0"/>
        <v>0.29999975868745277</v>
      </c>
      <c r="L32" s="102" t="s">
        <v>13</v>
      </c>
      <c r="M32" s="102" t="s">
        <v>102</v>
      </c>
      <c r="N32" s="12"/>
      <c r="O32" s="165">
        <v>0</v>
      </c>
      <c r="P32" s="166">
        <f>ROUND((O32*$F32),0)</f>
        <v>0</v>
      </c>
      <c r="Q32" s="167">
        <f t="shared" si="1"/>
        <v>0</v>
      </c>
      <c r="R32" s="165">
        <f>I32+O32</f>
        <v>0.3</v>
      </c>
      <c r="S32" s="166">
        <f t="shared" si="3"/>
        <v>372960</v>
      </c>
      <c r="T32" s="167">
        <f t="shared" si="2"/>
        <v>0.29999975868745277</v>
      </c>
    </row>
    <row r="33" spans="1:20" ht="30" x14ac:dyDescent="0.25">
      <c r="A33" s="235"/>
      <c r="B33" s="235"/>
      <c r="C33" s="88" t="s">
        <v>9</v>
      </c>
      <c r="D33" s="88" t="s">
        <v>97</v>
      </c>
      <c r="E33" s="90">
        <v>1</v>
      </c>
      <c r="F33" s="22">
        <v>9880179</v>
      </c>
      <c r="G33" s="22">
        <f>ROUND((E33*F33),0)</f>
        <v>9880179</v>
      </c>
      <c r="H33" s="235"/>
      <c r="I33" s="12">
        <v>0.3</v>
      </c>
      <c r="J33" s="72">
        <f>ROUND((I33*$F33),0)</f>
        <v>2964054</v>
      </c>
      <c r="K33" s="14">
        <f t="shared" si="0"/>
        <v>0.30000003036382233</v>
      </c>
      <c r="L33" s="41" t="s">
        <v>103</v>
      </c>
      <c r="M33" s="41" t="s">
        <v>102</v>
      </c>
      <c r="N33" s="145" t="s">
        <v>131</v>
      </c>
      <c r="O33" s="41">
        <v>0.7</v>
      </c>
      <c r="P33" s="187">
        <f>ROUND((O33*$F33),0)</f>
        <v>6916125</v>
      </c>
      <c r="Q33" s="188">
        <f t="shared" si="1"/>
        <v>0.69999996963617761</v>
      </c>
      <c r="R33" s="165">
        <f>I33+O33</f>
        <v>1</v>
      </c>
      <c r="S33" s="166">
        <f t="shared" si="3"/>
        <v>9880179</v>
      </c>
      <c r="T33" s="167">
        <f t="shared" si="2"/>
        <v>1</v>
      </c>
    </row>
    <row r="34" spans="1:20" ht="15" customHeight="1" x14ac:dyDescent="0.25">
      <c r="A34" s="235"/>
      <c r="B34" s="235"/>
      <c r="C34" s="23"/>
      <c r="D34" s="23" t="s">
        <v>98</v>
      </c>
      <c r="E34" s="10"/>
      <c r="F34" s="24"/>
      <c r="G34" s="11">
        <f>SUM(G32:G33)</f>
        <v>11123380</v>
      </c>
      <c r="H34" s="235"/>
      <c r="I34" s="93"/>
      <c r="J34" s="94">
        <f>SUM(J32:J33)</f>
        <v>3337014</v>
      </c>
      <c r="K34" s="87">
        <f>J34/G34</f>
        <v>0.3</v>
      </c>
      <c r="L34" s="93"/>
      <c r="M34" s="93"/>
      <c r="N34" s="93"/>
      <c r="O34" s="10"/>
      <c r="P34" s="39">
        <f>SUM(P32:P33)</f>
        <v>6916125</v>
      </c>
      <c r="Q34" s="40">
        <f>P34/G34</f>
        <v>0.62176469742110763</v>
      </c>
      <c r="R34" s="10"/>
      <c r="S34" s="39">
        <f t="shared" si="3"/>
        <v>10253139</v>
      </c>
      <c r="T34" s="40">
        <f t="shared" si="2"/>
        <v>0.92176469742110756</v>
      </c>
    </row>
    <row r="35" spans="1:20" ht="30" x14ac:dyDescent="0.25">
      <c r="A35" s="235" t="s">
        <v>86</v>
      </c>
      <c r="B35" s="235" t="s">
        <v>92</v>
      </c>
      <c r="C35" s="88" t="s">
        <v>10</v>
      </c>
      <c r="D35" s="88" t="s">
        <v>93</v>
      </c>
      <c r="E35" s="91">
        <v>0.8</v>
      </c>
      <c r="F35" s="22">
        <v>1570359</v>
      </c>
      <c r="G35" s="22">
        <f>ROUND((E35*F35),0)</f>
        <v>1256287</v>
      </c>
      <c r="H35" s="235"/>
      <c r="I35" s="12">
        <v>0.24</v>
      </c>
      <c r="J35" s="72">
        <f>ROUND((I35*$F35),0)</f>
        <v>376886</v>
      </c>
      <c r="K35" s="14">
        <f t="shared" ref="K35:K41" si="4">J35/$G35</f>
        <v>0.29999992040035439</v>
      </c>
      <c r="L35" s="102" t="s">
        <v>13</v>
      </c>
      <c r="M35" s="102" t="s">
        <v>102</v>
      </c>
      <c r="N35" s="12"/>
      <c r="O35" s="165">
        <v>0</v>
      </c>
      <c r="P35" s="166">
        <f>ROUND((O35*$F35),0)</f>
        <v>0</v>
      </c>
      <c r="Q35" s="167">
        <f t="shared" ref="Q35:Q41" si="5">P35/$G35</f>
        <v>0</v>
      </c>
      <c r="R35" s="165">
        <f>I35+O35</f>
        <v>0.24</v>
      </c>
      <c r="S35" s="166">
        <f t="shared" si="3"/>
        <v>376886</v>
      </c>
      <c r="T35" s="167">
        <f t="shared" si="2"/>
        <v>0.29999992040035439</v>
      </c>
    </row>
    <row r="36" spans="1:20" ht="30" x14ac:dyDescent="0.25">
      <c r="A36" s="235"/>
      <c r="B36" s="235"/>
      <c r="C36" s="88" t="s">
        <v>9</v>
      </c>
      <c r="D36" s="88" t="s">
        <v>94</v>
      </c>
      <c r="E36" s="91">
        <v>0.8</v>
      </c>
      <c r="F36" s="22">
        <v>5856132</v>
      </c>
      <c r="G36" s="22">
        <f>ROUND((E36*F36),0)</f>
        <v>4684906</v>
      </c>
      <c r="H36" s="235"/>
      <c r="I36" s="12">
        <v>0.24</v>
      </c>
      <c r="J36" s="72">
        <f>ROUND((I36*$F36),0)</f>
        <v>1405472</v>
      </c>
      <c r="K36" s="14">
        <f t="shared" si="4"/>
        <v>0.3000000426902909</v>
      </c>
      <c r="L36" s="41" t="s">
        <v>103</v>
      </c>
      <c r="M36" s="41" t="s">
        <v>102</v>
      </c>
      <c r="N36" s="145" t="s">
        <v>131</v>
      </c>
      <c r="O36" s="41">
        <v>0.56000000000000005</v>
      </c>
      <c r="P36" s="187">
        <f>ROUND((O36*$F36),0)</f>
        <v>3279434</v>
      </c>
      <c r="Q36" s="188">
        <f t="shared" si="5"/>
        <v>0.6999999573097091</v>
      </c>
      <c r="R36" s="165">
        <f>I36+O36</f>
        <v>0.8</v>
      </c>
      <c r="S36" s="166">
        <f t="shared" si="3"/>
        <v>4684906</v>
      </c>
      <c r="T36" s="167">
        <f t="shared" si="2"/>
        <v>1</v>
      </c>
    </row>
    <row r="37" spans="1:20" ht="15" customHeight="1" x14ac:dyDescent="0.25">
      <c r="A37" s="235"/>
      <c r="B37" s="235"/>
      <c r="C37" s="23"/>
      <c r="D37" s="23" t="s">
        <v>34</v>
      </c>
      <c r="E37" s="10"/>
      <c r="F37" s="24"/>
      <c r="G37" s="11">
        <f>SUM(G35:G36)</f>
        <v>5941193</v>
      </c>
      <c r="H37" s="235"/>
      <c r="I37" s="93"/>
      <c r="J37" s="94">
        <f>SUM(J35:J36)</f>
        <v>1782358</v>
      </c>
      <c r="K37" s="87">
        <f t="shared" si="4"/>
        <v>0.30000001683163635</v>
      </c>
      <c r="L37" s="93"/>
      <c r="M37" s="93"/>
      <c r="N37" s="93"/>
      <c r="O37" s="10"/>
      <c r="P37" s="39">
        <f>SUM(P35:P36)</f>
        <v>3279434</v>
      </c>
      <c r="Q37" s="40">
        <f t="shared" si="5"/>
        <v>0.55198240488063588</v>
      </c>
      <c r="R37" s="10"/>
      <c r="S37" s="39">
        <f t="shared" si="3"/>
        <v>5061792</v>
      </c>
      <c r="T37" s="40">
        <f t="shared" si="2"/>
        <v>0.85198242171227223</v>
      </c>
    </row>
    <row r="38" spans="1:20" ht="30" x14ac:dyDescent="0.25">
      <c r="A38" s="235" t="s">
        <v>86</v>
      </c>
      <c r="B38" s="235" t="s">
        <v>100</v>
      </c>
      <c r="C38" s="88" t="s">
        <v>10</v>
      </c>
      <c r="D38" s="88" t="s">
        <v>96</v>
      </c>
      <c r="E38" s="90">
        <v>1</v>
      </c>
      <c r="F38" s="22">
        <v>1243201</v>
      </c>
      <c r="G38" s="22">
        <f>ROUND((E38*F38),0)</f>
        <v>1243201</v>
      </c>
      <c r="H38" s="235"/>
      <c r="I38" s="12">
        <v>0.3</v>
      </c>
      <c r="J38" s="72">
        <f>ROUND((I38*$F38),0)</f>
        <v>372960</v>
      </c>
      <c r="K38" s="14">
        <f t="shared" si="4"/>
        <v>0.29999975868745277</v>
      </c>
      <c r="L38" s="102" t="s">
        <v>13</v>
      </c>
      <c r="M38" s="102" t="s">
        <v>102</v>
      </c>
      <c r="N38" s="12"/>
      <c r="O38" s="165">
        <v>0</v>
      </c>
      <c r="P38" s="166">
        <f>ROUND((O38*$F38),0)</f>
        <v>0</v>
      </c>
      <c r="Q38" s="167">
        <f t="shared" si="5"/>
        <v>0</v>
      </c>
      <c r="R38" s="165">
        <f>I38+O38</f>
        <v>0.3</v>
      </c>
      <c r="S38" s="166">
        <f t="shared" si="3"/>
        <v>372960</v>
      </c>
      <c r="T38" s="167">
        <f t="shared" si="2"/>
        <v>0.29999975868745277</v>
      </c>
    </row>
    <row r="39" spans="1:20" ht="30" x14ac:dyDescent="0.25">
      <c r="A39" s="235"/>
      <c r="B39" s="235"/>
      <c r="C39" s="88" t="s">
        <v>9</v>
      </c>
      <c r="D39" s="88" t="s">
        <v>97</v>
      </c>
      <c r="E39" s="90">
        <v>1</v>
      </c>
      <c r="F39" s="22">
        <v>9880179</v>
      </c>
      <c r="G39" s="22">
        <f>ROUND((E39*F39),0)</f>
        <v>9880179</v>
      </c>
      <c r="H39" s="235"/>
      <c r="I39" s="12">
        <v>0.3</v>
      </c>
      <c r="J39" s="72">
        <f>ROUND((I39*$F39),0)</f>
        <v>2964054</v>
      </c>
      <c r="K39" s="14">
        <f t="shared" si="4"/>
        <v>0.30000003036382233</v>
      </c>
      <c r="L39" s="41" t="s">
        <v>103</v>
      </c>
      <c r="M39" s="41" t="s">
        <v>102</v>
      </c>
      <c r="N39" s="145" t="s">
        <v>131</v>
      </c>
      <c r="O39" s="41">
        <v>0.7</v>
      </c>
      <c r="P39" s="187">
        <f>ROUND((O39*$F39),0)</f>
        <v>6916125</v>
      </c>
      <c r="Q39" s="188">
        <f t="shared" si="5"/>
        <v>0.69999996963617761</v>
      </c>
      <c r="R39" s="165">
        <f>I39+O39</f>
        <v>1</v>
      </c>
      <c r="S39" s="166">
        <f t="shared" si="3"/>
        <v>9880179</v>
      </c>
      <c r="T39" s="167">
        <f t="shared" si="2"/>
        <v>1</v>
      </c>
    </row>
    <row r="40" spans="1:20" ht="30" x14ac:dyDescent="0.25">
      <c r="A40" s="235"/>
      <c r="B40" s="235"/>
      <c r="C40" s="23"/>
      <c r="D40" s="23" t="s">
        <v>98</v>
      </c>
      <c r="E40" s="10"/>
      <c r="F40" s="24"/>
      <c r="G40" s="11">
        <f>SUM(G38:G39)</f>
        <v>11123380</v>
      </c>
      <c r="H40" s="235"/>
      <c r="I40" s="93"/>
      <c r="J40" s="94">
        <f>SUM(J38:J39)</f>
        <v>3337014</v>
      </c>
      <c r="K40" s="87">
        <f t="shared" si="4"/>
        <v>0.3</v>
      </c>
      <c r="L40" s="93"/>
      <c r="M40" s="93"/>
      <c r="N40" s="93"/>
      <c r="O40" s="10"/>
      <c r="P40" s="39">
        <f>SUM(P38:P39)</f>
        <v>6916125</v>
      </c>
      <c r="Q40" s="40">
        <f t="shared" si="5"/>
        <v>0.62176469742110763</v>
      </c>
      <c r="R40" s="10"/>
      <c r="S40" s="39">
        <f t="shared" si="3"/>
        <v>10253139</v>
      </c>
      <c r="T40" s="40">
        <f t="shared" si="2"/>
        <v>0.92176469742110756</v>
      </c>
    </row>
    <row r="41" spans="1:20" ht="25.5" x14ac:dyDescent="0.25">
      <c r="A41" s="4"/>
      <c r="B41" s="4"/>
      <c r="C41" s="4"/>
      <c r="D41" s="4"/>
      <c r="E41" s="5"/>
      <c r="F41" s="26" t="s">
        <v>49</v>
      </c>
      <c r="G41" s="27">
        <f>SUM(G17:G40)/2</f>
        <v>66046701</v>
      </c>
      <c r="H41" s="85"/>
      <c r="I41" s="26" t="s">
        <v>49</v>
      </c>
      <c r="J41" s="27">
        <f>SUM(J17:J40)/2</f>
        <v>19814012</v>
      </c>
      <c r="K41" s="97">
        <f t="shared" si="4"/>
        <v>0.3000000257393628</v>
      </c>
      <c r="L41" s="85"/>
      <c r="M41" s="85"/>
      <c r="N41" s="85"/>
      <c r="O41" s="26" t="s">
        <v>49</v>
      </c>
      <c r="P41" s="27">
        <f>SUM(P17:P40)/2</f>
        <v>30586677</v>
      </c>
      <c r="Q41" s="97">
        <f t="shared" si="5"/>
        <v>0.46310680983142521</v>
      </c>
      <c r="R41" s="26" t="s">
        <v>49</v>
      </c>
      <c r="S41" s="27">
        <f>SUM(S17:S40)/2</f>
        <v>50400689</v>
      </c>
      <c r="T41" s="97">
        <f t="shared" si="2"/>
        <v>0.76310683557078796</v>
      </c>
    </row>
    <row r="42" spans="1:20" ht="25.5" x14ac:dyDescent="0.25">
      <c r="A42" s="4"/>
      <c r="B42" s="4"/>
      <c r="C42" s="4"/>
      <c r="D42" s="4"/>
      <c r="E42" s="5"/>
      <c r="F42" s="16" t="s">
        <v>50</v>
      </c>
      <c r="G42" s="27">
        <v>0</v>
      </c>
      <c r="H42" s="85"/>
      <c r="I42" s="16" t="s">
        <v>50</v>
      </c>
      <c r="J42" s="27">
        <v>0</v>
      </c>
      <c r="K42" s="3"/>
      <c r="L42" s="99"/>
      <c r="M42" s="99"/>
      <c r="N42" s="99"/>
      <c r="O42" s="16" t="s">
        <v>50</v>
      </c>
      <c r="P42" s="27">
        <v>0</v>
      </c>
      <c r="Q42" s="3"/>
      <c r="R42" s="16" t="s">
        <v>50</v>
      </c>
      <c r="S42" s="27">
        <v>0</v>
      </c>
      <c r="T42" s="3"/>
    </row>
    <row r="43" spans="1:20" ht="25.5" x14ac:dyDescent="0.25">
      <c r="A43" s="4"/>
      <c r="B43" s="4"/>
      <c r="C43" s="4"/>
      <c r="D43" s="4"/>
      <c r="E43" s="5"/>
      <c r="F43" s="15" t="s">
        <v>49</v>
      </c>
      <c r="G43" s="27">
        <f>+G41+G42</f>
        <v>66046701</v>
      </c>
      <c r="H43" s="85"/>
      <c r="I43" s="15" t="s">
        <v>49</v>
      </c>
      <c r="J43" s="27">
        <f>+J41+J42</f>
        <v>19814012</v>
      </c>
      <c r="K43" s="3"/>
      <c r="L43" s="99"/>
      <c r="M43" s="99"/>
      <c r="N43" s="99"/>
      <c r="O43" s="15" t="s">
        <v>49</v>
      </c>
      <c r="P43" s="27">
        <f>+P41+P42</f>
        <v>30586677</v>
      </c>
      <c r="Q43" s="3"/>
      <c r="R43" s="15" t="s">
        <v>49</v>
      </c>
      <c r="S43" s="27">
        <f>+S41+S42</f>
        <v>50400689</v>
      </c>
      <c r="T43" s="3"/>
    </row>
    <row r="44" spans="1:20" x14ac:dyDescent="0.25">
      <c r="A44" s="4"/>
      <c r="B44" s="4"/>
      <c r="C44" s="4"/>
      <c r="D44" s="4"/>
      <c r="E44" s="5"/>
      <c r="F44" s="18" t="s">
        <v>146</v>
      </c>
      <c r="G44" s="27">
        <f>+G43*16%</f>
        <v>10567472.16</v>
      </c>
      <c r="H44" s="85"/>
      <c r="I44" s="18" t="s">
        <v>134</v>
      </c>
      <c r="J44" s="27">
        <f>+J43*19%</f>
        <v>3764662.2800000003</v>
      </c>
      <c r="K44" s="3"/>
      <c r="L44" s="99"/>
      <c r="M44" s="99"/>
      <c r="N44" s="99"/>
      <c r="O44" s="18" t="s">
        <v>146</v>
      </c>
      <c r="P44" s="27">
        <f>+P43*16%</f>
        <v>4893868.32</v>
      </c>
      <c r="Q44" s="3"/>
      <c r="R44" s="18" t="s">
        <v>146</v>
      </c>
      <c r="S44" s="27">
        <f>+S43*16%</f>
        <v>8064110.2400000002</v>
      </c>
      <c r="T44" s="3"/>
    </row>
    <row r="45" spans="1:20" x14ac:dyDescent="0.25">
      <c r="A45" s="4"/>
      <c r="B45" s="4"/>
      <c r="C45" s="4"/>
      <c r="D45" s="4"/>
      <c r="E45" s="5"/>
      <c r="F45" s="92" t="s">
        <v>51</v>
      </c>
      <c r="G45" s="17">
        <f>+G43+G44</f>
        <v>76614173.159999996</v>
      </c>
      <c r="H45" s="85"/>
      <c r="I45" s="92" t="s">
        <v>51</v>
      </c>
      <c r="J45" s="17">
        <f>+J43+J44</f>
        <v>23578674.280000001</v>
      </c>
      <c r="K45" s="3"/>
      <c r="L45" s="99"/>
      <c r="M45" s="99"/>
      <c r="N45" s="99"/>
      <c r="O45" s="163" t="s">
        <v>51</v>
      </c>
      <c r="P45" s="17">
        <f>+P43+P44</f>
        <v>35480545.32</v>
      </c>
      <c r="Q45" s="3"/>
      <c r="R45" s="92" t="s">
        <v>51</v>
      </c>
      <c r="S45" s="17">
        <f>+S43+S44</f>
        <v>58464799.240000002</v>
      </c>
      <c r="T45" s="3"/>
    </row>
    <row r="46" spans="1:20" x14ac:dyDescent="0.25">
      <c r="A46" s="4"/>
      <c r="B46" s="4"/>
      <c r="C46" s="4"/>
      <c r="D46" s="4"/>
      <c r="E46" s="5"/>
      <c r="F46" s="4"/>
      <c r="G46" s="4"/>
      <c r="H46" s="85"/>
      <c r="I46" s="85"/>
      <c r="J46" s="86"/>
      <c r="K46" s="3"/>
      <c r="L46" s="99"/>
      <c r="M46" s="99"/>
      <c r="N46" s="99"/>
      <c r="O46" s="85"/>
      <c r="P46" s="86"/>
      <c r="Q46" s="3"/>
    </row>
    <row r="47" spans="1:20" x14ac:dyDescent="0.25">
      <c r="A47" s="4"/>
      <c r="B47" s="4"/>
      <c r="C47" s="4"/>
      <c r="D47" s="4"/>
      <c r="E47" s="5"/>
      <c r="F47" s="4"/>
      <c r="G47" s="4"/>
      <c r="H47" s="85"/>
      <c r="I47" s="99"/>
      <c r="J47" s="99"/>
      <c r="K47" s="99"/>
      <c r="L47" s="99"/>
      <c r="M47" s="99"/>
      <c r="N47" s="99"/>
      <c r="O47" s="99"/>
      <c r="P47" s="99"/>
      <c r="Q47" s="99"/>
    </row>
    <row r="48" spans="1:20" x14ac:dyDescent="0.25">
      <c r="A48" s="4"/>
      <c r="B48" s="4"/>
      <c r="C48" s="4"/>
      <c r="D48" s="4"/>
      <c r="E48" s="5"/>
      <c r="F48" s="4"/>
      <c r="G48" s="4"/>
      <c r="H48" s="85"/>
      <c r="I48" s="85"/>
      <c r="J48" s="86"/>
      <c r="K48" s="3"/>
      <c r="L48" s="85"/>
      <c r="M48" s="98"/>
      <c r="N48" s="99"/>
      <c r="O48" s="85"/>
      <c r="P48" s="86"/>
      <c r="Q48" s="3"/>
      <c r="R48" s="99"/>
      <c r="S48" s="99"/>
      <c r="T48" s="99"/>
    </row>
    <row r="49" spans="1:20" x14ac:dyDescent="0.25">
      <c r="A49" s="4"/>
      <c r="B49" s="4"/>
      <c r="C49" s="4"/>
      <c r="D49" s="4"/>
      <c r="E49" s="5"/>
      <c r="F49" s="4"/>
      <c r="G49" s="4"/>
      <c r="H49" s="85"/>
      <c r="I49" s="85"/>
      <c r="J49" s="86"/>
      <c r="K49" s="3"/>
      <c r="L49" s="85"/>
      <c r="M49" s="98"/>
      <c r="N49" s="99"/>
      <c r="O49" s="85"/>
      <c r="P49" s="86"/>
      <c r="Q49" s="3"/>
      <c r="R49" s="99"/>
      <c r="S49" s="99"/>
      <c r="T49" s="99"/>
    </row>
    <row r="50" spans="1:20" x14ac:dyDescent="0.25">
      <c r="A50" s="19" t="s">
        <v>52</v>
      </c>
      <c r="B50" s="20"/>
      <c r="C50" s="20"/>
      <c r="D50" s="21" t="s">
        <v>53</v>
      </c>
      <c r="E50" s="36"/>
      <c r="H50" s="85"/>
      <c r="I50" s="85"/>
      <c r="J50" s="86"/>
      <c r="K50" s="3"/>
      <c r="L50" s="85"/>
      <c r="M50" s="98"/>
      <c r="N50" s="99"/>
      <c r="O50" s="85"/>
      <c r="P50" s="86"/>
      <c r="Q50" s="3"/>
      <c r="R50" s="99"/>
      <c r="S50" s="99"/>
      <c r="T50" s="99"/>
    </row>
    <row r="51" spans="1:20" x14ac:dyDescent="0.25">
      <c r="A51" s="19"/>
      <c r="B51" s="20"/>
      <c r="C51" s="20"/>
      <c r="D51" s="21"/>
      <c r="E51" s="36"/>
      <c r="H51" s="85"/>
      <c r="I51" s="85"/>
      <c r="J51" s="86"/>
      <c r="K51"/>
      <c r="L51"/>
      <c r="M51"/>
      <c r="N51" s="99"/>
      <c r="O51" s="54" t="s">
        <v>54</v>
      </c>
      <c r="P51" s="55" t="s">
        <v>55</v>
      </c>
      <c r="Q51" s="54" t="s">
        <v>46</v>
      </c>
      <c r="R51" s="99"/>
      <c r="S51" s="99"/>
      <c r="T51" s="99"/>
    </row>
    <row r="52" spans="1:20" x14ac:dyDescent="0.25">
      <c r="A52" s="19"/>
      <c r="B52" s="20"/>
      <c r="C52" s="20"/>
      <c r="D52" s="21"/>
      <c r="E52" s="36"/>
      <c r="H52" s="85"/>
      <c r="I52" s="85"/>
      <c r="J52" s="86"/>
      <c r="K52"/>
      <c r="L52"/>
      <c r="M52"/>
      <c r="N52" s="99"/>
      <c r="O52" s="56" t="s">
        <v>56</v>
      </c>
      <c r="P52" s="57">
        <f>J41</f>
        <v>19814012</v>
      </c>
      <c r="Q52" s="31">
        <f>K41</f>
        <v>0.3000000257393628</v>
      </c>
      <c r="R52" s="99"/>
      <c r="S52" s="99"/>
      <c r="T52" s="99"/>
    </row>
    <row r="53" spans="1:20" x14ac:dyDescent="0.25">
      <c r="A53" s="19"/>
      <c r="B53" s="20"/>
      <c r="C53" s="20"/>
      <c r="D53" s="21"/>
      <c r="E53" s="36"/>
      <c r="H53" s="85"/>
      <c r="I53" s="85"/>
      <c r="J53" s="86"/>
      <c r="K53" s="33"/>
      <c r="L53" s="33"/>
      <c r="M53" s="33"/>
      <c r="N53" s="99"/>
      <c r="O53" s="56" t="s">
        <v>57</v>
      </c>
      <c r="P53" s="25">
        <f>P41</f>
        <v>30586677</v>
      </c>
      <c r="Q53" s="31">
        <f>Q41</f>
        <v>0.46310680983142521</v>
      </c>
      <c r="R53" s="99"/>
      <c r="S53" s="99"/>
      <c r="T53" s="99"/>
    </row>
    <row r="54" spans="1:20" x14ac:dyDescent="0.25">
      <c r="A54" s="19"/>
      <c r="B54" s="20"/>
      <c r="C54" s="20"/>
      <c r="D54" s="21"/>
      <c r="E54" s="36"/>
      <c r="H54" s="85"/>
      <c r="I54" s="85"/>
      <c r="J54" s="86"/>
      <c r="K54"/>
      <c r="L54"/>
      <c r="M54"/>
      <c r="N54" s="99"/>
      <c r="O54" s="60" t="s">
        <v>11</v>
      </c>
      <c r="P54" s="61">
        <f>SUM(P52:P53)</f>
        <v>50400689</v>
      </c>
      <c r="Q54" s="32">
        <f>SUM(Q52:Q53)</f>
        <v>0.76310683557078796</v>
      </c>
      <c r="R54" s="99"/>
      <c r="S54" s="99"/>
      <c r="T54" s="99"/>
    </row>
    <row r="55" spans="1:20" x14ac:dyDescent="0.25">
      <c r="A55" s="19"/>
      <c r="B55" s="20"/>
      <c r="C55" s="20"/>
      <c r="D55" s="21"/>
      <c r="E55" s="36"/>
      <c r="H55" s="85"/>
      <c r="I55" s="85"/>
      <c r="J55" s="86"/>
      <c r="K55"/>
      <c r="L55"/>
      <c r="M55"/>
      <c r="N55" s="99"/>
      <c r="O55" s="56" t="s">
        <v>58</v>
      </c>
      <c r="P55" s="199"/>
      <c r="Q55" s="200"/>
      <c r="R55" s="99"/>
      <c r="S55" s="99"/>
      <c r="T55" s="99"/>
    </row>
    <row r="56" spans="1:20" x14ac:dyDescent="0.25">
      <c r="A56" s="19"/>
      <c r="B56" s="20"/>
      <c r="C56" s="20"/>
      <c r="D56" s="21"/>
      <c r="E56" s="36"/>
      <c r="H56" s="85"/>
      <c r="I56" s="85"/>
      <c r="J56" s="86"/>
      <c r="K56"/>
      <c r="L56"/>
      <c r="M56"/>
      <c r="N56" s="99"/>
      <c r="O56" s="58" t="s">
        <v>59</v>
      </c>
      <c r="P56" s="199" t="s">
        <v>148</v>
      </c>
      <c r="Q56" s="200"/>
      <c r="R56" s="99"/>
      <c r="S56" s="99"/>
      <c r="T56" s="99"/>
    </row>
    <row r="57" spans="1:20" ht="25.5" x14ac:dyDescent="0.25">
      <c r="A57" s="19"/>
      <c r="B57" s="20"/>
      <c r="C57" s="20"/>
      <c r="D57" s="21" t="s">
        <v>61</v>
      </c>
      <c r="E57" s="36"/>
      <c r="H57" s="85"/>
      <c r="I57" s="85"/>
      <c r="J57" s="86"/>
      <c r="K57"/>
      <c r="L57"/>
      <c r="M57"/>
      <c r="N57" s="99"/>
      <c r="O57" s="59" t="s">
        <v>60</v>
      </c>
      <c r="P57" s="201"/>
      <c r="Q57" s="202"/>
      <c r="R57" s="99"/>
      <c r="S57" s="99"/>
      <c r="T57" s="99"/>
    </row>
    <row r="58" spans="1:20" x14ac:dyDescent="0.25">
      <c r="A58" s="19" t="s">
        <v>62</v>
      </c>
      <c r="D58" s="21" t="s">
        <v>63</v>
      </c>
      <c r="E58" s="36"/>
      <c r="H58" s="85"/>
      <c r="I58" s="85"/>
      <c r="J58" s="86"/>
      <c r="K58" s="3"/>
      <c r="L58" s="85"/>
      <c r="M58" s="98"/>
      <c r="N58" s="99"/>
      <c r="O58" s="85"/>
      <c r="P58" s="86"/>
      <c r="Q58" s="3"/>
      <c r="R58" s="99"/>
      <c r="S58" s="99"/>
      <c r="T58" s="99"/>
    </row>
    <row r="59" spans="1:20" x14ac:dyDescent="0.25">
      <c r="A59" s="19" t="s">
        <v>64</v>
      </c>
      <c r="D59" s="21" t="s">
        <v>65</v>
      </c>
      <c r="E59" s="36"/>
      <c r="H59" s="85"/>
      <c r="I59" s="85"/>
      <c r="J59" s="86"/>
      <c r="K59" s="3"/>
      <c r="L59" s="85"/>
      <c r="M59" s="98"/>
      <c r="N59" s="99"/>
      <c r="O59" s="85"/>
      <c r="P59" s="86"/>
      <c r="Q59" s="3"/>
      <c r="R59" s="99"/>
      <c r="S59" s="99"/>
      <c r="T59" s="99"/>
    </row>
    <row r="60" spans="1:20" x14ac:dyDescent="0.25">
      <c r="H60" s="85"/>
      <c r="I60" s="85"/>
      <c r="J60" s="86"/>
      <c r="K60" s="3"/>
      <c r="L60" s="85"/>
      <c r="M60" s="98"/>
      <c r="N60" s="99"/>
      <c r="O60" s="85"/>
      <c r="P60" s="86"/>
      <c r="Q60" s="3"/>
      <c r="R60" s="99"/>
      <c r="S60" s="99"/>
      <c r="T60" s="99"/>
    </row>
    <row r="61" spans="1:20" x14ac:dyDescent="0.25">
      <c r="H61" s="85"/>
      <c r="I61" s="85"/>
      <c r="J61" s="86"/>
      <c r="K61" s="3"/>
      <c r="L61" s="85"/>
      <c r="M61" s="98"/>
      <c r="N61" s="99"/>
      <c r="O61" s="85"/>
      <c r="P61" s="86"/>
      <c r="Q61" s="3"/>
      <c r="R61" s="99"/>
      <c r="S61" s="99"/>
      <c r="T61" s="99"/>
    </row>
    <row r="62" spans="1:20" x14ac:dyDescent="0.25">
      <c r="H62" s="85"/>
      <c r="I62" s="85"/>
      <c r="J62" s="86"/>
      <c r="K62" s="3"/>
      <c r="L62" s="85"/>
      <c r="M62" s="98"/>
      <c r="N62" s="99"/>
      <c r="O62" s="85"/>
      <c r="P62" s="86"/>
      <c r="Q62" s="3"/>
      <c r="R62" s="99"/>
      <c r="S62" s="99"/>
      <c r="T62" s="99"/>
    </row>
  </sheetData>
  <sheetProtection formatCells="0" formatColumns="0" formatRows="0" insertColumns="0" insertRows="0" insertHyperlinks="0" deleteColumns="0" deleteRows="0" sort="0" autoFilter="0" pivotTables="0"/>
  <mergeCells count="44">
    <mergeCell ref="B17:B19"/>
    <mergeCell ref="H17:H19"/>
    <mergeCell ref="A20:A22"/>
    <mergeCell ref="A35:A37"/>
    <mergeCell ref="B35:B37"/>
    <mergeCell ref="H35:H37"/>
    <mergeCell ref="A23:A25"/>
    <mergeCell ref="B23:B25"/>
    <mergeCell ref="H23:H25"/>
    <mergeCell ref="A26:A28"/>
    <mergeCell ref="B26:B28"/>
    <mergeCell ref="H26:H28"/>
    <mergeCell ref="A1:B2"/>
    <mergeCell ref="A4:T4"/>
    <mergeCell ref="P55:Q55"/>
    <mergeCell ref="A38:A40"/>
    <mergeCell ref="B38:B40"/>
    <mergeCell ref="H38:H40"/>
    <mergeCell ref="A29:A31"/>
    <mergeCell ref="B29:B31"/>
    <mergeCell ref="H29:H31"/>
    <mergeCell ref="A32:A34"/>
    <mergeCell ref="B32:B34"/>
    <mergeCell ref="H32:H34"/>
    <mergeCell ref="O14:Q15"/>
    <mergeCell ref="R1:T1"/>
    <mergeCell ref="R2:T2"/>
    <mergeCell ref="C1:Q2"/>
    <mergeCell ref="P56:Q56"/>
    <mergeCell ref="P57:Q57"/>
    <mergeCell ref="A10:T10"/>
    <mergeCell ref="A5:T5"/>
    <mergeCell ref="A6:T6"/>
    <mergeCell ref="A7:T7"/>
    <mergeCell ref="A8:T8"/>
    <mergeCell ref="A9:T9"/>
    <mergeCell ref="I14:N14"/>
    <mergeCell ref="R14:T15"/>
    <mergeCell ref="B15:H15"/>
    <mergeCell ref="L15:M15"/>
    <mergeCell ref="A11:T11"/>
    <mergeCell ref="A17:A19"/>
    <mergeCell ref="B20:B22"/>
    <mergeCell ref="H20:H22"/>
  </mergeCells>
  <pageMargins left="0.70866141732283472" right="0.70866141732283472" top="0.74803149606299213" bottom="0.74803149606299213" header="0.31496062992125984" footer="0.31496062992125984"/>
  <pageSetup scale="42" orientation="landscape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44"/>
  <sheetViews>
    <sheetView zoomScale="70" zoomScaleNormal="70" workbookViewId="0">
      <pane xSplit="8" ySplit="6" topLeftCell="I8" activePane="bottomRight" state="frozen"/>
      <selection pane="topRight" activeCell="I1" sqref="I1"/>
      <selection pane="bottomLeft" activeCell="A7" sqref="A7"/>
      <selection pane="bottomRight" activeCell="J42" sqref="J42:K42"/>
    </sheetView>
  </sheetViews>
  <sheetFormatPr baseColWidth="10" defaultRowHeight="15" x14ac:dyDescent="0.25"/>
  <cols>
    <col min="1" max="1" width="17.28515625" style="148" customWidth="1"/>
    <col min="2" max="2" width="22.85546875" style="148" customWidth="1"/>
    <col min="3" max="3" width="32" style="148" customWidth="1"/>
    <col min="4" max="4" width="23.7109375" style="148" customWidth="1"/>
    <col min="5" max="5" width="10.5703125" style="148" bestFit="1" customWidth="1"/>
    <col min="6" max="6" width="17.85546875" style="148" customWidth="1"/>
    <col min="7" max="7" width="16.5703125" style="148" customWidth="1"/>
    <col min="8" max="8" width="19.5703125" style="148" customWidth="1"/>
    <col min="9" max="9" width="17.85546875" style="148" bestFit="1" customWidth="1"/>
    <col min="10" max="10" width="20.7109375" style="148" customWidth="1"/>
    <col min="11" max="11" width="11.42578125" style="148"/>
    <col min="12" max="12" width="17.85546875" style="148" bestFit="1" customWidth="1"/>
    <col min="13" max="13" width="16.5703125" style="148" bestFit="1" customWidth="1"/>
    <col min="14" max="16384" width="11.42578125" style="148"/>
  </cols>
  <sheetData>
    <row r="1" spans="1:14" ht="15.75" thickBot="1" x14ac:dyDescent="0.3">
      <c r="A1" s="107"/>
      <c r="B1" s="108"/>
      <c r="C1" s="251" t="s">
        <v>40</v>
      </c>
      <c r="D1" s="252"/>
      <c r="E1" s="252"/>
      <c r="F1" s="252"/>
      <c r="G1" s="252"/>
      <c r="H1" s="252"/>
      <c r="I1" s="252"/>
      <c r="J1" s="252"/>
      <c r="K1" s="253"/>
      <c r="L1" s="257" t="s">
        <v>129</v>
      </c>
      <c r="M1" s="257"/>
      <c r="N1" s="258"/>
    </row>
    <row r="2" spans="1:14" ht="15.75" thickBot="1" x14ac:dyDescent="0.3">
      <c r="A2" s="109"/>
      <c r="B2" s="110"/>
      <c r="C2" s="254"/>
      <c r="D2" s="255"/>
      <c r="E2" s="255"/>
      <c r="F2" s="255"/>
      <c r="G2" s="255"/>
      <c r="H2" s="255"/>
      <c r="I2" s="255"/>
      <c r="J2" s="255"/>
      <c r="K2" s="256"/>
      <c r="L2" s="259" t="s">
        <v>41</v>
      </c>
      <c r="M2" s="259"/>
      <c r="N2" s="260"/>
    </row>
    <row r="3" spans="1:14" x14ac:dyDescent="0.25">
      <c r="A3" s="111"/>
      <c r="B3" s="112"/>
      <c r="C3" s="112"/>
      <c r="D3" s="112"/>
      <c r="E3" s="112"/>
      <c r="F3" s="112"/>
      <c r="G3" s="112"/>
      <c r="H3" s="112"/>
      <c r="I3" s="113"/>
      <c r="J3" s="114"/>
      <c r="K3" s="34"/>
      <c r="L3" s="113"/>
      <c r="M3" s="114"/>
      <c r="N3" s="34"/>
    </row>
    <row r="4" spans="1:14" x14ac:dyDescent="0.25">
      <c r="A4" s="246" t="s">
        <v>42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</row>
    <row r="5" spans="1:14" x14ac:dyDescent="0.25">
      <c r="A5" s="246" t="s">
        <v>43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</row>
    <row r="6" spans="1:14" x14ac:dyDescent="0.25">
      <c r="A6" s="246" t="s">
        <v>44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</row>
    <row r="7" spans="1:14" x14ac:dyDescent="0.25">
      <c r="A7" s="246" t="s">
        <v>45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</row>
    <row r="8" spans="1:14" x14ac:dyDescent="0.25">
      <c r="A8" s="247" t="s">
        <v>128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</row>
    <row r="9" spans="1:14" x14ac:dyDescent="0.25">
      <c r="A9" s="246" t="s">
        <v>133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</row>
    <row r="10" spans="1:14" x14ac:dyDescent="0.25">
      <c r="A10" s="246" t="s">
        <v>136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</row>
    <row r="11" spans="1:14" x14ac:dyDescent="0.25">
      <c r="A11" s="246" t="s">
        <v>127</v>
      </c>
      <c r="B11" s="246"/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</row>
    <row r="12" spans="1:14" x14ac:dyDescent="0.25">
      <c r="A12" s="150"/>
      <c r="B12" s="248"/>
      <c r="C12" s="249"/>
      <c r="D12" s="249"/>
      <c r="E12" s="249"/>
      <c r="F12" s="249"/>
      <c r="G12" s="249"/>
      <c r="H12" s="249"/>
      <c r="I12" s="208" t="s">
        <v>135</v>
      </c>
      <c r="J12" s="209"/>
      <c r="K12" s="209"/>
      <c r="L12" s="230" t="s">
        <v>47</v>
      </c>
      <c r="M12" s="230"/>
      <c r="N12" s="230"/>
    </row>
    <row r="13" spans="1:14" x14ac:dyDescent="0.25">
      <c r="A13" s="8"/>
      <c r="B13" s="248"/>
      <c r="C13" s="250"/>
      <c r="D13" s="250"/>
      <c r="E13" s="250"/>
      <c r="F13" s="250"/>
      <c r="G13" s="250"/>
      <c r="H13" s="250"/>
      <c r="I13" s="149"/>
      <c r="J13" s="73"/>
      <c r="K13" s="65"/>
      <c r="L13" s="231"/>
      <c r="M13" s="231"/>
      <c r="N13" s="231"/>
    </row>
    <row r="14" spans="1:14" ht="30" x14ac:dyDescent="0.25">
      <c r="A14" s="37" t="s">
        <v>1</v>
      </c>
      <c r="B14" s="37" t="s">
        <v>2</v>
      </c>
      <c r="C14" s="37" t="s">
        <v>3</v>
      </c>
      <c r="D14" s="37" t="s">
        <v>33</v>
      </c>
      <c r="E14" s="37" t="s">
        <v>5</v>
      </c>
      <c r="F14" s="38" t="s">
        <v>6</v>
      </c>
      <c r="G14" s="37" t="s">
        <v>7</v>
      </c>
      <c r="H14" s="37" t="s">
        <v>8</v>
      </c>
      <c r="I14" s="63" t="s">
        <v>5</v>
      </c>
      <c r="J14" s="67" t="s">
        <v>7</v>
      </c>
      <c r="K14" s="66" t="s">
        <v>46</v>
      </c>
      <c r="L14" s="68" t="s">
        <v>5</v>
      </c>
      <c r="M14" s="63" t="s">
        <v>7</v>
      </c>
      <c r="N14" s="66" t="s">
        <v>46</v>
      </c>
    </row>
    <row r="15" spans="1:14" ht="45" x14ac:dyDescent="0.25">
      <c r="A15" s="261" t="s">
        <v>104</v>
      </c>
      <c r="B15" s="261" t="s">
        <v>36</v>
      </c>
      <c r="C15" s="168" t="s">
        <v>14</v>
      </c>
      <c r="D15" s="168" t="s">
        <v>15</v>
      </c>
      <c r="E15" s="168">
        <v>1</v>
      </c>
      <c r="F15" s="169">
        <v>2290107</v>
      </c>
      <c r="G15" s="169">
        <f>ROUND((E15*F15),0)</f>
        <v>2290107</v>
      </c>
      <c r="H15" s="261"/>
      <c r="I15" s="117">
        <v>1</v>
      </c>
      <c r="J15" s="118">
        <f>ROUND((I15*F15),0)</f>
        <v>2290107</v>
      </c>
      <c r="K15" s="119">
        <f>J15/G15</f>
        <v>1</v>
      </c>
      <c r="L15" s="117">
        <f>I15</f>
        <v>1</v>
      </c>
      <c r="M15" s="118">
        <f>J15</f>
        <v>2290107</v>
      </c>
      <c r="N15" s="119">
        <f>M15/G15</f>
        <v>1</v>
      </c>
    </row>
    <row r="16" spans="1:14" x14ac:dyDescent="0.25">
      <c r="A16" s="261"/>
      <c r="B16" s="261"/>
      <c r="C16" s="170"/>
      <c r="D16" s="170" t="s">
        <v>16</v>
      </c>
      <c r="E16" s="171"/>
      <c r="F16" s="171"/>
      <c r="G16" s="172">
        <f>G15</f>
        <v>2290107</v>
      </c>
      <c r="H16" s="261"/>
      <c r="I16" s="121"/>
      <c r="J16" s="122">
        <f>SUM(J15)</f>
        <v>2290107</v>
      </c>
      <c r="K16" s="123">
        <f>J16/G16</f>
        <v>1</v>
      </c>
      <c r="L16" s="121"/>
      <c r="M16" s="122">
        <f>SUM(M15)</f>
        <v>2290107</v>
      </c>
      <c r="N16" s="123">
        <f>M16/G16</f>
        <v>1</v>
      </c>
    </row>
    <row r="17" spans="1:14" ht="45" x14ac:dyDescent="0.25">
      <c r="A17" s="261" t="s">
        <v>104</v>
      </c>
      <c r="B17" s="261" t="s">
        <v>35</v>
      </c>
      <c r="C17" s="168" t="s">
        <v>14</v>
      </c>
      <c r="D17" s="168" t="s">
        <v>17</v>
      </c>
      <c r="E17" s="168">
        <v>0.3</v>
      </c>
      <c r="F17" s="169">
        <v>883327</v>
      </c>
      <c r="G17" s="169">
        <f>ROUND((E17*F17),0)</f>
        <v>264998</v>
      </c>
      <c r="H17" s="263" t="s">
        <v>125</v>
      </c>
      <c r="I17" s="117">
        <v>0.3</v>
      </c>
      <c r="J17" s="118">
        <f>ROUND((I17*F17),0)</f>
        <v>264998</v>
      </c>
      <c r="K17" s="119">
        <f>J17/G17</f>
        <v>1</v>
      </c>
      <c r="L17" s="117">
        <f>I17</f>
        <v>0.3</v>
      </c>
      <c r="M17" s="118">
        <f>J17</f>
        <v>264998</v>
      </c>
      <c r="N17" s="119">
        <f>M17/G17</f>
        <v>1</v>
      </c>
    </row>
    <row r="18" spans="1:14" ht="45" x14ac:dyDescent="0.25">
      <c r="A18" s="261"/>
      <c r="B18" s="261"/>
      <c r="C18" s="168" t="s">
        <v>9</v>
      </c>
      <c r="D18" s="168" t="s">
        <v>18</v>
      </c>
      <c r="E18" s="168">
        <v>0</v>
      </c>
      <c r="F18" s="169">
        <v>2715413</v>
      </c>
      <c r="G18" s="169">
        <f>ROUND((E18*F18),0)</f>
        <v>0</v>
      </c>
      <c r="H18" s="263"/>
      <c r="I18" s="117"/>
      <c r="J18" s="118">
        <f>ROUND((I18*F18),0)</f>
        <v>0</v>
      </c>
      <c r="K18" s="119">
        <v>0</v>
      </c>
      <c r="L18" s="117">
        <f>I18</f>
        <v>0</v>
      </c>
      <c r="M18" s="118">
        <f>J18</f>
        <v>0</v>
      </c>
      <c r="N18" s="119">
        <v>0</v>
      </c>
    </row>
    <row r="19" spans="1:14" x14ac:dyDescent="0.25">
      <c r="A19" s="261"/>
      <c r="B19" s="261"/>
      <c r="C19" s="170"/>
      <c r="D19" s="170" t="s">
        <v>19</v>
      </c>
      <c r="E19" s="171"/>
      <c r="F19" s="171"/>
      <c r="G19" s="172">
        <f>SUM(G17:G18)</f>
        <v>264998</v>
      </c>
      <c r="H19" s="263"/>
      <c r="I19" s="121"/>
      <c r="J19" s="122">
        <f>SUM(J17:J18)</f>
        <v>264998</v>
      </c>
      <c r="K19" s="123">
        <f t="shared" ref="K19:K27" si="0">J19/G19</f>
        <v>1</v>
      </c>
      <c r="L19" s="121"/>
      <c r="M19" s="122">
        <f>SUM(M17:M18)</f>
        <v>264998</v>
      </c>
      <c r="N19" s="123">
        <f t="shared" ref="N19:N27" si="1">M19/G19</f>
        <v>1</v>
      </c>
    </row>
    <row r="20" spans="1:14" ht="45" x14ac:dyDescent="0.25">
      <c r="A20" s="261" t="s">
        <v>104</v>
      </c>
      <c r="B20" s="261" t="s">
        <v>66</v>
      </c>
      <c r="C20" s="168" t="s">
        <v>20</v>
      </c>
      <c r="D20" s="168" t="s">
        <v>21</v>
      </c>
      <c r="E20" s="168">
        <v>1</v>
      </c>
      <c r="F20" s="169">
        <v>1733939</v>
      </c>
      <c r="G20" s="169">
        <f>ROUND((E20*F20),0)</f>
        <v>1733939</v>
      </c>
      <c r="H20" s="261"/>
      <c r="I20" s="117">
        <v>1</v>
      </c>
      <c r="J20" s="118">
        <f>ROUND((I20*F20),0)</f>
        <v>1733939</v>
      </c>
      <c r="K20" s="119">
        <f t="shared" si="0"/>
        <v>1</v>
      </c>
      <c r="L20" s="117">
        <f>I20</f>
        <v>1</v>
      </c>
      <c r="M20" s="118">
        <f>J20</f>
        <v>1733939</v>
      </c>
      <c r="N20" s="119">
        <f t="shared" si="1"/>
        <v>1</v>
      </c>
    </row>
    <row r="21" spans="1:14" x14ac:dyDescent="0.25">
      <c r="A21" s="261"/>
      <c r="B21" s="261"/>
      <c r="C21" s="170"/>
      <c r="D21" s="170" t="s">
        <v>22</v>
      </c>
      <c r="E21" s="171"/>
      <c r="F21" s="171"/>
      <c r="G21" s="172">
        <f>G20</f>
        <v>1733939</v>
      </c>
      <c r="H21" s="261"/>
      <c r="I21" s="121"/>
      <c r="J21" s="122">
        <f>SUM(J20)</f>
        <v>1733939</v>
      </c>
      <c r="K21" s="123">
        <f t="shared" si="0"/>
        <v>1</v>
      </c>
      <c r="L21" s="121"/>
      <c r="M21" s="122">
        <f>SUM(M20)</f>
        <v>1733939</v>
      </c>
      <c r="N21" s="123">
        <f t="shared" si="1"/>
        <v>1</v>
      </c>
    </row>
    <row r="22" spans="1:14" ht="45" x14ac:dyDescent="0.25">
      <c r="A22" s="261" t="s">
        <v>122</v>
      </c>
      <c r="B22" s="261" t="s">
        <v>67</v>
      </c>
      <c r="C22" s="168" t="s">
        <v>23</v>
      </c>
      <c r="D22" s="168" t="s">
        <v>24</v>
      </c>
      <c r="E22" s="168">
        <v>1</v>
      </c>
      <c r="F22" s="169">
        <v>294442</v>
      </c>
      <c r="G22" s="169">
        <f>ROUND((E22*F22),0)</f>
        <v>294442</v>
      </c>
      <c r="H22" s="261"/>
      <c r="I22" s="117">
        <v>1</v>
      </c>
      <c r="J22" s="118">
        <f>ROUND((I22*F22),0)</f>
        <v>294442</v>
      </c>
      <c r="K22" s="119">
        <f t="shared" si="0"/>
        <v>1</v>
      </c>
      <c r="L22" s="117">
        <f>I22</f>
        <v>1</v>
      </c>
      <c r="M22" s="118">
        <f>J22</f>
        <v>294442</v>
      </c>
      <c r="N22" s="119">
        <f t="shared" si="1"/>
        <v>1</v>
      </c>
    </row>
    <row r="23" spans="1:14" ht="45" x14ac:dyDescent="0.25">
      <c r="A23" s="261"/>
      <c r="B23" s="261"/>
      <c r="C23" s="168" t="s">
        <v>9</v>
      </c>
      <c r="D23" s="168" t="s">
        <v>25</v>
      </c>
      <c r="E23" s="168">
        <v>1</v>
      </c>
      <c r="F23" s="169">
        <v>1504928</v>
      </c>
      <c r="G23" s="169">
        <f>ROUND((E23*F23),0)</f>
        <v>1504928</v>
      </c>
      <c r="H23" s="261"/>
      <c r="I23" s="117">
        <v>1</v>
      </c>
      <c r="J23" s="118">
        <f>ROUND((I23*F23),0)</f>
        <v>1504928</v>
      </c>
      <c r="K23" s="119">
        <f t="shared" si="0"/>
        <v>1</v>
      </c>
      <c r="L23" s="117">
        <f>I23</f>
        <v>1</v>
      </c>
      <c r="M23" s="118">
        <f>J23</f>
        <v>1504928</v>
      </c>
      <c r="N23" s="119">
        <f t="shared" si="1"/>
        <v>1</v>
      </c>
    </row>
    <row r="24" spans="1:14" x14ac:dyDescent="0.25">
      <c r="A24" s="261"/>
      <c r="B24" s="261"/>
      <c r="C24" s="170"/>
      <c r="D24" s="170" t="s">
        <v>26</v>
      </c>
      <c r="E24" s="171"/>
      <c r="F24" s="171"/>
      <c r="G24" s="172">
        <f>SUM(G22:G23)</f>
        <v>1799370</v>
      </c>
      <c r="H24" s="261"/>
      <c r="I24" s="121"/>
      <c r="J24" s="122">
        <f>SUM(J22:J23)</f>
        <v>1799370</v>
      </c>
      <c r="K24" s="123">
        <f t="shared" si="0"/>
        <v>1</v>
      </c>
      <c r="L24" s="121"/>
      <c r="M24" s="122">
        <f>SUM(M22:M23)</f>
        <v>1799370</v>
      </c>
      <c r="N24" s="123">
        <f t="shared" si="1"/>
        <v>1</v>
      </c>
    </row>
    <row r="25" spans="1:14" x14ac:dyDescent="0.25">
      <c r="A25" s="261" t="s">
        <v>122</v>
      </c>
      <c r="B25" s="261" t="s">
        <v>27</v>
      </c>
      <c r="C25" s="168" t="s">
        <v>28</v>
      </c>
      <c r="D25" s="168" t="s">
        <v>29</v>
      </c>
      <c r="E25" s="168">
        <v>16</v>
      </c>
      <c r="F25" s="169">
        <v>65432</v>
      </c>
      <c r="G25" s="169">
        <f>ROUND((E25*F25),0)</f>
        <v>1046912</v>
      </c>
      <c r="H25" s="262" t="s">
        <v>126</v>
      </c>
      <c r="I25" s="117">
        <v>16</v>
      </c>
      <c r="J25" s="118">
        <f>ROUND((I25*F25),0)</f>
        <v>1046912</v>
      </c>
      <c r="K25" s="119">
        <f t="shared" si="0"/>
        <v>1</v>
      </c>
      <c r="L25" s="117">
        <f>I25</f>
        <v>16</v>
      </c>
      <c r="M25" s="118">
        <f>J25</f>
        <v>1046912</v>
      </c>
      <c r="N25" s="119">
        <f t="shared" si="1"/>
        <v>1</v>
      </c>
    </row>
    <row r="26" spans="1:14" x14ac:dyDescent="0.25">
      <c r="A26" s="261"/>
      <c r="B26" s="261"/>
      <c r="C26" s="170"/>
      <c r="D26" s="170" t="s">
        <v>30</v>
      </c>
      <c r="E26" s="171"/>
      <c r="F26" s="171"/>
      <c r="G26" s="172">
        <f>G25</f>
        <v>1046912</v>
      </c>
      <c r="H26" s="261"/>
      <c r="I26" s="121"/>
      <c r="J26" s="122">
        <f>SUM(J25)</f>
        <v>1046912</v>
      </c>
      <c r="K26" s="123">
        <f t="shared" si="0"/>
        <v>1</v>
      </c>
      <c r="L26" s="121"/>
      <c r="M26" s="122">
        <f>SUM(M25)</f>
        <v>1046912</v>
      </c>
      <c r="N26" s="123">
        <f t="shared" si="1"/>
        <v>1</v>
      </c>
    </row>
    <row r="27" spans="1:14" s="120" customFormat="1" x14ac:dyDescent="0.25">
      <c r="A27" s="4"/>
      <c r="B27" s="4"/>
      <c r="C27" s="4"/>
      <c r="D27" s="4"/>
      <c r="E27" s="5"/>
      <c r="F27" s="124" t="s">
        <v>49</v>
      </c>
      <c r="G27" s="27">
        <f>SUM(G15:G26)/2</f>
        <v>7135326</v>
      </c>
      <c r="H27" s="85"/>
      <c r="I27" s="124" t="s">
        <v>49</v>
      </c>
      <c r="J27" s="27">
        <f>SUM(J15:J26)/2</f>
        <v>7135326</v>
      </c>
      <c r="K27" s="125">
        <f t="shared" si="0"/>
        <v>1</v>
      </c>
      <c r="L27" s="124" t="s">
        <v>49</v>
      </c>
      <c r="M27" s="27">
        <f>SUM(M15:M26)/2</f>
        <v>7135326</v>
      </c>
      <c r="N27" s="173">
        <f t="shared" si="1"/>
        <v>1</v>
      </c>
    </row>
    <row r="28" spans="1:14" s="120" customFormat="1" x14ac:dyDescent="0.25">
      <c r="A28" s="4"/>
      <c r="B28" s="4"/>
      <c r="C28" s="4"/>
      <c r="D28" s="4"/>
      <c r="E28" s="5"/>
      <c r="F28" s="126" t="s">
        <v>50</v>
      </c>
      <c r="G28" s="27">
        <v>0</v>
      </c>
      <c r="H28" s="85"/>
      <c r="I28" s="126" t="s">
        <v>50</v>
      </c>
      <c r="J28" s="27">
        <v>0</v>
      </c>
      <c r="K28" s="29"/>
      <c r="L28" s="126" t="s">
        <v>50</v>
      </c>
      <c r="M28" s="27">
        <v>0</v>
      </c>
    </row>
    <row r="29" spans="1:14" s="120" customFormat="1" x14ac:dyDescent="0.25">
      <c r="A29" s="4"/>
      <c r="B29" s="4"/>
      <c r="C29" s="4"/>
      <c r="D29" s="4"/>
      <c r="E29" s="5"/>
      <c r="F29" s="128" t="s">
        <v>49</v>
      </c>
      <c r="G29" s="27">
        <f>+G27+G28</f>
        <v>7135326</v>
      </c>
      <c r="H29" s="85"/>
      <c r="I29" s="128" t="s">
        <v>49</v>
      </c>
      <c r="J29" s="27">
        <f>+J27+J28</f>
        <v>7135326</v>
      </c>
      <c r="K29" s="29"/>
      <c r="L29" s="128" t="s">
        <v>49</v>
      </c>
      <c r="M29" s="27">
        <f>+M27+M28</f>
        <v>7135326</v>
      </c>
    </row>
    <row r="30" spans="1:14" s="120" customFormat="1" x14ac:dyDescent="0.25">
      <c r="A30" s="4"/>
      <c r="B30" s="4"/>
      <c r="C30" s="4"/>
      <c r="D30" s="4"/>
      <c r="E30" s="5"/>
      <c r="F30" s="129" t="s">
        <v>146</v>
      </c>
      <c r="G30" s="27">
        <f>+G29*16%</f>
        <v>1141652.1599999999</v>
      </c>
      <c r="H30" s="85"/>
      <c r="I30" s="129" t="s">
        <v>146</v>
      </c>
      <c r="J30" s="27">
        <f>+J29*16%</f>
        <v>1141652.1599999999</v>
      </c>
      <c r="K30" s="29"/>
      <c r="L30" s="129" t="s">
        <v>146</v>
      </c>
      <c r="M30" s="27">
        <f>+M29*16%</f>
        <v>1141652.1599999999</v>
      </c>
    </row>
    <row r="31" spans="1:14" s="120" customFormat="1" x14ac:dyDescent="0.25">
      <c r="A31" s="4"/>
      <c r="B31" s="4"/>
      <c r="C31" s="4"/>
      <c r="D31" s="4"/>
      <c r="E31" s="5"/>
      <c r="F31" s="130" t="s">
        <v>51</v>
      </c>
      <c r="G31" s="17">
        <f>+G29+G30</f>
        <v>8276978.1600000001</v>
      </c>
      <c r="H31" s="85"/>
      <c r="I31" s="130" t="s">
        <v>51</v>
      </c>
      <c r="J31" s="17">
        <f>+J29+J30</f>
        <v>8276978.1600000001</v>
      </c>
      <c r="K31" s="29"/>
      <c r="L31" s="130" t="s">
        <v>51</v>
      </c>
      <c r="M31" s="17">
        <f>+M29+M30</f>
        <v>8276978.1600000001</v>
      </c>
    </row>
    <row r="32" spans="1:14" s="120" customFormat="1" x14ac:dyDescent="0.25">
      <c r="A32" s="4"/>
      <c r="B32" s="4"/>
      <c r="C32" s="4"/>
      <c r="D32" s="4"/>
      <c r="E32" s="5"/>
      <c r="F32" s="4"/>
      <c r="G32" s="4"/>
      <c r="H32" s="85"/>
      <c r="I32" s="127"/>
      <c r="J32" s="131"/>
      <c r="K32" s="29"/>
      <c r="L32" s="132"/>
      <c r="M32" s="29"/>
    </row>
    <row r="33" spans="1:13" s="120" customFormat="1" x14ac:dyDescent="0.25">
      <c r="A33" s="4"/>
      <c r="B33" s="4"/>
      <c r="C33" s="4"/>
      <c r="D33" s="4"/>
      <c r="E33" s="5"/>
      <c r="F33" s="4"/>
      <c r="G33" s="4"/>
      <c r="H33" s="85"/>
      <c r="I33" s="127"/>
      <c r="J33" s="131"/>
      <c r="K33" s="29"/>
      <c r="L33" s="132"/>
      <c r="M33" s="29"/>
    </row>
    <row r="34" spans="1:13" s="120" customFormat="1" x14ac:dyDescent="0.25">
      <c r="A34" s="4"/>
      <c r="B34" s="4"/>
      <c r="C34" s="4"/>
      <c r="D34" s="4"/>
      <c r="E34" s="5"/>
      <c r="F34" s="4"/>
      <c r="G34" s="4"/>
      <c r="H34" s="85"/>
      <c r="I34" s="127"/>
      <c r="J34" s="131"/>
      <c r="K34" s="29"/>
      <c r="L34" s="132"/>
      <c r="M34" s="29"/>
    </row>
    <row r="35" spans="1:13" s="120" customFormat="1" x14ac:dyDescent="0.25">
      <c r="A35" s="4"/>
      <c r="B35" s="4"/>
      <c r="C35" s="4"/>
      <c r="D35" s="4"/>
      <c r="E35" s="5"/>
      <c r="F35" s="4"/>
      <c r="G35" s="4"/>
      <c r="H35" s="85"/>
      <c r="I35" s="127"/>
      <c r="J35" s="131"/>
      <c r="K35" s="29"/>
      <c r="L35" s="132"/>
      <c r="M35" s="29"/>
    </row>
    <row r="36" spans="1:13" s="120" customFormat="1" x14ac:dyDescent="0.25">
      <c r="A36" s="133" t="s">
        <v>52</v>
      </c>
      <c r="B36" s="20"/>
      <c r="C36" s="20"/>
      <c r="D36" s="134" t="s">
        <v>53</v>
      </c>
      <c r="E36" s="36"/>
      <c r="F36" s="36"/>
      <c r="G36" s="36"/>
      <c r="H36" s="85"/>
      <c r="I36" s="127"/>
      <c r="J36" s="131"/>
      <c r="K36" s="29"/>
      <c r="L36" s="132"/>
      <c r="M36" s="29"/>
    </row>
    <row r="37" spans="1:13" s="120" customFormat="1" x14ac:dyDescent="0.25">
      <c r="A37" s="133"/>
      <c r="B37" s="20"/>
      <c r="C37" s="20"/>
      <c r="D37" s="134"/>
      <c r="E37" s="36"/>
      <c r="F37" s="36"/>
      <c r="G37" s="36"/>
      <c r="H37" s="85"/>
      <c r="I37" s="30" t="s">
        <v>54</v>
      </c>
      <c r="J37" s="55" t="s">
        <v>55</v>
      </c>
      <c r="K37" s="54" t="s">
        <v>46</v>
      </c>
      <c r="L37" s="132"/>
      <c r="M37" s="29"/>
    </row>
    <row r="38" spans="1:13" s="120" customFormat="1" x14ac:dyDescent="0.25">
      <c r="A38" s="133"/>
      <c r="B38" s="20"/>
      <c r="C38" s="20"/>
      <c r="D38" s="134"/>
      <c r="E38" s="36"/>
      <c r="F38" s="36"/>
      <c r="G38" s="36"/>
      <c r="H38" s="85"/>
      <c r="I38" s="135" t="s">
        <v>56</v>
      </c>
      <c r="J38" s="57">
        <f>J29</f>
        <v>7135326</v>
      </c>
      <c r="K38" s="31">
        <f>K27</f>
        <v>1</v>
      </c>
      <c r="L38" s="132"/>
      <c r="M38" s="29"/>
    </row>
    <row r="39" spans="1:13" s="120" customFormat="1" x14ac:dyDescent="0.25">
      <c r="A39" s="133"/>
      <c r="B39" s="20"/>
      <c r="C39" s="20"/>
      <c r="D39" s="134"/>
      <c r="E39" s="36"/>
      <c r="F39" s="36"/>
      <c r="G39" s="36"/>
      <c r="H39" s="85"/>
      <c r="I39" s="136" t="s">
        <v>11</v>
      </c>
      <c r="J39" s="61">
        <f>SUM(J38)</f>
        <v>7135326</v>
      </c>
      <c r="K39" s="32">
        <f>SUM(K38)</f>
        <v>1</v>
      </c>
      <c r="L39" s="132"/>
      <c r="M39" s="29"/>
    </row>
    <row r="40" spans="1:13" s="120" customFormat="1" x14ac:dyDescent="0.25">
      <c r="A40" s="133"/>
      <c r="B40" s="20"/>
      <c r="C40" s="20"/>
      <c r="D40" s="134"/>
      <c r="E40" s="36"/>
      <c r="F40" s="36"/>
      <c r="G40" s="36"/>
      <c r="H40" s="85"/>
      <c r="I40" s="135" t="s">
        <v>58</v>
      </c>
      <c r="J40" s="242"/>
      <c r="K40" s="243"/>
      <c r="L40" s="132"/>
      <c r="M40" s="29"/>
    </row>
    <row r="41" spans="1:13" s="120" customFormat="1" x14ac:dyDescent="0.25">
      <c r="A41" s="133"/>
      <c r="B41" s="20"/>
      <c r="C41" s="20"/>
      <c r="D41" s="134"/>
      <c r="E41" s="36"/>
      <c r="F41" s="36"/>
      <c r="G41" s="36"/>
      <c r="H41" s="85"/>
      <c r="I41" s="137" t="s">
        <v>59</v>
      </c>
      <c r="J41" s="242" t="s">
        <v>130</v>
      </c>
      <c r="K41" s="243"/>
      <c r="L41" s="132"/>
      <c r="M41" s="29"/>
    </row>
    <row r="42" spans="1:13" s="120" customFormat="1" x14ac:dyDescent="0.25">
      <c r="A42" s="133"/>
      <c r="B42" s="20"/>
      <c r="C42" s="20"/>
      <c r="D42" s="134" t="s">
        <v>61</v>
      </c>
      <c r="E42" s="36"/>
      <c r="F42" s="36"/>
      <c r="G42" s="36"/>
      <c r="H42" s="85"/>
      <c r="I42" s="137" t="s">
        <v>60</v>
      </c>
      <c r="J42" s="244"/>
      <c r="K42" s="245"/>
      <c r="L42" s="132"/>
      <c r="M42" s="29"/>
    </row>
    <row r="43" spans="1:13" s="120" customFormat="1" x14ac:dyDescent="0.25">
      <c r="A43" s="133" t="s">
        <v>62</v>
      </c>
      <c r="B43" s="36"/>
      <c r="C43" s="36"/>
      <c r="D43" s="134" t="s">
        <v>63</v>
      </c>
      <c r="E43" s="36"/>
      <c r="F43" s="36"/>
      <c r="G43" s="36"/>
      <c r="H43" s="85"/>
      <c r="I43" s="127"/>
      <c r="J43" s="131"/>
      <c r="K43" s="29"/>
      <c r="L43" s="132"/>
      <c r="M43" s="29"/>
    </row>
    <row r="44" spans="1:13" s="120" customFormat="1" ht="25.5" x14ac:dyDescent="0.25">
      <c r="A44" s="133" t="s">
        <v>64</v>
      </c>
      <c r="B44" s="36"/>
      <c r="C44" s="36"/>
      <c r="D44" s="134" t="s">
        <v>65</v>
      </c>
      <c r="E44" s="36"/>
      <c r="F44" s="36"/>
      <c r="G44" s="36"/>
      <c r="H44" s="85"/>
      <c r="I44" s="127"/>
      <c r="J44" s="131"/>
      <c r="K44" s="29"/>
      <c r="L44" s="132"/>
      <c r="M44" s="29"/>
    </row>
  </sheetData>
  <sheetProtection formatCells="0" formatColumns="0" formatRows="0" insertColumns="0" insertRows="0" insertHyperlinks="0" deleteColumns="0" deleteRows="0" sort="0" autoFilter="0" pivotTables="0"/>
  <mergeCells count="33">
    <mergeCell ref="A6:N6"/>
    <mergeCell ref="A25:A26"/>
    <mergeCell ref="B25:B26"/>
    <mergeCell ref="H25:H26"/>
    <mergeCell ref="A20:A21"/>
    <mergeCell ref="B20:B21"/>
    <mergeCell ref="H20:H21"/>
    <mergeCell ref="A22:A24"/>
    <mergeCell ref="B22:B24"/>
    <mergeCell ref="H22:H24"/>
    <mergeCell ref="A15:A16"/>
    <mergeCell ref="B15:B16"/>
    <mergeCell ref="H15:H16"/>
    <mergeCell ref="A17:A19"/>
    <mergeCell ref="B17:B19"/>
    <mergeCell ref="H17:H19"/>
    <mergeCell ref="C1:K2"/>
    <mergeCell ref="L1:N1"/>
    <mergeCell ref="L2:N2"/>
    <mergeCell ref="A4:N4"/>
    <mergeCell ref="A5:N5"/>
    <mergeCell ref="J40:K40"/>
    <mergeCell ref="J41:K41"/>
    <mergeCell ref="J42:K42"/>
    <mergeCell ref="A7:N7"/>
    <mergeCell ref="A8:N8"/>
    <mergeCell ref="A9:N9"/>
    <mergeCell ref="A10:N10"/>
    <mergeCell ref="A11:N11"/>
    <mergeCell ref="B12:H12"/>
    <mergeCell ref="I12:K12"/>
    <mergeCell ref="L12:N13"/>
    <mergeCell ref="B13:H13"/>
  </mergeCells>
  <pageMargins left="0.70866141732283472" right="0.70866141732283472" top="0.74803149606299213" bottom="0.74803149606299213" header="0.31496062992125984" footer="0.31496062992125984"/>
  <pageSetup scale="45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RESUMEN</vt:lpstr>
      <vt:lpstr>OT16-115 FONTIBÒN-REDISEÑO</vt:lpstr>
      <vt:lpstr>OT16-118 CASTELLANA (3)</vt:lpstr>
      <vt:lpstr>OT16-165 EL ROSAL</vt:lpstr>
      <vt:lpstr>'OT16-118 CASTELLANA (3)'!Área_de_impresión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g</dc:creator>
  <cp:lastModifiedBy>fvargas</cp:lastModifiedBy>
  <cp:lastPrinted>2017-01-24T20:27:30Z</cp:lastPrinted>
  <dcterms:created xsi:type="dcterms:W3CDTF">2016-10-20T20:06:08Z</dcterms:created>
  <dcterms:modified xsi:type="dcterms:W3CDTF">2017-01-24T20:33:00Z</dcterms:modified>
</cp:coreProperties>
</file>