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activeX/activeX1.xml" ContentType="application/vnd.ms-office.activeX+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G:\Otros ordenadores\La Bestia\Proyectos de software\unitropico\4. Proyectus\"/>
    </mc:Choice>
  </mc:AlternateContent>
  <xr:revisionPtr revIDLastSave="0" documentId="13_ncr:1_{8214E2E0-BA2B-45B8-94AC-BB17EA6C3FEA}" xr6:coauthVersionLast="47" xr6:coauthVersionMax="47" xr10:uidLastSave="{00000000-0000-0000-0000-000000000000}"/>
  <bookViews>
    <workbookView xWindow="-120" yWindow="-120" windowWidth="29040" windowHeight="15720" firstSheet="2" activeTab="3" xr2:uid="{1A780A3C-9AD2-4154-BE19-082E7A93DFD1}"/>
  </bookViews>
  <sheets>
    <sheet name="DATA" sheetId="1" r:id="rId1"/>
    <sheet name="PLANIFICADOR" sheetId="2" r:id="rId2"/>
    <sheet name="DATOS BASE " sheetId="4" r:id="rId3"/>
    <sheet name="datos" sheetId="5" r:id="rId4"/>
    <sheet name="Buscador general"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5" l="1"/>
  <c r="J2" i="5"/>
  <c r="K2" i="5" s="1"/>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4" i="5"/>
  <c r="M265" i="5"/>
  <c r="M266" i="5"/>
  <c r="M267" i="5"/>
  <c r="M268" i="5"/>
  <c r="M269" i="5"/>
  <c r="M271" i="5"/>
  <c r="M272" i="5"/>
  <c r="M273" i="5"/>
  <c r="M274" i="5"/>
  <c r="M275" i="5"/>
  <c r="M276" i="5"/>
  <c r="M277" i="5"/>
  <c r="M278" i="5"/>
  <c r="M279" i="5"/>
  <c r="M280" i="5"/>
  <c r="M281" i="5"/>
  <c r="M283" i="5"/>
  <c r="M284" i="5"/>
  <c r="M285" i="5"/>
  <c r="M286" i="5"/>
  <c r="M287" i="5"/>
  <c r="M289" i="5"/>
  <c r="M290" i="5"/>
  <c r="M291" i="5"/>
  <c r="M292" i="5"/>
  <c r="M293" i="5"/>
  <c r="M294" i="5"/>
  <c r="M295" i="5"/>
  <c r="M296" i="5"/>
  <c r="M297" i="5"/>
  <c r="M298" i="5"/>
  <c r="M299" i="5"/>
  <c r="M300" i="5"/>
  <c r="M301" i="5"/>
  <c r="M302" i="5"/>
  <c r="M303" i="5"/>
  <c r="M304" i="5"/>
  <c r="M305" i="5"/>
  <c r="M306" i="5"/>
  <c r="M307" i="5"/>
  <c r="M308" i="5"/>
  <c r="M309" i="5"/>
  <c r="M310" i="5"/>
  <c r="M311" i="5"/>
  <c r="M312" i="5"/>
  <c r="M314" i="5"/>
  <c r="M316" i="5"/>
  <c r="M317" i="5"/>
  <c r="M318" i="5"/>
  <c r="M319" i="5"/>
  <c r="M322" i="5"/>
  <c r="M323" i="5"/>
  <c r="M324" i="5"/>
  <c r="M325" i="5"/>
  <c r="M326" i="5"/>
  <c r="M327" i="5"/>
  <c r="M328" i="5"/>
  <c r="M33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7" i="5"/>
  <c r="M378" i="5"/>
  <c r="M379" i="5"/>
  <c r="M380" i="5"/>
  <c r="M382" i="5"/>
  <c r="M383" i="5"/>
  <c r="M385" i="5"/>
  <c r="M386" i="5"/>
  <c r="M387" i="5"/>
  <c r="M392" i="5"/>
  <c r="M393" i="5"/>
  <c r="M394" i="5"/>
  <c r="M396" i="5"/>
  <c r="M397" i="5"/>
  <c r="M398" i="5"/>
  <c r="M399" i="5"/>
  <c r="M400" i="5"/>
  <c r="M401" i="5"/>
  <c r="M402" i="5"/>
  <c r="M403" i="5"/>
  <c r="M404" i="5"/>
  <c r="M405" i="5"/>
  <c r="M406" i="5"/>
  <c r="M407" i="5"/>
  <c r="M408" i="5"/>
  <c r="M409" i="5"/>
  <c r="M410" i="5"/>
  <c r="M411" i="5"/>
  <c r="M412" i="5"/>
  <c r="M414" i="5"/>
  <c r="M415" i="5"/>
  <c r="M416" i="5"/>
  <c r="M417" i="5"/>
  <c r="M37" i="5"/>
  <c r="M38" i="5"/>
  <c r="M39" i="5"/>
  <c r="M40" i="5"/>
  <c r="M36" i="5"/>
  <c r="M35" i="5"/>
  <c r="U400" i="5"/>
  <c r="AA400" i="5"/>
  <c r="T370" i="5"/>
  <c r="U370" i="5"/>
  <c r="V370" i="5"/>
  <c r="W370" i="5"/>
  <c r="X370" i="5"/>
  <c r="Y370" i="5"/>
  <c r="T379" i="5"/>
  <c r="U379" i="5"/>
  <c r="V379" i="5"/>
  <c r="W379" i="5"/>
  <c r="X379" i="5"/>
  <c r="Y379" i="5"/>
  <c r="J379" i="5" l="1"/>
  <c r="J167" i="5"/>
  <c r="K379" i="5" l="1"/>
  <c r="J417" i="5"/>
  <c r="K417" i="5" s="1"/>
  <c r="J416" i="5"/>
  <c r="K416" i="5" s="1"/>
  <c r="J415" i="5"/>
  <c r="K415" i="5" s="1"/>
  <c r="J414" i="5"/>
  <c r="K414" i="5" s="1"/>
  <c r="J413" i="5"/>
  <c r="K413" i="5" s="1"/>
  <c r="J412" i="5"/>
  <c r="K412" i="5" s="1"/>
  <c r="J411" i="5"/>
  <c r="K411" i="5" s="1"/>
  <c r="J410" i="5"/>
  <c r="K410" i="5" s="1"/>
  <c r="J409" i="5"/>
  <c r="K409" i="5" s="1"/>
  <c r="J408" i="5"/>
  <c r="K408" i="5" s="1"/>
  <c r="J407" i="5"/>
  <c r="K407" i="5" s="1"/>
  <c r="J406" i="5"/>
  <c r="K406" i="5" s="1"/>
  <c r="J405" i="5"/>
  <c r="K405" i="5" s="1"/>
  <c r="J404" i="5"/>
  <c r="K404" i="5" s="1"/>
  <c r="J403" i="5"/>
  <c r="K403" i="5" s="1"/>
  <c r="J402" i="5"/>
  <c r="K402" i="5" s="1"/>
  <c r="T402" i="5" s="1"/>
  <c r="J401" i="5"/>
  <c r="K401" i="5" s="1"/>
  <c r="J400" i="5"/>
  <c r="K400" i="5" s="1"/>
  <c r="J399" i="5"/>
  <c r="K399" i="5" s="1"/>
  <c r="J398" i="5"/>
  <c r="K398" i="5" s="1"/>
  <c r="J397" i="5"/>
  <c r="K397" i="5" s="1"/>
  <c r="J396" i="5"/>
  <c r="K396" i="5" s="1"/>
  <c r="J395" i="5"/>
  <c r="K395" i="5" s="1"/>
  <c r="J394" i="5"/>
  <c r="K394" i="5" s="1"/>
  <c r="J393" i="5"/>
  <c r="K393" i="5" s="1"/>
  <c r="J392" i="5"/>
  <c r="K392" i="5" s="1"/>
  <c r="J391" i="5"/>
  <c r="K391" i="5" s="1"/>
  <c r="J390" i="5"/>
  <c r="K390" i="5" s="1"/>
  <c r="J389" i="5"/>
  <c r="K389" i="5" s="1"/>
  <c r="J388" i="5"/>
  <c r="K388" i="5" s="1"/>
  <c r="J387" i="5"/>
  <c r="K387" i="5" s="1"/>
  <c r="J386" i="5"/>
  <c r="K386" i="5" s="1"/>
  <c r="J385" i="5"/>
  <c r="K385" i="5" s="1"/>
  <c r="J384" i="5"/>
  <c r="K384" i="5" s="1"/>
  <c r="J383" i="5"/>
  <c r="K383" i="5" s="1"/>
  <c r="J382" i="5"/>
  <c r="K382" i="5" s="1"/>
  <c r="J381" i="5"/>
  <c r="K381" i="5" s="1"/>
  <c r="J380" i="5"/>
  <c r="K380" i="5" s="1"/>
  <c r="J378" i="5"/>
  <c r="K378" i="5" s="1"/>
  <c r="J377" i="5"/>
  <c r="K377" i="5" s="1"/>
  <c r="J376" i="5"/>
  <c r="K376" i="5" s="1"/>
  <c r="J375" i="5"/>
  <c r="K375" i="5" s="1"/>
  <c r="J374" i="5"/>
  <c r="K374" i="5" s="1"/>
  <c r="J373" i="5"/>
  <c r="K373" i="5" s="1"/>
  <c r="J372" i="5"/>
  <c r="K372" i="5" s="1"/>
  <c r="J371" i="5"/>
  <c r="K371" i="5" s="1"/>
  <c r="J370" i="5"/>
  <c r="K370" i="5" s="1"/>
  <c r="J369" i="5"/>
  <c r="K369" i="5" s="1"/>
  <c r="J368" i="5"/>
  <c r="K368" i="5" s="1"/>
  <c r="J367" i="5"/>
  <c r="K367" i="5" s="1"/>
  <c r="J366" i="5"/>
  <c r="K366" i="5" s="1"/>
  <c r="J365" i="5"/>
  <c r="K365" i="5" s="1"/>
  <c r="J364" i="5"/>
  <c r="K364" i="5" s="1"/>
  <c r="J363" i="5"/>
  <c r="K363" i="5" s="1"/>
  <c r="J362" i="5"/>
  <c r="K362" i="5" s="1"/>
  <c r="J361" i="5"/>
  <c r="K361" i="5" s="1"/>
  <c r="J360" i="5"/>
  <c r="K360" i="5" s="1"/>
  <c r="J359" i="5"/>
  <c r="K359" i="5" s="1"/>
  <c r="J358" i="5"/>
  <c r="K358" i="5" s="1"/>
  <c r="J357" i="5"/>
  <c r="K357" i="5" s="1"/>
  <c r="J356" i="5"/>
  <c r="K356" i="5" s="1"/>
  <c r="J355" i="5"/>
  <c r="K355" i="5" s="1"/>
  <c r="J354" i="5"/>
  <c r="K354" i="5" s="1"/>
  <c r="J353" i="5"/>
  <c r="K353" i="5" s="1"/>
  <c r="J352" i="5"/>
  <c r="K352" i="5" s="1"/>
  <c r="J351" i="5"/>
  <c r="K351" i="5" s="1"/>
  <c r="J350" i="5"/>
  <c r="K350" i="5" s="1"/>
  <c r="J349" i="5"/>
  <c r="K349" i="5" s="1"/>
  <c r="J348" i="5"/>
  <c r="K348" i="5" s="1"/>
  <c r="J347" i="5"/>
  <c r="K347" i="5" s="1"/>
  <c r="J346" i="5"/>
  <c r="K346" i="5" s="1"/>
  <c r="J345" i="5"/>
  <c r="K345" i="5" s="1"/>
  <c r="J344" i="5"/>
  <c r="K344" i="5" s="1"/>
  <c r="J343" i="5"/>
  <c r="K343" i="5" s="1"/>
  <c r="J342" i="5"/>
  <c r="K342" i="5" s="1"/>
  <c r="J341" i="5"/>
  <c r="K341" i="5" s="1"/>
  <c r="J340" i="5"/>
  <c r="K340" i="5" s="1"/>
  <c r="J339" i="5"/>
  <c r="K339" i="5" s="1"/>
  <c r="J338" i="5"/>
  <c r="K338" i="5" s="1"/>
  <c r="J337" i="5"/>
  <c r="K337" i="5" s="1"/>
  <c r="J336" i="5"/>
  <c r="K336" i="5" s="1"/>
  <c r="J335" i="5"/>
  <c r="K335" i="5" s="1"/>
  <c r="J334" i="5"/>
  <c r="K334" i="5" s="1"/>
  <c r="J333" i="5"/>
  <c r="K333" i="5" s="1"/>
  <c r="J332" i="5"/>
  <c r="K332" i="5" s="1"/>
  <c r="J331" i="5"/>
  <c r="K331" i="5" s="1"/>
  <c r="J330" i="5"/>
  <c r="K330" i="5" s="1"/>
  <c r="J329" i="5"/>
  <c r="K329" i="5" s="1"/>
  <c r="J328" i="5"/>
  <c r="K328" i="5" s="1"/>
  <c r="J327" i="5"/>
  <c r="K327" i="5" s="1"/>
  <c r="J326" i="5"/>
  <c r="K326" i="5" s="1"/>
  <c r="J325" i="5"/>
  <c r="K325" i="5" s="1"/>
  <c r="J324" i="5"/>
  <c r="K324" i="5" s="1"/>
  <c r="J323" i="5"/>
  <c r="K323" i="5" s="1"/>
  <c r="J322" i="5"/>
  <c r="K322" i="5" s="1"/>
  <c r="J321" i="5"/>
  <c r="K321" i="5" s="1"/>
  <c r="J320" i="5"/>
  <c r="K320" i="5" s="1"/>
  <c r="J319" i="5"/>
  <c r="K319" i="5" s="1"/>
  <c r="J318" i="5"/>
  <c r="K318" i="5" s="1"/>
  <c r="J317" i="5"/>
  <c r="K317" i="5" s="1"/>
  <c r="J316" i="5"/>
  <c r="K316" i="5" s="1"/>
  <c r="J315" i="5"/>
  <c r="K315" i="5" s="1"/>
  <c r="J314" i="5"/>
  <c r="K314" i="5" s="1"/>
  <c r="J313" i="5"/>
  <c r="K313" i="5" s="1"/>
  <c r="J312" i="5"/>
  <c r="K312" i="5" s="1"/>
  <c r="J311" i="5"/>
  <c r="K311" i="5" s="1"/>
  <c r="J310" i="5"/>
  <c r="K310" i="5" s="1"/>
  <c r="J309" i="5"/>
  <c r="K309" i="5" s="1"/>
  <c r="J308" i="5"/>
  <c r="K308" i="5" s="1"/>
  <c r="J307" i="5"/>
  <c r="K307" i="5" s="1"/>
  <c r="J306" i="5"/>
  <c r="K306" i="5" s="1"/>
  <c r="J305" i="5"/>
  <c r="K305" i="5" s="1"/>
  <c r="J304" i="5"/>
  <c r="K304" i="5" s="1"/>
  <c r="J303" i="5"/>
  <c r="K303" i="5" s="1"/>
  <c r="J302" i="5"/>
  <c r="K302" i="5" s="1"/>
  <c r="J301" i="5"/>
  <c r="K301" i="5" s="1"/>
  <c r="J300" i="5"/>
  <c r="K300" i="5" s="1"/>
  <c r="J299" i="5"/>
  <c r="K299" i="5" s="1"/>
  <c r="J298" i="5"/>
  <c r="K298" i="5" s="1"/>
  <c r="J297" i="5"/>
  <c r="K297" i="5" s="1"/>
  <c r="J296" i="5"/>
  <c r="K296" i="5" s="1"/>
  <c r="J295" i="5"/>
  <c r="K295" i="5" s="1"/>
  <c r="J294" i="5"/>
  <c r="K294" i="5" s="1"/>
  <c r="J293" i="5"/>
  <c r="K293" i="5" s="1"/>
  <c r="J292" i="5"/>
  <c r="K292" i="5" s="1"/>
  <c r="J291" i="5"/>
  <c r="K291" i="5" s="1"/>
  <c r="J290" i="5"/>
  <c r="K290" i="5" s="1"/>
  <c r="J289" i="5"/>
  <c r="K289" i="5" s="1"/>
  <c r="J288" i="5"/>
  <c r="K288" i="5" s="1"/>
  <c r="J287" i="5"/>
  <c r="K287" i="5" s="1"/>
  <c r="J286" i="5"/>
  <c r="K286" i="5" s="1"/>
  <c r="J285" i="5"/>
  <c r="K285" i="5" s="1"/>
  <c r="J284" i="5"/>
  <c r="K284" i="5" s="1"/>
  <c r="J283" i="5"/>
  <c r="K283" i="5" s="1"/>
  <c r="J282" i="5"/>
  <c r="K282" i="5" s="1"/>
  <c r="J281" i="5"/>
  <c r="K281" i="5" s="1"/>
  <c r="J280" i="5"/>
  <c r="K280" i="5" s="1"/>
  <c r="J279" i="5"/>
  <c r="K279" i="5" s="1"/>
  <c r="J278" i="5"/>
  <c r="K278" i="5" s="1"/>
  <c r="J277" i="5"/>
  <c r="K277" i="5" s="1"/>
  <c r="J276" i="5"/>
  <c r="K276" i="5" s="1"/>
  <c r="J275" i="5"/>
  <c r="K275" i="5" s="1"/>
  <c r="J274" i="5"/>
  <c r="K274" i="5" s="1"/>
  <c r="J273" i="5"/>
  <c r="K273" i="5" s="1"/>
  <c r="J272" i="5"/>
  <c r="K272" i="5" s="1"/>
  <c r="J271" i="5"/>
  <c r="K271" i="5" s="1"/>
  <c r="J270" i="5"/>
  <c r="K270" i="5" s="1"/>
  <c r="J269" i="5"/>
  <c r="K269" i="5" s="1"/>
  <c r="J268" i="5"/>
  <c r="K268" i="5" s="1"/>
  <c r="J267" i="5"/>
  <c r="K267" i="5" s="1"/>
  <c r="J266" i="5"/>
  <c r="K266" i="5" s="1"/>
  <c r="J265" i="5"/>
  <c r="K265" i="5" s="1"/>
  <c r="J264" i="5"/>
  <c r="K264" i="5" s="1"/>
  <c r="J263" i="5"/>
  <c r="K263" i="5" s="1"/>
  <c r="J262" i="5"/>
  <c r="K262" i="5" s="1"/>
  <c r="J261" i="5"/>
  <c r="K261" i="5" s="1"/>
  <c r="J260" i="5"/>
  <c r="K260" i="5" s="1"/>
  <c r="J259" i="5"/>
  <c r="K259" i="5" s="1"/>
  <c r="J258" i="5"/>
  <c r="K258" i="5" s="1"/>
  <c r="J257" i="5"/>
  <c r="K257" i="5" s="1"/>
  <c r="J256" i="5"/>
  <c r="K256" i="5" s="1"/>
  <c r="J255" i="5"/>
  <c r="K255" i="5" s="1"/>
  <c r="J254" i="5"/>
  <c r="K254" i="5" s="1"/>
  <c r="J253" i="5"/>
  <c r="K253" i="5" s="1"/>
  <c r="J252" i="5"/>
  <c r="K252" i="5" s="1"/>
  <c r="J251" i="5"/>
  <c r="K251" i="5" s="1"/>
  <c r="J250" i="5"/>
  <c r="K250" i="5" s="1"/>
  <c r="J249" i="5"/>
  <c r="K249" i="5" s="1"/>
  <c r="J248" i="5"/>
  <c r="K248" i="5" s="1"/>
  <c r="J247" i="5"/>
  <c r="K247" i="5" s="1"/>
  <c r="J246" i="5"/>
  <c r="K246" i="5" s="1"/>
  <c r="J245" i="5"/>
  <c r="K245" i="5" s="1"/>
  <c r="J244" i="5"/>
  <c r="K244" i="5" s="1"/>
  <c r="J243" i="5"/>
  <c r="K243" i="5" s="1"/>
  <c r="J242" i="5"/>
  <c r="K242" i="5" s="1"/>
  <c r="J241" i="5"/>
  <c r="K241" i="5" s="1"/>
  <c r="J240" i="5"/>
  <c r="K240" i="5" s="1"/>
  <c r="J239" i="5"/>
  <c r="K239" i="5" s="1"/>
  <c r="J238" i="5"/>
  <c r="K238" i="5" s="1"/>
  <c r="J237" i="5"/>
  <c r="K237" i="5" s="1"/>
  <c r="J236" i="5"/>
  <c r="K236" i="5" s="1"/>
  <c r="J235" i="5"/>
  <c r="K235" i="5" s="1"/>
  <c r="J234" i="5"/>
  <c r="K234" i="5" s="1"/>
  <c r="N233" i="5"/>
  <c r="J233" i="5"/>
  <c r="K233" i="5" s="1"/>
  <c r="N232" i="5"/>
  <c r="J232" i="5"/>
  <c r="K232" i="5" s="1"/>
  <c r="J231" i="5"/>
  <c r="K231" i="5" s="1"/>
  <c r="J230" i="5"/>
  <c r="K230" i="5" s="1"/>
  <c r="J229" i="5"/>
  <c r="K229" i="5" s="1"/>
  <c r="J228" i="5"/>
  <c r="K228" i="5" s="1"/>
  <c r="J227" i="5"/>
  <c r="K227" i="5" s="1"/>
  <c r="J226" i="5"/>
  <c r="K226" i="5" s="1"/>
  <c r="J225" i="5"/>
  <c r="K225" i="5" s="1"/>
  <c r="J224" i="5"/>
  <c r="K224" i="5" s="1"/>
  <c r="J223" i="5"/>
  <c r="K223" i="5" s="1"/>
  <c r="J222" i="5"/>
  <c r="K222" i="5" s="1"/>
  <c r="J221" i="5"/>
  <c r="K221" i="5" s="1"/>
  <c r="J220" i="5"/>
  <c r="K220" i="5" s="1"/>
  <c r="J219" i="5"/>
  <c r="K219" i="5" s="1"/>
  <c r="J218" i="5"/>
  <c r="K218" i="5" s="1"/>
  <c r="J217" i="5"/>
  <c r="K217" i="5" s="1"/>
  <c r="J216" i="5"/>
  <c r="K216" i="5" s="1"/>
  <c r="J215" i="5"/>
  <c r="K215" i="5" s="1"/>
  <c r="J214" i="5"/>
  <c r="K214" i="5" s="1"/>
  <c r="J213" i="5"/>
  <c r="K213" i="5" s="1"/>
  <c r="J212" i="5"/>
  <c r="K212" i="5" s="1"/>
  <c r="J211" i="5"/>
  <c r="K211" i="5" s="1"/>
  <c r="J210" i="5"/>
  <c r="K210" i="5" s="1"/>
  <c r="J209" i="5"/>
  <c r="K209" i="5" s="1"/>
  <c r="J208" i="5"/>
  <c r="K208" i="5" s="1"/>
  <c r="J207" i="5"/>
  <c r="K207" i="5" s="1"/>
  <c r="N206" i="5"/>
  <c r="J206" i="5"/>
  <c r="K206" i="5" s="1"/>
  <c r="N205" i="5"/>
  <c r="J205" i="5"/>
  <c r="K205" i="5" s="1"/>
  <c r="J204" i="5"/>
  <c r="K204" i="5" s="1"/>
  <c r="J203" i="5"/>
  <c r="K203" i="5" s="1"/>
  <c r="J202" i="5"/>
  <c r="K202" i="5" s="1"/>
  <c r="J201" i="5"/>
  <c r="K201" i="5" s="1"/>
  <c r="J200" i="5"/>
  <c r="K200" i="5" s="1"/>
  <c r="J199" i="5"/>
  <c r="K199" i="5" s="1"/>
  <c r="J198" i="5"/>
  <c r="K198" i="5" s="1"/>
  <c r="J197" i="5"/>
  <c r="K197" i="5" s="1"/>
  <c r="J196" i="5"/>
  <c r="K196" i="5" s="1"/>
  <c r="J195" i="5"/>
  <c r="K195" i="5" s="1"/>
  <c r="J194" i="5"/>
  <c r="K194" i="5" s="1"/>
  <c r="J193" i="5"/>
  <c r="K193" i="5" s="1"/>
  <c r="J192" i="5"/>
  <c r="K192" i="5" s="1"/>
  <c r="J191" i="5"/>
  <c r="K191" i="5" s="1"/>
  <c r="J190" i="5"/>
  <c r="K190" i="5" s="1"/>
  <c r="J189" i="5"/>
  <c r="K189" i="5" s="1"/>
  <c r="J188" i="5"/>
  <c r="K188" i="5" s="1"/>
  <c r="J187" i="5"/>
  <c r="K187" i="5" s="1"/>
  <c r="J186" i="5"/>
  <c r="K186" i="5" s="1"/>
  <c r="J185" i="5"/>
  <c r="K185" i="5" s="1"/>
  <c r="J184" i="5"/>
  <c r="K184" i="5" s="1"/>
  <c r="J183" i="5"/>
  <c r="K183" i="5" s="1"/>
  <c r="J182" i="5"/>
  <c r="K182" i="5" s="1"/>
  <c r="J181" i="5"/>
  <c r="K181" i="5" s="1"/>
  <c r="J180" i="5"/>
  <c r="K180" i="5" s="1"/>
  <c r="J179" i="5"/>
  <c r="K179" i="5" s="1"/>
  <c r="J178" i="5"/>
  <c r="K178" i="5" s="1"/>
  <c r="J177" i="5"/>
  <c r="K177" i="5" s="1"/>
  <c r="J176" i="5"/>
  <c r="K176" i="5" s="1"/>
  <c r="J175" i="5"/>
  <c r="K175" i="5" s="1"/>
  <c r="J174" i="5"/>
  <c r="K174" i="5" s="1"/>
  <c r="J173" i="5"/>
  <c r="K173" i="5" s="1"/>
  <c r="J172" i="5"/>
  <c r="K172" i="5" s="1"/>
  <c r="J171" i="5"/>
  <c r="K171" i="5" s="1"/>
  <c r="J170" i="5"/>
  <c r="K170" i="5" s="1"/>
  <c r="J169" i="5"/>
  <c r="K169" i="5" s="1"/>
  <c r="J168" i="5"/>
  <c r="K168" i="5" s="1"/>
  <c r="K167" i="5"/>
  <c r="J166" i="5"/>
  <c r="K166" i="5" s="1"/>
  <c r="J165" i="5"/>
  <c r="K165" i="5" s="1"/>
  <c r="J164" i="5"/>
  <c r="K164" i="5" s="1"/>
  <c r="J163" i="5"/>
  <c r="K163" i="5" s="1"/>
  <c r="J162" i="5"/>
  <c r="K162" i="5" s="1"/>
  <c r="J161" i="5"/>
  <c r="K161" i="5" s="1"/>
  <c r="J160" i="5"/>
  <c r="K160" i="5" s="1"/>
  <c r="J159" i="5"/>
  <c r="K159" i="5" s="1"/>
  <c r="J158" i="5"/>
  <c r="K158" i="5" s="1"/>
  <c r="J157" i="5"/>
  <c r="K157" i="5" s="1"/>
  <c r="J156" i="5"/>
  <c r="K156" i="5" s="1"/>
  <c r="J155" i="5"/>
  <c r="K155" i="5" s="1"/>
  <c r="J154" i="5"/>
  <c r="K154" i="5" s="1"/>
  <c r="J153" i="5"/>
  <c r="K153" i="5" s="1"/>
  <c r="J152" i="5"/>
  <c r="K152" i="5" s="1"/>
  <c r="J151" i="5"/>
  <c r="K151" i="5" s="1"/>
  <c r="J150" i="5"/>
  <c r="K150" i="5" s="1"/>
  <c r="J149" i="5"/>
  <c r="K149" i="5" s="1"/>
  <c r="J148" i="5"/>
  <c r="K148" i="5" s="1"/>
  <c r="J147" i="5"/>
  <c r="K147" i="5" s="1"/>
  <c r="J146" i="5"/>
  <c r="K146" i="5" s="1"/>
  <c r="J145" i="5"/>
  <c r="K145" i="5" s="1"/>
  <c r="J144" i="5"/>
  <c r="K144" i="5" s="1"/>
  <c r="J143" i="5"/>
  <c r="K143" i="5" s="1"/>
  <c r="J142" i="5"/>
  <c r="K142" i="5" s="1"/>
  <c r="J141" i="5"/>
  <c r="K141" i="5" s="1"/>
  <c r="J140" i="5"/>
  <c r="K140" i="5" s="1"/>
  <c r="J139" i="5"/>
  <c r="K139" i="5" s="1"/>
  <c r="J138" i="5"/>
  <c r="K138" i="5" s="1"/>
  <c r="J137" i="5"/>
  <c r="K137" i="5" s="1"/>
  <c r="J136" i="5"/>
  <c r="K136" i="5" s="1"/>
  <c r="J135" i="5"/>
  <c r="K135" i="5" s="1"/>
  <c r="J134" i="5"/>
  <c r="K134" i="5" s="1"/>
  <c r="J133" i="5"/>
  <c r="K133" i="5" s="1"/>
  <c r="J132" i="5"/>
  <c r="K132" i="5" s="1"/>
  <c r="J131" i="5"/>
  <c r="K131" i="5" s="1"/>
  <c r="J130" i="5"/>
  <c r="K130" i="5" s="1"/>
  <c r="J129" i="5"/>
  <c r="K129" i="5" s="1"/>
  <c r="J128" i="5"/>
  <c r="K128" i="5" s="1"/>
  <c r="J127" i="5"/>
  <c r="K127" i="5" s="1"/>
  <c r="J126" i="5"/>
  <c r="K126" i="5" s="1"/>
  <c r="J125" i="5"/>
  <c r="K125" i="5" s="1"/>
  <c r="J124" i="5"/>
  <c r="K124" i="5" s="1"/>
  <c r="J123" i="5"/>
  <c r="K123" i="5" s="1"/>
  <c r="J122" i="5"/>
  <c r="K122" i="5" s="1"/>
  <c r="J121" i="5"/>
  <c r="K121" i="5" s="1"/>
  <c r="J120" i="5"/>
  <c r="K120" i="5" s="1"/>
  <c r="J119" i="5"/>
  <c r="K119" i="5" s="1"/>
  <c r="J118" i="5"/>
  <c r="K118" i="5" s="1"/>
  <c r="J117" i="5"/>
  <c r="K117" i="5" s="1"/>
  <c r="J116" i="5"/>
  <c r="K116" i="5" s="1"/>
  <c r="J115" i="5"/>
  <c r="K115" i="5" s="1"/>
  <c r="J114" i="5"/>
  <c r="K114" i="5" s="1"/>
  <c r="J113" i="5"/>
  <c r="K113" i="5" s="1"/>
  <c r="J112" i="5"/>
  <c r="K112" i="5" s="1"/>
  <c r="J111" i="5"/>
  <c r="K111" i="5" s="1"/>
  <c r="J110" i="5"/>
  <c r="K110" i="5" s="1"/>
  <c r="J109" i="5"/>
  <c r="K109" i="5" s="1"/>
  <c r="J108" i="5"/>
  <c r="K108" i="5" s="1"/>
  <c r="J107" i="5"/>
  <c r="K107" i="5" s="1"/>
  <c r="J106" i="5"/>
  <c r="K106" i="5" s="1"/>
  <c r="J105" i="5"/>
  <c r="K105" i="5" s="1"/>
  <c r="J104" i="5"/>
  <c r="K104" i="5" s="1"/>
  <c r="J103" i="5"/>
  <c r="K103" i="5" s="1"/>
  <c r="J102" i="5"/>
  <c r="K102" i="5" s="1"/>
  <c r="J101" i="5"/>
  <c r="K101" i="5" s="1"/>
  <c r="J100" i="5"/>
  <c r="K100" i="5" s="1"/>
  <c r="J99" i="5"/>
  <c r="K99" i="5" s="1"/>
  <c r="J98" i="5"/>
  <c r="K98" i="5" s="1"/>
  <c r="J97" i="5"/>
  <c r="K97" i="5" s="1"/>
  <c r="J96" i="5"/>
  <c r="K96" i="5" s="1"/>
  <c r="J95" i="5"/>
  <c r="K95" i="5" s="1"/>
  <c r="J94" i="5"/>
  <c r="K94" i="5" s="1"/>
  <c r="J93" i="5"/>
  <c r="K93" i="5" s="1"/>
  <c r="J92" i="5"/>
  <c r="K92" i="5" s="1"/>
  <c r="J91" i="5"/>
  <c r="K91" i="5" s="1"/>
  <c r="J90" i="5"/>
  <c r="K90" i="5" s="1"/>
  <c r="J89" i="5"/>
  <c r="K89" i="5" s="1"/>
  <c r="J88" i="5"/>
  <c r="K88" i="5" s="1"/>
  <c r="J87" i="5"/>
  <c r="K87" i="5" s="1"/>
  <c r="R86" i="5"/>
  <c r="J86" i="5"/>
  <c r="K86" i="5" s="1"/>
  <c r="J85" i="5"/>
  <c r="K85" i="5" s="1"/>
  <c r="J84" i="5"/>
  <c r="K84" i="5" s="1"/>
  <c r="J83" i="5"/>
  <c r="K83" i="5" s="1"/>
  <c r="J82" i="5"/>
  <c r="K82" i="5" s="1"/>
  <c r="J81" i="5"/>
  <c r="K81" i="5" s="1"/>
  <c r="J80" i="5"/>
  <c r="K80" i="5" s="1"/>
  <c r="J79" i="5"/>
  <c r="K79" i="5" s="1"/>
  <c r="J78" i="5"/>
  <c r="K78" i="5" s="1"/>
  <c r="J77" i="5"/>
  <c r="K77" i="5" s="1"/>
  <c r="J76" i="5"/>
  <c r="K76" i="5" s="1"/>
  <c r="J75" i="5"/>
  <c r="K75" i="5" s="1"/>
  <c r="J74" i="5"/>
  <c r="K74" i="5" s="1"/>
  <c r="J73" i="5"/>
  <c r="K73" i="5" s="1"/>
  <c r="Q72" i="5"/>
  <c r="P72" i="5"/>
  <c r="O72" i="5"/>
  <c r="J72" i="5"/>
  <c r="K72" i="5" s="1"/>
  <c r="J71" i="5"/>
  <c r="K71" i="5" s="1"/>
  <c r="Q70" i="5"/>
  <c r="P70" i="5"/>
  <c r="O70" i="5"/>
  <c r="J70" i="5"/>
  <c r="K70" i="5" s="1"/>
  <c r="P69" i="5"/>
  <c r="J69" i="5"/>
  <c r="K69" i="5" s="1"/>
  <c r="J68" i="5"/>
  <c r="K68" i="5" s="1"/>
  <c r="J67" i="5"/>
  <c r="K67" i="5" s="1"/>
  <c r="J66" i="5"/>
  <c r="K66" i="5" s="1"/>
  <c r="J65" i="5"/>
  <c r="K65" i="5" s="1"/>
  <c r="J64" i="5"/>
  <c r="K64" i="5" s="1"/>
  <c r="J63" i="5"/>
  <c r="K63" i="5" s="1"/>
  <c r="J62" i="5"/>
  <c r="K62" i="5" s="1"/>
  <c r="J61" i="5"/>
  <c r="K61" i="5" s="1"/>
  <c r="J60" i="5"/>
  <c r="K60" i="5" s="1"/>
  <c r="J59" i="5"/>
  <c r="K59" i="5" s="1"/>
  <c r="J58" i="5"/>
  <c r="K58" i="5" s="1"/>
  <c r="J57" i="5"/>
  <c r="K57" i="5" s="1"/>
  <c r="J56" i="5"/>
  <c r="K56" i="5" s="1"/>
  <c r="J55" i="5"/>
  <c r="K55" i="5" s="1"/>
  <c r="J54" i="5"/>
  <c r="K54" i="5" s="1"/>
  <c r="J53" i="5"/>
  <c r="K53" i="5" s="1"/>
  <c r="J52" i="5"/>
  <c r="K52" i="5" s="1"/>
  <c r="J51" i="5"/>
  <c r="K51" i="5" s="1"/>
  <c r="J50" i="5"/>
  <c r="K50" i="5" s="1"/>
  <c r="J49" i="5"/>
  <c r="K49" i="5" s="1"/>
  <c r="J48" i="5"/>
  <c r="K48" i="5" s="1"/>
  <c r="J47" i="5"/>
  <c r="K47" i="5" s="1"/>
  <c r="J46" i="5"/>
  <c r="K46" i="5" s="1"/>
  <c r="J45" i="5"/>
  <c r="K45" i="5" s="1"/>
  <c r="J44" i="5"/>
  <c r="K44" i="5" s="1"/>
  <c r="J43" i="5"/>
  <c r="K43" i="5" s="1"/>
  <c r="J42" i="5"/>
  <c r="K42" i="5" s="1"/>
  <c r="J41" i="5"/>
  <c r="K41" i="5" s="1"/>
  <c r="J40" i="5"/>
  <c r="K40" i="5" s="1"/>
  <c r="J39" i="5"/>
  <c r="K39" i="5" s="1"/>
  <c r="J38" i="5"/>
  <c r="K38" i="5" s="1"/>
  <c r="J37" i="5"/>
  <c r="K37" i="5" s="1"/>
  <c r="J36" i="5"/>
  <c r="K36" i="5" s="1"/>
  <c r="J35" i="5"/>
  <c r="K35" i="5" s="1"/>
  <c r="J34" i="5"/>
  <c r="K34" i="5" s="1"/>
  <c r="J33" i="5"/>
  <c r="K33" i="5" s="1"/>
  <c r="J32" i="5"/>
  <c r="K32" i="5" s="1"/>
  <c r="J31" i="5"/>
  <c r="K31" i="5" s="1"/>
  <c r="J30" i="5"/>
  <c r="K30" i="5" s="1"/>
  <c r="J29" i="5"/>
  <c r="K29" i="5" s="1"/>
  <c r="J28" i="5"/>
  <c r="K28" i="5" s="1"/>
  <c r="J27" i="5"/>
  <c r="K27" i="5" s="1"/>
  <c r="J26" i="5"/>
  <c r="K26" i="5" s="1"/>
  <c r="J25" i="5"/>
  <c r="K25" i="5" s="1"/>
  <c r="J24" i="5"/>
  <c r="K24" i="5" s="1"/>
  <c r="J23" i="5"/>
  <c r="J22" i="5"/>
  <c r="K22" i="5" s="1"/>
  <c r="J21" i="5"/>
  <c r="J20" i="5"/>
  <c r="K20" i="5" s="1"/>
  <c r="J19" i="5"/>
  <c r="J18" i="5"/>
  <c r="K18" i="5" s="1"/>
  <c r="J17" i="5"/>
  <c r="J16" i="5"/>
  <c r="K16" i="5" s="1"/>
  <c r="J15" i="5"/>
  <c r="J14" i="5"/>
  <c r="K14" i="5" s="1"/>
  <c r="J13" i="5"/>
  <c r="J12" i="5"/>
  <c r="K12" i="5" s="1"/>
  <c r="J11" i="5"/>
  <c r="J10" i="5"/>
  <c r="K10" i="5" s="1"/>
  <c r="J9" i="5"/>
  <c r="J8" i="5"/>
  <c r="K8" i="5" s="1"/>
  <c r="J7" i="5"/>
  <c r="J6" i="5"/>
  <c r="K6" i="5" s="1"/>
  <c r="J5" i="5"/>
  <c r="K5" i="5" s="1"/>
  <c r="J4" i="5"/>
  <c r="K4" i="5" s="1"/>
  <c r="J3" i="5"/>
  <c r="V389" i="5" l="1"/>
  <c r="W389" i="5"/>
  <c r="X389" i="5"/>
  <c r="Y389" i="5"/>
  <c r="T389" i="5"/>
  <c r="U389" i="5"/>
  <c r="X198" i="5"/>
  <c r="Y198" i="5"/>
  <c r="T198" i="5"/>
  <c r="U198" i="5"/>
  <c r="V198" i="5"/>
  <c r="W198" i="5"/>
  <c r="T135" i="5"/>
  <c r="U135" i="5"/>
  <c r="V135" i="5"/>
  <c r="W135" i="5"/>
  <c r="X135" i="5"/>
  <c r="Y135" i="5"/>
  <c r="T48" i="5"/>
  <c r="U48" i="5"/>
  <c r="V48" i="5"/>
  <c r="W48" i="5"/>
  <c r="X48" i="5"/>
  <c r="Y48" i="5"/>
  <c r="T231" i="5"/>
  <c r="U231" i="5"/>
  <c r="V231" i="5"/>
  <c r="X231" i="5"/>
  <c r="Y231" i="5"/>
  <c r="W231" i="5"/>
  <c r="V202" i="5"/>
  <c r="W202" i="5"/>
  <c r="X202" i="5"/>
  <c r="Y202" i="5"/>
  <c r="T202" i="5"/>
  <c r="U202" i="5"/>
  <c r="T171" i="5"/>
  <c r="U171" i="5"/>
  <c r="V171" i="5"/>
  <c r="W171" i="5"/>
  <c r="X171" i="5"/>
  <c r="Y171" i="5"/>
  <c r="T52" i="5"/>
  <c r="U52" i="5"/>
  <c r="V52" i="5"/>
  <c r="W52" i="5"/>
  <c r="X52" i="5"/>
  <c r="Y52" i="5"/>
  <c r="T330" i="5"/>
  <c r="U330" i="5"/>
  <c r="W330" i="5"/>
  <c r="V330" i="5"/>
  <c r="X330" i="5"/>
  <c r="Y330" i="5"/>
  <c r="W356" i="5"/>
  <c r="T356" i="5"/>
  <c r="V356" i="5"/>
  <c r="U356" i="5"/>
  <c r="X356" i="5"/>
  <c r="Y356" i="5"/>
  <c r="T18" i="5"/>
  <c r="U18" i="5"/>
  <c r="V18" i="5"/>
  <c r="W18" i="5"/>
  <c r="X18" i="5"/>
  <c r="Y18" i="5"/>
  <c r="T395" i="5"/>
  <c r="U395" i="5"/>
  <c r="V395" i="5"/>
  <c r="W395" i="5"/>
  <c r="X395" i="5"/>
  <c r="Y395" i="5"/>
  <c r="X290" i="5"/>
  <c r="T290" i="5"/>
  <c r="U290" i="5"/>
  <c r="V290" i="5"/>
  <c r="W290" i="5"/>
  <c r="Y290" i="5"/>
  <c r="T199" i="5"/>
  <c r="U199" i="5"/>
  <c r="V199" i="5"/>
  <c r="X199" i="5"/>
  <c r="Y199" i="5"/>
  <c r="W199" i="5"/>
  <c r="T104" i="5"/>
  <c r="U104" i="5"/>
  <c r="V104" i="5"/>
  <c r="W104" i="5"/>
  <c r="X104" i="5"/>
  <c r="Y104" i="5"/>
  <c r="V325" i="5"/>
  <c r="W325" i="5"/>
  <c r="X325" i="5"/>
  <c r="Y325" i="5"/>
  <c r="T325" i="5"/>
  <c r="U325" i="5"/>
  <c r="X294" i="5"/>
  <c r="T294" i="5"/>
  <c r="U294" i="5"/>
  <c r="Y294" i="5"/>
  <c r="V294" i="5"/>
  <c r="W294" i="5"/>
  <c r="T203" i="5"/>
  <c r="U203" i="5"/>
  <c r="V203" i="5"/>
  <c r="W203" i="5"/>
  <c r="X203" i="5"/>
  <c r="Y203" i="5"/>
  <c r="T233" i="5"/>
  <c r="Y233" i="5"/>
  <c r="U233" i="5"/>
  <c r="X233" i="5"/>
  <c r="V233" i="5"/>
  <c r="W233" i="5"/>
  <c r="T297" i="5"/>
  <c r="U297" i="5"/>
  <c r="V297" i="5"/>
  <c r="W297" i="5"/>
  <c r="X297" i="5"/>
  <c r="Y297" i="5"/>
  <c r="Y234" i="5"/>
  <c r="U234" i="5"/>
  <c r="X234" i="5"/>
  <c r="T234" i="5"/>
  <c r="V234" i="5"/>
  <c r="W234" i="5"/>
  <c r="U331" i="5"/>
  <c r="V331" i="5"/>
  <c r="W331" i="5"/>
  <c r="X331" i="5"/>
  <c r="Y331" i="5"/>
  <c r="T331" i="5"/>
  <c r="T300" i="5"/>
  <c r="Y300" i="5"/>
  <c r="U300" i="5"/>
  <c r="X300" i="5"/>
  <c r="V300" i="5"/>
  <c r="W300" i="5"/>
  <c r="V177" i="5"/>
  <c r="W177" i="5"/>
  <c r="X177" i="5"/>
  <c r="Y177" i="5"/>
  <c r="T177" i="5"/>
  <c r="U177" i="5"/>
  <c r="T83" i="5"/>
  <c r="U83" i="5"/>
  <c r="V83" i="5"/>
  <c r="W83" i="5"/>
  <c r="X83" i="5"/>
  <c r="Y83" i="5"/>
  <c r="T302" i="5"/>
  <c r="U302" i="5"/>
  <c r="V302" i="5"/>
  <c r="W302" i="5"/>
  <c r="X302" i="5"/>
  <c r="Y302" i="5"/>
  <c r="V179" i="5"/>
  <c r="W179" i="5"/>
  <c r="X179" i="5"/>
  <c r="T179" i="5"/>
  <c r="U179" i="5"/>
  <c r="Y179" i="5"/>
  <c r="Y336" i="5"/>
  <c r="T336" i="5"/>
  <c r="U336" i="5"/>
  <c r="V336" i="5"/>
  <c r="W336" i="5"/>
  <c r="X336" i="5"/>
  <c r="X322" i="5"/>
  <c r="T322" i="5"/>
  <c r="Y322" i="5"/>
  <c r="W322" i="5"/>
  <c r="U322" i="5"/>
  <c r="V322" i="5"/>
  <c r="T103" i="5"/>
  <c r="U103" i="5"/>
  <c r="V103" i="5"/>
  <c r="W103" i="5"/>
  <c r="X103" i="5"/>
  <c r="Y103" i="5"/>
  <c r="T292" i="5"/>
  <c r="U292" i="5"/>
  <c r="V292" i="5"/>
  <c r="W292" i="5"/>
  <c r="X292" i="5"/>
  <c r="Y292" i="5"/>
  <c r="T105" i="5"/>
  <c r="U105" i="5"/>
  <c r="V105" i="5"/>
  <c r="W105" i="5"/>
  <c r="X105" i="5"/>
  <c r="Y105" i="5"/>
  <c r="X358" i="5"/>
  <c r="Y358" i="5"/>
  <c r="W358" i="5"/>
  <c r="U358" i="5"/>
  <c r="T358" i="5"/>
  <c r="V358" i="5"/>
  <c r="X139" i="5"/>
  <c r="Y139" i="5"/>
  <c r="T139" i="5"/>
  <c r="U139" i="5"/>
  <c r="V139" i="5"/>
  <c r="W139" i="5"/>
  <c r="T20" i="5"/>
  <c r="U20" i="5"/>
  <c r="V20" i="5"/>
  <c r="W20" i="5"/>
  <c r="X20" i="5"/>
  <c r="Y20" i="5"/>
  <c r="T140" i="5"/>
  <c r="U140" i="5"/>
  <c r="V140" i="5"/>
  <c r="W140" i="5"/>
  <c r="X140" i="5"/>
  <c r="Y140" i="5"/>
  <c r="Y329" i="5"/>
  <c r="U329" i="5"/>
  <c r="V329" i="5"/>
  <c r="T329" i="5"/>
  <c r="W329" i="5"/>
  <c r="X329" i="5"/>
  <c r="T174" i="5"/>
  <c r="U174" i="5"/>
  <c r="V174" i="5"/>
  <c r="X174" i="5"/>
  <c r="W174" i="5"/>
  <c r="Y174" i="5"/>
  <c r="T235" i="5"/>
  <c r="U235" i="5"/>
  <c r="V235" i="5"/>
  <c r="W235" i="5"/>
  <c r="X235" i="5"/>
  <c r="Y235" i="5"/>
  <c r="T144" i="5"/>
  <c r="U144" i="5"/>
  <c r="V144" i="5"/>
  <c r="W144" i="5"/>
  <c r="X144" i="5"/>
  <c r="Y144" i="5"/>
  <c r="V365" i="5"/>
  <c r="T365" i="5"/>
  <c r="U365" i="5"/>
  <c r="W365" i="5"/>
  <c r="X365" i="5"/>
  <c r="Y365" i="5"/>
  <c r="U85" i="5"/>
  <c r="T85" i="5"/>
  <c r="V85" i="5"/>
  <c r="W85" i="5"/>
  <c r="X85" i="5"/>
  <c r="Y85" i="5"/>
  <c r="T14" i="5"/>
  <c r="U14" i="5"/>
  <c r="V14" i="5"/>
  <c r="W14" i="5"/>
  <c r="X14" i="5"/>
  <c r="Y14" i="5"/>
  <c r="T228" i="5"/>
  <c r="U228" i="5"/>
  <c r="V228" i="5"/>
  <c r="W228" i="5"/>
  <c r="X228" i="5"/>
  <c r="Y228" i="5"/>
  <c r="T229" i="5"/>
  <c r="U229" i="5"/>
  <c r="V229" i="5"/>
  <c r="W229" i="5"/>
  <c r="X229" i="5"/>
  <c r="Y229" i="5"/>
  <c r="T200" i="5"/>
  <c r="U200" i="5"/>
  <c r="X200" i="5"/>
  <c r="Y200" i="5"/>
  <c r="V200" i="5"/>
  <c r="W200" i="5"/>
  <c r="T261" i="5"/>
  <c r="V261" i="5"/>
  <c r="W261" i="5"/>
  <c r="Y261" i="5"/>
  <c r="X261" i="5"/>
  <c r="U261" i="5"/>
  <c r="T50" i="5"/>
  <c r="U50" i="5"/>
  <c r="V50" i="5"/>
  <c r="W50" i="5"/>
  <c r="X50" i="5"/>
  <c r="Y50" i="5"/>
  <c r="T170" i="5"/>
  <c r="U170" i="5"/>
  <c r="V170" i="5"/>
  <c r="W170" i="5"/>
  <c r="X170" i="5"/>
  <c r="Y170" i="5"/>
  <c r="X295" i="5"/>
  <c r="Y295" i="5"/>
  <c r="U295" i="5"/>
  <c r="W295" i="5"/>
  <c r="V295" i="5"/>
  <c r="T295" i="5"/>
  <c r="T172" i="5"/>
  <c r="U172" i="5"/>
  <c r="V172" i="5"/>
  <c r="W172" i="5"/>
  <c r="X172" i="5"/>
  <c r="Y172" i="5"/>
  <c r="T205" i="5"/>
  <c r="U205" i="5"/>
  <c r="V205" i="5"/>
  <c r="W205" i="5"/>
  <c r="X205" i="5"/>
  <c r="Y205" i="5"/>
  <c r="T298" i="5"/>
  <c r="U298" i="5"/>
  <c r="V298" i="5"/>
  <c r="W298" i="5"/>
  <c r="X298" i="5"/>
  <c r="Y298" i="5"/>
  <c r="T175" i="5"/>
  <c r="U175" i="5"/>
  <c r="V175" i="5"/>
  <c r="W175" i="5"/>
  <c r="X175" i="5"/>
  <c r="Y175" i="5"/>
  <c r="T332" i="5"/>
  <c r="U332" i="5"/>
  <c r="V332" i="5"/>
  <c r="W332" i="5"/>
  <c r="X332" i="5"/>
  <c r="Y332" i="5"/>
  <c r="V145" i="5"/>
  <c r="W145" i="5"/>
  <c r="X145" i="5"/>
  <c r="Y145" i="5"/>
  <c r="T145" i="5"/>
  <c r="U145" i="5"/>
  <c r="T399" i="5"/>
  <c r="V399" i="5"/>
  <c r="U399" i="5"/>
  <c r="W399" i="5"/>
  <c r="X399" i="5"/>
  <c r="Y399" i="5"/>
  <c r="X402" i="5"/>
  <c r="U402" i="5"/>
  <c r="V402" i="5"/>
  <c r="W402" i="5"/>
  <c r="Y402" i="5"/>
  <c r="X134" i="5"/>
  <c r="Y134" i="5"/>
  <c r="T134" i="5"/>
  <c r="U134" i="5"/>
  <c r="V134" i="5"/>
  <c r="W134" i="5"/>
  <c r="T168" i="5"/>
  <c r="U168" i="5"/>
  <c r="V168" i="5"/>
  <c r="X168" i="5"/>
  <c r="Y168" i="5"/>
  <c r="W168" i="5"/>
  <c r="T327" i="5"/>
  <c r="U327" i="5"/>
  <c r="W327" i="5"/>
  <c r="X327" i="5"/>
  <c r="Y327" i="5"/>
  <c r="V327" i="5"/>
  <c r="T78" i="5"/>
  <c r="U78" i="5"/>
  <c r="V78" i="5"/>
  <c r="W78" i="5"/>
  <c r="X78" i="5"/>
  <c r="Y78" i="5"/>
  <c r="X400" i="5"/>
  <c r="Y400" i="5"/>
  <c r="V400" i="5"/>
  <c r="T400" i="5"/>
  <c r="W400" i="5"/>
  <c r="X102" i="5"/>
  <c r="Y102" i="5"/>
  <c r="T102" i="5"/>
  <c r="U102" i="5"/>
  <c r="V102" i="5"/>
  <c r="W102" i="5"/>
  <c r="X390" i="5"/>
  <c r="Y390" i="5"/>
  <c r="T390" i="5"/>
  <c r="U390" i="5"/>
  <c r="V390" i="5"/>
  <c r="W390" i="5"/>
  <c r="T328" i="5"/>
  <c r="X328" i="5"/>
  <c r="U328" i="5"/>
  <c r="W328" i="5"/>
  <c r="Y328" i="5"/>
  <c r="V328" i="5"/>
  <c r="T267" i="5"/>
  <c r="U267" i="5"/>
  <c r="AA267" i="5" s="1"/>
  <c r="V267" i="5"/>
  <c r="X267" i="5"/>
  <c r="W267" i="5"/>
  <c r="Y267" i="5"/>
  <c r="V113" i="5"/>
  <c r="W113" i="5"/>
  <c r="X113" i="5"/>
  <c r="Y113" i="5"/>
  <c r="T113" i="5"/>
  <c r="U113" i="5"/>
  <c r="X182" i="5"/>
  <c r="Y182" i="5"/>
  <c r="T182" i="5"/>
  <c r="U182" i="5"/>
  <c r="V182" i="5"/>
  <c r="W182" i="5"/>
  <c r="W258" i="5"/>
  <c r="X258" i="5"/>
  <c r="T258" i="5"/>
  <c r="U258" i="5"/>
  <c r="V258" i="5"/>
  <c r="Y258" i="5"/>
  <c r="T167" i="5"/>
  <c r="U167" i="5"/>
  <c r="V167" i="5"/>
  <c r="W167" i="5"/>
  <c r="X167" i="5"/>
  <c r="Y167" i="5"/>
  <c r="T136" i="5"/>
  <c r="U136" i="5"/>
  <c r="V136" i="5"/>
  <c r="W136" i="5"/>
  <c r="X136" i="5"/>
  <c r="Y136" i="5"/>
  <c r="T357" i="5"/>
  <c r="U357" i="5"/>
  <c r="V357" i="5"/>
  <c r="Y357" i="5"/>
  <c r="W357" i="5"/>
  <c r="X357" i="5"/>
  <c r="X262" i="5"/>
  <c r="Y262" i="5"/>
  <c r="T262" i="5"/>
  <c r="U262" i="5"/>
  <c r="V262" i="5"/>
  <c r="W262" i="5"/>
  <c r="V107" i="5"/>
  <c r="W107" i="5"/>
  <c r="X107" i="5"/>
  <c r="Y107" i="5"/>
  <c r="T107" i="5"/>
  <c r="U107" i="5"/>
  <c r="T204" i="5"/>
  <c r="U204" i="5"/>
  <c r="V204" i="5"/>
  <c r="W204" i="5"/>
  <c r="X204" i="5"/>
  <c r="Y204" i="5"/>
  <c r="T265" i="5"/>
  <c r="U265" i="5"/>
  <c r="V265" i="5"/>
  <c r="W265" i="5"/>
  <c r="X265" i="5"/>
  <c r="Y265" i="5"/>
  <c r="T110" i="5"/>
  <c r="U110" i="5"/>
  <c r="V110" i="5"/>
  <c r="W110" i="5"/>
  <c r="X110" i="5"/>
  <c r="Y110" i="5"/>
  <c r="T206" i="5"/>
  <c r="U206" i="5"/>
  <c r="V206" i="5"/>
  <c r="W206" i="5"/>
  <c r="X206" i="5"/>
  <c r="Y206" i="5"/>
  <c r="T56" i="5"/>
  <c r="U56" i="5"/>
  <c r="V56" i="5"/>
  <c r="W56" i="5"/>
  <c r="X56" i="5"/>
  <c r="Y56" i="5"/>
  <c r="T176" i="5"/>
  <c r="U176" i="5"/>
  <c r="V176" i="5"/>
  <c r="W176" i="5"/>
  <c r="X176" i="5"/>
  <c r="Y176" i="5"/>
  <c r="T57" i="5"/>
  <c r="U57" i="5"/>
  <c r="V57" i="5"/>
  <c r="W57" i="5"/>
  <c r="X57" i="5"/>
  <c r="Y57" i="5"/>
  <c r="T237" i="5"/>
  <c r="U237" i="5"/>
  <c r="AA237" i="5" s="1"/>
  <c r="V237" i="5"/>
  <c r="W237" i="5"/>
  <c r="X237" i="5"/>
  <c r="Y237" i="5"/>
  <c r="T26" i="5"/>
  <c r="U26" i="5"/>
  <c r="V26" i="5"/>
  <c r="W26" i="5"/>
  <c r="X26" i="5"/>
  <c r="Y26" i="5"/>
  <c r="T178" i="5"/>
  <c r="U178" i="5"/>
  <c r="V178" i="5"/>
  <c r="W178" i="5"/>
  <c r="X178" i="5"/>
  <c r="Y178" i="5"/>
  <c r="T84" i="5"/>
  <c r="U84" i="5"/>
  <c r="V84" i="5"/>
  <c r="W84" i="5"/>
  <c r="X84" i="5"/>
  <c r="Y84" i="5"/>
  <c r="V303" i="5"/>
  <c r="T303" i="5"/>
  <c r="U303" i="5"/>
  <c r="W303" i="5"/>
  <c r="X303" i="5"/>
  <c r="Y303" i="5"/>
  <c r="T180" i="5"/>
  <c r="U180" i="5"/>
  <c r="V180" i="5"/>
  <c r="W180" i="5"/>
  <c r="X180" i="5"/>
  <c r="Y180" i="5"/>
  <c r="T61" i="5"/>
  <c r="U61" i="5"/>
  <c r="V61" i="5"/>
  <c r="W61" i="5"/>
  <c r="X61" i="5"/>
  <c r="Y61" i="5"/>
  <c r="V273" i="5"/>
  <c r="W273" i="5"/>
  <c r="T273" i="5"/>
  <c r="U273" i="5"/>
  <c r="X273" i="5"/>
  <c r="Y273" i="5"/>
  <c r="T30" i="5"/>
  <c r="U30" i="5"/>
  <c r="V30" i="5"/>
  <c r="W30" i="5"/>
  <c r="X30" i="5"/>
  <c r="Y30" i="5"/>
  <c r="X274" i="5"/>
  <c r="V274" i="5"/>
  <c r="W274" i="5"/>
  <c r="U274" i="5"/>
  <c r="T274" i="5"/>
  <c r="Y274" i="5"/>
  <c r="T119" i="5"/>
  <c r="U119" i="5"/>
  <c r="V119" i="5"/>
  <c r="W119" i="5"/>
  <c r="X119" i="5"/>
  <c r="Y119" i="5"/>
  <c r="V371" i="5"/>
  <c r="X371" i="5"/>
  <c r="Y371" i="5"/>
  <c r="T371" i="5"/>
  <c r="W371" i="5"/>
  <c r="U371" i="5"/>
  <c r="T152" i="5"/>
  <c r="U152" i="5"/>
  <c r="V152" i="5"/>
  <c r="X152" i="5"/>
  <c r="Y152" i="5"/>
  <c r="W152" i="5"/>
  <c r="W276" i="5"/>
  <c r="T276" i="5"/>
  <c r="U276" i="5"/>
  <c r="V276" i="5"/>
  <c r="X276" i="5"/>
  <c r="Y276" i="5"/>
  <c r="T89" i="5"/>
  <c r="U89" i="5"/>
  <c r="V89" i="5"/>
  <c r="W89" i="5"/>
  <c r="X89" i="5"/>
  <c r="Y89" i="5"/>
  <c r="X373" i="5"/>
  <c r="T373" i="5"/>
  <c r="U373" i="5"/>
  <c r="Y373" i="5"/>
  <c r="V373" i="5"/>
  <c r="W373" i="5"/>
  <c r="W122" i="5"/>
  <c r="T122" i="5"/>
  <c r="U122" i="5"/>
  <c r="V122" i="5"/>
  <c r="X122" i="5"/>
  <c r="Y122" i="5"/>
  <c r="T407" i="5"/>
  <c r="Y407" i="5"/>
  <c r="U407" i="5"/>
  <c r="V407" i="5"/>
  <c r="W407" i="5"/>
  <c r="X407" i="5"/>
  <c r="T92" i="5"/>
  <c r="U92" i="5"/>
  <c r="V92" i="5"/>
  <c r="W92" i="5"/>
  <c r="X92" i="5"/>
  <c r="Y92" i="5"/>
  <c r="T248" i="5"/>
  <c r="X248" i="5"/>
  <c r="Y248" i="5"/>
  <c r="V248" i="5"/>
  <c r="U248" i="5"/>
  <c r="W248" i="5"/>
  <c r="T280" i="5"/>
  <c r="X280" i="5"/>
  <c r="U280" i="5"/>
  <c r="V280" i="5"/>
  <c r="W280" i="5"/>
  <c r="Y280" i="5"/>
  <c r="T312" i="5"/>
  <c r="X312" i="5"/>
  <c r="U312" i="5"/>
  <c r="V312" i="5"/>
  <c r="W312" i="5"/>
  <c r="Y312" i="5"/>
  <c r="T344" i="5"/>
  <c r="X344" i="5"/>
  <c r="Y344" i="5"/>
  <c r="U344" i="5"/>
  <c r="V344" i="5"/>
  <c r="W344" i="5"/>
  <c r="T376" i="5"/>
  <c r="Y376" i="5"/>
  <c r="X376" i="5"/>
  <c r="U376" i="5"/>
  <c r="V376" i="5"/>
  <c r="W376" i="5"/>
  <c r="X409" i="5"/>
  <c r="W409" i="5"/>
  <c r="V409" i="5"/>
  <c r="T409" i="5"/>
  <c r="U409" i="5"/>
  <c r="Y409" i="5"/>
  <c r="X354" i="5"/>
  <c r="Y354" i="5"/>
  <c r="T354" i="5"/>
  <c r="V354" i="5"/>
  <c r="U354" i="5"/>
  <c r="W354" i="5"/>
  <c r="T47" i="5"/>
  <c r="U47" i="5"/>
  <c r="V47" i="5"/>
  <c r="W47" i="5"/>
  <c r="X47" i="5"/>
  <c r="Y47" i="5"/>
  <c r="T16" i="5"/>
  <c r="U16" i="5"/>
  <c r="V16" i="5"/>
  <c r="W16" i="5"/>
  <c r="X16" i="5"/>
  <c r="Y16" i="5"/>
  <c r="X230" i="5"/>
  <c r="Y230" i="5"/>
  <c r="T230" i="5"/>
  <c r="V230" i="5"/>
  <c r="U230" i="5"/>
  <c r="W230" i="5"/>
  <c r="T293" i="5"/>
  <c r="U293" i="5"/>
  <c r="V293" i="5"/>
  <c r="W293" i="5"/>
  <c r="X293" i="5"/>
  <c r="Y293" i="5"/>
  <c r="X326" i="5"/>
  <c r="T326" i="5"/>
  <c r="U326" i="5"/>
  <c r="V326" i="5"/>
  <c r="Y326" i="5"/>
  <c r="W326" i="5"/>
  <c r="Y263" i="5"/>
  <c r="U263" i="5"/>
  <c r="X263" i="5"/>
  <c r="T263" i="5"/>
  <c r="V263" i="5"/>
  <c r="W263" i="5"/>
  <c r="T108" i="5"/>
  <c r="U108" i="5"/>
  <c r="V108" i="5"/>
  <c r="W108" i="5"/>
  <c r="X108" i="5"/>
  <c r="Y108" i="5"/>
  <c r="T296" i="5"/>
  <c r="X296" i="5"/>
  <c r="U296" i="5"/>
  <c r="V296" i="5"/>
  <c r="W296" i="5"/>
  <c r="Y296" i="5"/>
  <c r="T173" i="5"/>
  <c r="U173" i="5"/>
  <c r="V173" i="5"/>
  <c r="W173" i="5"/>
  <c r="X173" i="5"/>
  <c r="Y173" i="5"/>
  <c r="X54" i="5"/>
  <c r="Y54" i="5"/>
  <c r="T54" i="5"/>
  <c r="U54" i="5"/>
  <c r="V54" i="5"/>
  <c r="W54" i="5"/>
  <c r="T266" i="5"/>
  <c r="U266" i="5"/>
  <c r="V266" i="5"/>
  <c r="W266" i="5"/>
  <c r="X266" i="5"/>
  <c r="Y266" i="5"/>
  <c r="V299" i="5"/>
  <c r="X299" i="5"/>
  <c r="W299" i="5"/>
  <c r="T299" i="5"/>
  <c r="U299" i="5"/>
  <c r="Y299" i="5"/>
  <c r="T112" i="5"/>
  <c r="U112" i="5"/>
  <c r="V112" i="5"/>
  <c r="W112" i="5"/>
  <c r="X112" i="5"/>
  <c r="Y112" i="5"/>
  <c r="T268" i="5"/>
  <c r="U268" i="5"/>
  <c r="V268" i="5"/>
  <c r="W268" i="5"/>
  <c r="X268" i="5"/>
  <c r="Y268" i="5"/>
  <c r="T82" i="5"/>
  <c r="U82" i="5"/>
  <c r="V82" i="5"/>
  <c r="W82" i="5"/>
  <c r="X82" i="5"/>
  <c r="Y82" i="5"/>
  <c r="V269" i="5"/>
  <c r="T269" i="5"/>
  <c r="U269" i="5"/>
  <c r="W269" i="5"/>
  <c r="X269" i="5"/>
  <c r="Y269" i="5"/>
  <c r="U58" i="5"/>
  <c r="V58" i="5"/>
  <c r="W58" i="5"/>
  <c r="T58" i="5"/>
  <c r="X58" i="5"/>
  <c r="Y58" i="5"/>
  <c r="T146" i="5"/>
  <c r="U146" i="5"/>
  <c r="V146" i="5"/>
  <c r="W146" i="5"/>
  <c r="X146" i="5"/>
  <c r="Y146" i="5"/>
  <c r="T238" i="5"/>
  <c r="U238" i="5"/>
  <c r="V238" i="5"/>
  <c r="W238" i="5"/>
  <c r="X238" i="5"/>
  <c r="Y238" i="5"/>
  <c r="W59" i="5"/>
  <c r="T59" i="5"/>
  <c r="U59" i="5"/>
  <c r="V59" i="5"/>
  <c r="X59" i="5"/>
  <c r="Y59" i="5"/>
  <c r="T147" i="5"/>
  <c r="V147" i="5"/>
  <c r="W147" i="5"/>
  <c r="X147" i="5"/>
  <c r="U147" i="5"/>
  <c r="Y147" i="5"/>
  <c r="T335" i="5"/>
  <c r="U335" i="5"/>
  <c r="V335" i="5"/>
  <c r="W335" i="5"/>
  <c r="X335" i="5"/>
  <c r="Y335" i="5"/>
  <c r="T60" i="5"/>
  <c r="U60" i="5"/>
  <c r="V60" i="5"/>
  <c r="W60" i="5"/>
  <c r="X60" i="5"/>
  <c r="Y60" i="5"/>
  <c r="T148" i="5"/>
  <c r="U148" i="5"/>
  <c r="V148" i="5"/>
  <c r="W148" i="5"/>
  <c r="X148" i="5"/>
  <c r="Y148" i="5"/>
  <c r="T368" i="5"/>
  <c r="U368" i="5"/>
  <c r="X368" i="5"/>
  <c r="Y368" i="5"/>
  <c r="W368" i="5"/>
  <c r="V368" i="5"/>
  <c r="U149" i="5"/>
  <c r="T149" i="5"/>
  <c r="V149" i="5"/>
  <c r="W149" i="5"/>
  <c r="X149" i="5"/>
  <c r="Y149" i="5"/>
  <c r="V337" i="5"/>
  <c r="T337" i="5"/>
  <c r="U337" i="5"/>
  <c r="W337" i="5"/>
  <c r="X337" i="5"/>
  <c r="Y337" i="5"/>
  <c r="T63" i="5"/>
  <c r="U63" i="5"/>
  <c r="X63" i="5"/>
  <c r="Y63" i="5"/>
  <c r="V63" i="5"/>
  <c r="W63" i="5"/>
  <c r="T213" i="5"/>
  <c r="U213" i="5"/>
  <c r="V213" i="5"/>
  <c r="W213" i="5"/>
  <c r="X213" i="5"/>
  <c r="Y213" i="5"/>
  <c r="V339" i="5"/>
  <c r="W339" i="5"/>
  <c r="X339" i="5"/>
  <c r="Y339" i="5"/>
  <c r="U339" i="5"/>
  <c r="T339" i="5"/>
  <c r="T120" i="5"/>
  <c r="U120" i="5"/>
  <c r="V120" i="5"/>
  <c r="W120" i="5"/>
  <c r="X120" i="5"/>
  <c r="Y120" i="5"/>
  <c r="V372" i="5"/>
  <c r="W372" i="5"/>
  <c r="X372" i="5"/>
  <c r="Y372" i="5"/>
  <c r="T372" i="5"/>
  <c r="U372" i="5"/>
  <c r="V65" i="5"/>
  <c r="W65" i="5"/>
  <c r="X65" i="5"/>
  <c r="Y65" i="5"/>
  <c r="T65" i="5"/>
  <c r="U65" i="5"/>
  <c r="T215" i="5"/>
  <c r="U215" i="5"/>
  <c r="V215" i="5"/>
  <c r="X215" i="5"/>
  <c r="Y215" i="5"/>
  <c r="W215" i="5"/>
  <c r="X406" i="5"/>
  <c r="V406" i="5"/>
  <c r="W406" i="5"/>
  <c r="Y406" i="5"/>
  <c r="T406" i="5"/>
  <c r="U406" i="5"/>
  <c r="W90" i="5"/>
  <c r="T90" i="5"/>
  <c r="U90" i="5"/>
  <c r="V90" i="5"/>
  <c r="X90" i="5"/>
  <c r="Y90" i="5"/>
  <c r="X310" i="5"/>
  <c r="T310" i="5"/>
  <c r="U310" i="5"/>
  <c r="Y310" i="5"/>
  <c r="W310" i="5"/>
  <c r="V310" i="5"/>
  <c r="T155" i="5"/>
  <c r="U155" i="5"/>
  <c r="V155" i="5"/>
  <c r="W155" i="5"/>
  <c r="X155" i="5"/>
  <c r="Y155" i="5"/>
  <c r="T408" i="5"/>
  <c r="U408" i="5"/>
  <c r="V408" i="5"/>
  <c r="X408" i="5"/>
  <c r="W408" i="5"/>
  <c r="Y408" i="5"/>
  <c r="T93" i="5"/>
  <c r="U93" i="5"/>
  <c r="V93" i="5"/>
  <c r="W93" i="5"/>
  <c r="X93" i="5"/>
  <c r="Y93" i="5"/>
  <c r="T125" i="5"/>
  <c r="U125" i="5"/>
  <c r="V125" i="5"/>
  <c r="W125" i="5"/>
  <c r="X125" i="5"/>
  <c r="Y125" i="5"/>
  <c r="T157" i="5"/>
  <c r="U157" i="5"/>
  <c r="V157" i="5"/>
  <c r="W157" i="5"/>
  <c r="X157" i="5"/>
  <c r="Y157" i="5"/>
  <c r="T189" i="5"/>
  <c r="U189" i="5"/>
  <c r="V189" i="5"/>
  <c r="W189" i="5"/>
  <c r="X189" i="5"/>
  <c r="Y189" i="5"/>
  <c r="T219" i="5"/>
  <c r="U219" i="5"/>
  <c r="V219" i="5"/>
  <c r="W219" i="5"/>
  <c r="X219" i="5"/>
  <c r="Y219" i="5"/>
  <c r="T249" i="5"/>
  <c r="X249" i="5"/>
  <c r="W249" i="5"/>
  <c r="U249" i="5"/>
  <c r="V249" i="5"/>
  <c r="Y249" i="5"/>
  <c r="T281" i="5"/>
  <c r="U281" i="5"/>
  <c r="V281" i="5"/>
  <c r="W281" i="5"/>
  <c r="X281" i="5"/>
  <c r="Y281" i="5"/>
  <c r="X313" i="5"/>
  <c r="Y313" i="5"/>
  <c r="T313" i="5"/>
  <c r="U313" i="5"/>
  <c r="V313" i="5"/>
  <c r="W313" i="5"/>
  <c r="V345" i="5"/>
  <c r="W345" i="5"/>
  <c r="X345" i="5"/>
  <c r="T345" i="5"/>
  <c r="U345" i="5"/>
  <c r="AA345" i="5" s="1"/>
  <c r="Y345" i="5"/>
  <c r="T377" i="5"/>
  <c r="W377" i="5"/>
  <c r="V377" i="5"/>
  <c r="X377" i="5"/>
  <c r="U377" i="5"/>
  <c r="Y377" i="5"/>
  <c r="U410" i="5"/>
  <c r="W410" i="5"/>
  <c r="T410" i="5"/>
  <c r="V410" i="5"/>
  <c r="Y410" i="5"/>
  <c r="X410" i="5"/>
  <c r="T387" i="5"/>
  <c r="W387" i="5"/>
  <c r="X387" i="5"/>
  <c r="U387" i="5"/>
  <c r="V387" i="5"/>
  <c r="Y387" i="5"/>
  <c r="T324" i="5"/>
  <c r="U324" i="5"/>
  <c r="V324" i="5"/>
  <c r="W324" i="5"/>
  <c r="X324" i="5"/>
  <c r="Y324" i="5"/>
  <c r="V49" i="5"/>
  <c r="W49" i="5"/>
  <c r="X49" i="5"/>
  <c r="Y49" i="5"/>
  <c r="T49" i="5"/>
  <c r="U49" i="5"/>
  <c r="T391" i="5"/>
  <c r="X391" i="5"/>
  <c r="W391" i="5"/>
  <c r="U391" i="5"/>
  <c r="V391" i="5"/>
  <c r="Y391" i="5"/>
  <c r="T360" i="5"/>
  <c r="X360" i="5"/>
  <c r="Y360" i="5"/>
  <c r="V360" i="5"/>
  <c r="U360" i="5"/>
  <c r="W360" i="5"/>
  <c r="T53" i="5"/>
  <c r="U53" i="5"/>
  <c r="V53" i="5"/>
  <c r="W53" i="5"/>
  <c r="X53" i="5"/>
  <c r="Y53" i="5"/>
  <c r="T362" i="5"/>
  <c r="U362" i="5"/>
  <c r="V362" i="5"/>
  <c r="Y362" i="5"/>
  <c r="W362" i="5"/>
  <c r="X362" i="5"/>
  <c r="Y111" i="5"/>
  <c r="T111" i="5"/>
  <c r="U111" i="5"/>
  <c r="V111" i="5"/>
  <c r="W111" i="5"/>
  <c r="X111" i="5"/>
  <c r="V81" i="5"/>
  <c r="W81" i="5"/>
  <c r="X81" i="5"/>
  <c r="Y81" i="5"/>
  <c r="T81" i="5"/>
  <c r="U81" i="5"/>
  <c r="T25" i="5"/>
  <c r="U25" i="5"/>
  <c r="V25" i="5"/>
  <c r="W25" i="5"/>
  <c r="X25" i="5"/>
  <c r="Y25" i="5"/>
  <c r="V301" i="5"/>
  <c r="Y301" i="5"/>
  <c r="T301" i="5"/>
  <c r="U301" i="5"/>
  <c r="W301" i="5"/>
  <c r="X301" i="5"/>
  <c r="T114" i="5"/>
  <c r="U114" i="5"/>
  <c r="V114" i="5"/>
  <c r="W114" i="5"/>
  <c r="X114" i="5"/>
  <c r="Y114" i="5"/>
  <c r="U27" i="5"/>
  <c r="X27" i="5"/>
  <c r="T27" i="5"/>
  <c r="V27" i="5"/>
  <c r="W27" i="5"/>
  <c r="Y27" i="5"/>
  <c r="T239" i="5"/>
  <c r="V239" i="5"/>
  <c r="U239" i="5"/>
  <c r="W239" i="5"/>
  <c r="X239" i="5"/>
  <c r="Y239" i="5"/>
  <c r="T240" i="5"/>
  <c r="U240" i="5"/>
  <c r="V240" i="5"/>
  <c r="W240" i="5"/>
  <c r="X240" i="5"/>
  <c r="Y240" i="5"/>
  <c r="V305" i="5"/>
  <c r="T305" i="5"/>
  <c r="U305" i="5"/>
  <c r="W305" i="5"/>
  <c r="X305" i="5"/>
  <c r="Y305" i="5"/>
  <c r="T62" i="5"/>
  <c r="U62" i="5"/>
  <c r="V62" i="5"/>
  <c r="W62" i="5"/>
  <c r="X62" i="5"/>
  <c r="Y62" i="5"/>
  <c r="V242" i="5"/>
  <c r="W242" i="5"/>
  <c r="X242" i="5"/>
  <c r="T242" i="5"/>
  <c r="U242" i="5"/>
  <c r="Y242" i="5"/>
  <c r="T31" i="5"/>
  <c r="U31" i="5"/>
  <c r="V31" i="5"/>
  <c r="W31" i="5"/>
  <c r="X31" i="5"/>
  <c r="Y31" i="5"/>
  <c r="V307" i="5"/>
  <c r="Y307" i="5"/>
  <c r="W307" i="5"/>
  <c r="T307" i="5"/>
  <c r="U307" i="5"/>
  <c r="AA307" i="5" s="1"/>
  <c r="X307" i="5"/>
  <c r="T32" i="5"/>
  <c r="U32" i="5"/>
  <c r="AA32" i="5" s="1"/>
  <c r="V32" i="5"/>
  <c r="W32" i="5"/>
  <c r="X32" i="5"/>
  <c r="Y32" i="5"/>
  <c r="X214" i="5"/>
  <c r="Y214" i="5"/>
  <c r="T214" i="5"/>
  <c r="U214" i="5"/>
  <c r="V214" i="5"/>
  <c r="W214" i="5"/>
  <c r="V33" i="5"/>
  <c r="W33" i="5"/>
  <c r="X33" i="5"/>
  <c r="Y33" i="5"/>
  <c r="T33" i="5"/>
  <c r="U33" i="5"/>
  <c r="T309" i="5"/>
  <c r="U309" i="5"/>
  <c r="V309" i="5"/>
  <c r="W309" i="5"/>
  <c r="Y309" i="5"/>
  <c r="X309" i="5"/>
  <c r="T34" i="5"/>
  <c r="U34" i="5"/>
  <c r="V34" i="5"/>
  <c r="W34" i="5"/>
  <c r="X34" i="5"/>
  <c r="Y34" i="5"/>
  <c r="X246" i="5"/>
  <c r="Y246" i="5"/>
  <c r="T246" i="5"/>
  <c r="V246" i="5"/>
  <c r="U246" i="5"/>
  <c r="W246" i="5"/>
  <c r="T123" i="5"/>
  <c r="U123" i="5"/>
  <c r="V123" i="5"/>
  <c r="W123" i="5"/>
  <c r="X123" i="5"/>
  <c r="Y123" i="5"/>
  <c r="T343" i="5"/>
  <c r="U343" i="5"/>
  <c r="V343" i="5"/>
  <c r="W343" i="5"/>
  <c r="X343" i="5"/>
  <c r="Y343" i="5"/>
  <c r="T68" i="5"/>
  <c r="U68" i="5"/>
  <c r="V68" i="5"/>
  <c r="W68" i="5"/>
  <c r="X68" i="5"/>
  <c r="Y68" i="5"/>
  <c r="T158" i="5"/>
  <c r="U158" i="5"/>
  <c r="V158" i="5"/>
  <c r="X158" i="5"/>
  <c r="W158" i="5"/>
  <c r="Y158" i="5"/>
  <c r="T190" i="5"/>
  <c r="U190" i="5"/>
  <c r="V190" i="5"/>
  <c r="X190" i="5"/>
  <c r="W190" i="5"/>
  <c r="Y190" i="5"/>
  <c r="T220" i="5"/>
  <c r="U220" i="5"/>
  <c r="V220" i="5"/>
  <c r="W220" i="5"/>
  <c r="X220" i="5"/>
  <c r="Y220" i="5"/>
  <c r="X250" i="5"/>
  <c r="Y250" i="5"/>
  <c r="T250" i="5"/>
  <c r="U250" i="5"/>
  <c r="V250" i="5"/>
  <c r="W250" i="5"/>
  <c r="T282" i="5"/>
  <c r="U282" i="5"/>
  <c r="V282" i="5"/>
  <c r="W282" i="5"/>
  <c r="X282" i="5"/>
  <c r="Y282" i="5"/>
  <c r="T314" i="5"/>
  <c r="U314" i="5"/>
  <c r="V314" i="5"/>
  <c r="W314" i="5"/>
  <c r="X314" i="5"/>
  <c r="Y314" i="5"/>
  <c r="T346" i="5"/>
  <c r="U346" i="5"/>
  <c r="V346" i="5"/>
  <c r="W346" i="5"/>
  <c r="X346" i="5"/>
  <c r="Y346" i="5"/>
  <c r="T378" i="5"/>
  <c r="U378" i="5"/>
  <c r="V378" i="5"/>
  <c r="W378" i="5"/>
  <c r="X378" i="5"/>
  <c r="Y378" i="5"/>
  <c r="T411" i="5"/>
  <c r="V411" i="5"/>
  <c r="W411" i="5"/>
  <c r="X411" i="5"/>
  <c r="U411" i="5"/>
  <c r="Y411" i="5"/>
  <c r="V259" i="5"/>
  <c r="W259" i="5"/>
  <c r="X259" i="5"/>
  <c r="T259" i="5"/>
  <c r="U259" i="5"/>
  <c r="Y259" i="5"/>
  <c r="T137" i="5"/>
  <c r="V137" i="5"/>
  <c r="U137" i="5"/>
  <c r="W137" i="5"/>
  <c r="X137" i="5"/>
  <c r="Y137" i="5"/>
  <c r="T75" i="5"/>
  <c r="U75" i="5"/>
  <c r="V75" i="5"/>
  <c r="W75" i="5"/>
  <c r="X75" i="5"/>
  <c r="Y75" i="5"/>
  <c r="T51" i="5"/>
  <c r="U51" i="5"/>
  <c r="V51" i="5"/>
  <c r="W51" i="5"/>
  <c r="X51" i="5"/>
  <c r="Y51" i="5"/>
  <c r="T77" i="5"/>
  <c r="U77" i="5"/>
  <c r="V77" i="5"/>
  <c r="W77" i="5"/>
  <c r="X77" i="5"/>
  <c r="Y77" i="5"/>
  <c r="T109" i="5"/>
  <c r="U109" i="5"/>
  <c r="V109" i="5"/>
  <c r="W109" i="5"/>
  <c r="X109" i="5"/>
  <c r="Y109" i="5"/>
  <c r="T79" i="5"/>
  <c r="Y79" i="5"/>
  <c r="U79" i="5"/>
  <c r="V79" i="5"/>
  <c r="W79" i="5"/>
  <c r="X79" i="5"/>
  <c r="T55" i="5"/>
  <c r="U55" i="5"/>
  <c r="V55" i="5"/>
  <c r="W55" i="5"/>
  <c r="X55" i="5"/>
  <c r="Y55" i="5"/>
  <c r="V398" i="5"/>
  <c r="T398" i="5"/>
  <c r="U398" i="5"/>
  <c r="W398" i="5"/>
  <c r="X398" i="5"/>
  <c r="Y398" i="5"/>
  <c r="V209" i="5"/>
  <c r="W209" i="5"/>
  <c r="X209" i="5"/>
  <c r="Y209" i="5"/>
  <c r="T209" i="5"/>
  <c r="U209" i="5"/>
  <c r="T116" i="5"/>
  <c r="X116" i="5"/>
  <c r="Y116" i="5"/>
  <c r="U116" i="5"/>
  <c r="V116" i="5"/>
  <c r="W116" i="5"/>
  <c r="X86" i="5"/>
  <c r="Y86" i="5"/>
  <c r="T86" i="5"/>
  <c r="U86" i="5"/>
  <c r="V86" i="5"/>
  <c r="W86" i="5"/>
  <c r="X306" i="5"/>
  <c r="U306" i="5"/>
  <c r="T306" i="5"/>
  <c r="Y306" i="5"/>
  <c r="V306" i="5"/>
  <c r="W306" i="5"/>
  <c r="T151" i="5"/>
  <c r="U151" i="5"/>
  <c r="V151" i="5"/>
  <c r="W151" i="5"/>
  <c r="X151" i="5"/>
  <c r="Y151" i="5"/>
  <c r="T308" i="5"/>
  <c r="U308" i="5"/>
  <c r="V308" i="5"/>
  <c r="W308" i="5"/>
  <c r="X308" i="5"/>
  <c r="Y308" i="5"/>
  <c r="T153" i="5"/>
  <c r="V153" i="5"/>
  <c r="U153" i="5"/>
  <c r="W153" i="5"/>
  <c r="X153" i="5"/>
  <c r="Y153" i="5"/>
  <c r="X278" i="5"/>
  <c r="Y278" i="5"/>
  <c r="T278" i="5"/>
  <c r="U278" i="5"/>
  <c r="V278" i="5"/>
  <c r="W278" i="5"/>
  <c r="T217" i="5"/>
  <c r="Y217" i="5"/>
  <c r="V217" i="5"/>
  <c r="U217" i="5"/>
  <c r="W217" i="5"/>
  <c r="X217" i="5"/>
  <c r="X70" i="5"/>
  <c r="Y70" i="5"/>
  <c r="T70" i="5"/>
  <c r="U70" i="5"/>
  <c r="V70" i="5"/>
  <c r="W70" i="5"/>
  <c r="T221" i="5"/>
  <c r="U221" i="5"/>
  <c r="V221" i="5"/>
  <c r="W221" i="5"/>
  <c r="X221" i="5"/>
  <c r="Y221" i="5"/>
  <c r="W283" i="5"/>
  <c r="X283" i="5"/>
  <c r="Y283" i="5"/>
  <c r="V283" i="5"/>
  <c r="T283" i="5"/>
  <c r="U283" i="5"/>
  <c r="T315" i="5"/>
  <c r="U315" i="5"/>
  <c r="V315" i="5"/>
  <c r="X315" i="5"/>
  <c r="Y315" i="5"/>
  <c r="W315" i="5"/>
  <c r="U347" i="5"/>
  <c r="W347" i="5"/>
  <c r="Y347" i="5"/>
  <c r="T347" i="5"/>
  <c r="X347" i="5"/>
  <c r="V347" i="5"/>
  <c r="T380" i="5"/>
  <c r="X380" i="5"/>
  <c r="Y380" i="5"/>
  <c r="W380" i="5"/>
  <c r="U380" i="5"/>
  <c r="V380" i="5"/>
  <c r="T412" i="5"/>
  <c r="U412" i="5"/>
  <c r="V412" i="5"/>
  <c r="W412" i="5"/>
  <c r="X412" i="5"/>
  <c r="Y412" i="5"/>
  <c r="V323" i="5"/>
  <c r="T323" i="5"/>
  <c r="U323" i="5"/>
  <c r="W323" i="5"/>
  <c r="X323" i="5"/>
  <c r="Y323" i="5"/>
  <c r="V74" i="5"/>
  <c r="W74" i="5"/>
  <c r="T74" i="5"/>
  <c r="U74" i="5"/>
  <c r="X74" i="5"/>
  <c r="Y74" i="5"/>
  <c r="W106" i="5"/>
  <c r="T106" i="5"/>
  <c r="U106" i="5"/>
  <c r="V106" i="5"/>
  <c r="X106" i="5"/>
  <c r="Y106" i="5"/>
  <c r="X393" i="5"/>
  <c r="U393" i="5"/>
  <c r="T393" i="5"/>
  <c r="V393" i="5"/>
  <c r="W393" i="5"/>
  <c r="Y393" i="5"/>
  <c r="T396" i="5"/>
  <c r="X396" i="5"/>
  <c r="U396" i="5"/>
  <c r="V396" i="5"/>
  <c r="W396" i="5"/>
  <c r="Y396" i="5"/>
  <c r="V333" i="5"/>
  <c r="T333" i="5"/>
  <c r="W333" i="5"/>
  <c r="X333" i="5"/>
  <c r="Y333" i="5"/>
  <c r="U333" i="5"/>
  <c r="U271" i="5"/>
  <c r="V271" i="5"/>
  <c r="W271" i="5"/>
  <c r="X271" i="5"/>
  <c r="Y271" i="5"/>
  <c r="T271" i="5"/>
  <c r="T28" i="5"/>
  <c r="U28" i="5"/>
  <c r="V28" i="5"/>
  <c r="W28" i="5"/>
  <c r="X28" i="5"/>
  <c r="Y28" i="5"/>
  <c r="V369" i="5"/>
  <c r="T369" i="5"/>
  <c r="W369" i="5"/>
  <c r="X369" i="5"/>
  <c r="U369" i="5"/>
  <c r="Y369" i="5"/>
  <c r="V275" i="5"/>
  <c r="X275" i="5"/>
  <c r="T275" i="5"/>
  <c r="Y275" i="5"/>
  <c r="U275" i="5"/>
  <c r="W275" i="5"/>
  <c r="T88" i="5"/>
  <c r="U88" i="5"/>
  <c r="V88" i="5"/>
  <c r="W88" i="5"/>
  <c r="X88" i="5"/>
  <c r="Y88" i="5"/>
  <c r="T245" i="5"/>
  <c r="U245" i="5"/>
  <c r="V245" i="5"/>
  <c r="W245" i="5"/>
  <c r="X245" i="5"/>
  <c r="Y245" i="5"/>
  <c r="T216" i="5"/>
  <c r="X216" i="5"/>
  <c r="Y216" i="5"/>
  <c r="U216" i="5"/>
  <c r="V216" i="5"/>
  <c r="W216" i="5"/>
  <c r="T247" i="5"/>
  <c r="U247" i="5"/>
  <c r="X247" i="5"/>
  <c r="Y247" i="5"/>
  <c r="V247" i="5"/>
  <c r="W247" i="5"/>
  <c r="T124" i="5"/>
  <c r="U124" i="5"/>
  <c r="V124" i="5"/>
  <c r="W124" i="5"/>
  <c r="X124" i="5"/>
  <c r="Y124" i="5"/>
  <c r="T160" i="5"/>
  <c r="W160" i="5"/>
  <c r="U160" i="5"/>
  <c r="V160" i="5"/>
  <c r="X160" i="5"/>
  <c r="Y160" i="5"/>
  <c r="T222" i="5"/>
  <c r="U222" i="5"/>
  <c r="V222" i="5"/>
  <c r="W222" i="5"/>
  <c r="X222" i="5"/>
  <c r="Y222" i="5"/>
  <c r="T252" i="5"/>
  <c r="U252" i="5"/>
  <c r="W252" i="5"/>
  <c r="V252" i="5"/>
  <c r="X252" i="5"/>
  <c r="Y252" i="5"/>
  <c r="T284" i="5"/>
  <c r="U284" i="5"/>
  <c r="V284" i="5"/>
  <c r="W284" i="5"/>
  <c r="X284" i="5"/>
  <c r="Y284" i="5"/>
  <c r="T316" i="5"/>
  <c r="U316" i="5"/>
  <c r="V316" i="5"/>
  <c r="AA316" i="5" s="1"/>
  <c r="W316" i="5"/>
  <c r="X316" i="5"/>
  <c r="Y316" i="5"/>
  <c r="T348" i="5"/>
  <c r="Y348" i="5"/>
  <c r="U348" i="5"/>
  <c r="V348" i="5"/>
  <c r="W348" i="5"/>
  <c r="X348" i="5"/>
  <c r="V381" i="5"/>
  <c r="W381" i="5"/>
  <c r="T381" i="5"/>
  <c r="U381" i="5"/>
  <c r="X381" i="5"/>
  <c r="Y381" i="5"/>
  <c r="V413" i="5"/>
  <c r="T413" i="5"/>
  <c r="U413" i="5"/>
  <c r="X413" i="5"/>
  <c r="Y413" i="5"/>
  <c r="W413" i="5"/>
  <c r="X166" i="5"/>
  <c r="Y166" i="5"/>
  <c r="T166" i="5"/>
  <c r="U166" i="5"/>
  <c r="V166" i="5"/>
  <c r="W166" i="5"/>
  <c r="T169" i="5"/>
  <c r="V169" i="5"/>
  <c r="U169" i="5"/>
  <c r="W169" i="5"/>
  <c r="X169" i="5"/>
  <c r="Y169" i="5"/>
  <c r="W394" i="5"/>
  <c r="Y394" i="5"/>
  <c r="X394" i="5"/>
  <c r="U394" i="5"/>
  <c r="T394" i="5"/>
  <c r="V394" i="5"/>
  <c r="V397" i="5"/>
  <c r="W397" i="5"/>
  <c r="X397" i="5"/>
  <c r="Y397" i="5"/>
  <c r="U397" i="5"/>
  <c r="T397" i="5"/>
  <c r="T367" i="5"/>
  <c r="U367" i="5"/>
  <c r="V367" i="5"/>
  <c r="W367" i="5"/>
  <c r="X367" i="5"/>
  <c r="Y367" i="5"/>
  <c r="V211" i="5"/>
  <c r="W211" i="5"/>
  <c r="X211" i="5"/>
  <c r="T211" i="5"/>
  <c r="U211" i="5"/>
  <c r="Y211" i="5"/>
  <c r="Y404" i="5"/>
  <c r="T404" i="5"/>
  <c r="U404" i="5"/>
  <c r="X404" i="5"/>
  <c r="V404" i="5"/>
  <c r="W404" i="5"/>
  <c r="V341" i="5"/>
  <c r="T341" i="5"/>
  <c r="Y341" i="5"/>
  <c r="U341" i="5"/>
  <c r="W341" i="5"/>
  <c r="X341" i="5"/>
  <c r="T375" i="5"/>
  <c r="W375" i="5"/>
  <c r="Y375" i="5"/>
  <c r="U375" i="5"/>
  <c r="V375" i="5"/>
  <c r="X375" i="5"/>
  <c r="T69" i="5"/>
  <c r="U69" i="5"/>
  <c r="V69" i="5"/>
  <c r="W69" i="5"/>
  <c r="X69" i="5"/>
  <c r="Y69" i="5"/>
  <c r="V161" i="5"/>
  <c r="W161" i="5"/>
  <c r="X161" i="5"/>
  <c r="Y161" i="5"/>
  <c r="U161" i="5"/>
  <c r="T161" i="5"/>
  <c r="V285" i="5"/>
  <c r="T285" i="5"/>
  <c r="U285" i="5"/>
  <c r="W285" i="5"/>
  <c r="X285" i="5"/>
  <c r="Y285" i="5"/>
  <c r="V349" i="5"/>
  <c r="T349" i="5"/>
  <c r="U349" i="5"/>
  <c r="W349" i="5"/>
  <c r="X349" i="5"/>
  <c r="Y349" i="5"/>
  <c r="W382" i="5"/>
  <c r="X382" i="5"/>
  <c r="T382" i="5"/>
  <c r="U382" i="5"/>
  <c r="V382" i="5"/>
  <c r="Y382" i="5"/>
  <c r="U414" i="5"/>
  <c r="V414" i="5"/>
  <c r="W414" i="5"/>
  <c r="X414" i="5"/>
  <c r="Y414" i="5"/>
  <c r="T414" i="5"/>
  <c r="U388" i="5"/>
  <c r="V388" i="5"/>
  <c r="W388" i="5"/>
  <c r="T388" i="5"/>
  <c r="X388" i="5"/>
  <c r="Y388" i="5"/>
  <c r="T392" i="5"/>
  <c r="X392" i="5"/>
  <c r="Y392" i="5"/>
  <c r="U392" i="5"/>
  <c r="V392" i="5"/>
  <c r="W392" i="5"/>
  <c r="T363" i="5"/>
  <c r="U363" i="5"/>
  <c r="V363" i="5"/>
  <c r="W363" i="5"/>
  <c r="X363" i="5"/>
  <c r="Y363" i="5"/>
  <c r="T334" i="5"/>
  <c r="U334" i="5"/>
  <c r="V334" i="5"/>
  <c r="W334" i="5"/>
  <c r="X334" i="5"/>
  <c r="Y334" i="5"/>
  <c r="T210" i="5"/>
  <c r="V210" i="5"/>
  <c r="W210" i="5"/>
  <c r="X210" i="5"/>
  <c r="U210" i="5"/>
  <c r="Y210" i="5"/>
  <c r="Y181" i="5"/>
  <c r="U181" i="5"/>
  <c r="T181" i="5"/>
  <c r="V181" i="5"/>
  <c r="W181" i="5"/>
  <c r="X181" i="5"/>
  <c r="X150" i="5"/>
  <c r="Y150" i="5"/>
  <c r="T150" i="5"/>
  <c r="U150" i="5"/>
  <c r="V150" i="5"/>
  <c r="W150" i="5"/>
  <c r="T183" i="5"/>
  <c r="U183" i="5"/>
  <c r="V183" i="5"/>
  <c r="W183" i="5"/>
  <c r="X183" i="5"/>
  <c r="Y183" i="5"/>
  <c r="T184" i="5"/>
  <c r="U184" i="5"/>
  <c r="X184" i="5"/>
  <c r="Y184" i="5"/>
  <c r="V184" i="5"/>
  <c r="W184" i="5"/>
  <c r="T121" i="5"/>
  <c r="U121" i="5"/>
  <c r="V121" i="5"/>
  <c r="W121" i="5"/>
  <c r="X121" i="5"/>
  <c r="Y121" i="5"/>
  <c r="W154" i="5"/>
  <c r="X154" i="5"/>
  <c r="Y154" i="5"/>
  <c r="T154" i="5"/>
  <c r="U154" i="5"/>
  <c r="V154" i="5"/>
  <c r="T91" i="5"/>
  <c r="U91" i="5"/>
  <c r="V91" i="5"/>
  <c r="W91" i="5"/>
  <c r="X91" i="5"/>
  <c r="Y91" i="5"/>
  <c r="T188" i="5"/>
  <c r="U188" i="5"/>
  <c r="V188" i="5"/>
  <c r="W188" i="5"/>
  <c r="X188" i="5"/>
  <c r="Y188" i="5"/>
  <c r="T94" i="5"/>
  <c r="U94" i="5"/>
  <c r="V94" i="5"/>
  <c r="W94" i="5"/>
  <c r="X94" i="5"/>
  <c r="Y94" i="5"/>
  <c r="Y127" i="5"/>
  <c r="T127" i="5"/>
  <c r="U127" i="5"/>
  <c r="V127" i="5"/>
  <c r="W127" i="5"/>
  <c r="X127" i="5"/>
  <c r="T128" i="5"/>
  <c r="U128" i="5"/>
  <c r="V128" i="5"/>
  <c r="W128" i="5"/>
  <c r="X128" i="5"/>
  <c r="Y128" i="5"/>
  <c r="T194" i="5"/>
  <c r="U194" i="5"/>
  <c r="V194" i="5"/>
  <c r="W194" i="5"/>
  <c r="X194" i="5"/>
  <c r="Y194" i="5"/>
  <c r="T286" i="5"/>
  <c r="V286" i="5"/>
  <c r="U286" i="5"/>
  <c r="W286" i="5"/>
  <c r="X286" i="5"/>
  <c r="Y286" i="5"/>
  <c r="T318" i="5"/>
  <c r="V318" i="5"/>
  <c r="U318" i="5"/>
  <c r="W318" i="5"/>
  <c r="X318" i="5"/>
  <c r="Y318" i="5"/>
  <c r="T350" i="5"/>
  <c r="X350" i="5"/>
  <c r="W350" i="5"/>
  <c r="U350" i="5"/>
  <c r="V350" i="5"/>
  <c r="Y350" i="5"/>
  <c r="X383" i="5"/>
  <c r="Y383" i="5"/>
  <c r="T383" i="5"/>
  <c r="U383" i="5"/>
  <c r="V383" i="5"/>
  <c r="W383" i="5"/>
  <c r="T415" i="5"/>
  <c r="Y415" i="5"/>
  <c r="U415" i="5"/>
  <c r="V415" i="5"/>
  <c r="X415" i="5"/>
  <c r="W415" i="5"/>
  <c r="V291" i="5"/>
  <c r="X291" i="5"/>
  <c r="U291" i="5"/>
  <c r="T291" i="5"/>
  <c r="W291" i="5"/>
  <c r="Y291" i="5"/>
  <c r="T359" i="5"/>
  <c r="W359" i="5"/>
  <c r="Y359" i="5"/>
  <c r="X359" i="5"/>
  <c r="U359" i="5"/>
  <c r="V359" i="5"/>
  <c r="T141" i="5"/>
  <c r="U141" i="5"/>
  <c r="V141" i="5"/>
  <c r="W141" i="5"/>
  <c r="X141" i="5"/>
  <c r="Y141" i="5"/>
  <c r="X22" i="5"/>
  <c r="Y22" i="5"/>
  <c r="V22" i="5"/>
  <c r="T22" i="5"/>
  <c r="U22" i="5"/>
  <c r="W22" i="5"/>
  <c r="T364" i="5"/>
  <c r="U364" i="5"/>
  <c r="V364" i="5"/>
  <c r="W364" i="5"/>
  <c r="X364" i="5"/>
  <c r="Y364" i="5"/>
  <c r="T270" i="5"/>
  <c r="V270" i="5"/>
  <c r="U270" i="5"/>
  <c r="W270" i="5"/>
  <c r="X270" i="5"/>
  <c r="Y270" i="5"/>
  <c r="V401" i="5"/>
  <c r="T401" i="5"/>
  <c r="U401" i="5"/>
  <c r="W401" i="5"/>
  <c r="X401" i="5"/>
  <c r="Y401" i="5"/>
  <c r="T212" i="5"/>
  <c r="U212" i="5"/>
  <c r="V212" i="5"/>
  <c r="W212" i="5"/>
  <c r="X212" i="5"/>
  <c r="Y212" i="5"/>
  <c r="T405" i="5"/>
  <c r="V405" i="5"/>
  <c r="W405" i="5"/>
  <c r="U405" i="5"/>
  <c r="X405" i="5"/>
  <c r="Y405" i="5"/>
  <c r="AA405" i="5" s="1"/>
  <c r="X342" i="5"/>
  <c r="T342" i="5"/>
  <c r="U342" i="5"/>
  <c r="V342" i="5"/>
  <c r="W342" i="5"/>
  <c r="Y342" i="5"/>
  <c r="T35" i="5"/>
  <c r="U35" i="5"/>
  <c r="V35" i="5"/>
  <c r="W35" i="5"/>
  <c r="X35" i="5"/>
  <c r="Y35" i="5"/>
  <c r="X218" i="5"/>
  <c r="Y218" i="5"/>
  <c r="W218" i="5"/>
  <c r="T218" i="5"/>
  <c r="U218" i="5"/>
  <c r="V218" i="5"/>
  <c r="X38" i="5"/>
  <c r="Y38" i="5"/>
  <c r="V38" i="5"/>
  <c r="T38" i="5"/>
  <c r="U38" i="5"/>
  <c r="W38" i="5"/>
  <c r="T159" i="5"/>
  <c r="U159" i="5"/>
  <c r="V159" i="5"/>
  <c r="W159" i="5"/>
  <c r="X159" i="5"/>
  <c r="Y159" i="5"/>
  <c r="T40" i="5"/>
  <c r="U40" i="5"/>
  <c r="V40" i="5"/>
  <c r="W40" i="5"/>
  <c r="X40" i="5"/>
  <c r="Y40" i="5"/>
  <c r="T223" i="5"/>
  <c r="U223" i="5"/>
  <c r="V223" i="5"/>
  <c r="W223" i="5"/>
  <c r="X223" i="5"/>
  <c r="Y223" i="5"/>
  <c r="T99" i="5"/>
  <c r="U99" i="5"/>
  <c r="V99" i="5"/>
  <c r="W99" i="5"/>
  <c r="X99" i="5"/>
  <c r="Y99" i="5"/>
  <c r="V225" i="5"/>
  <c r="W225" i="5"/>
  <c r="X225" i="5"/>
  <c r="Y225" i="5"/>
  <c r="T225" i="5"/>
  <c r="U225" i="5"/>
  <c r="X287" i="5"/>
  <c r="U287" i="5"/>
  <c r="Y287" i="5"/>
  <c r="T287" i="5"/>
  <c r="V287" i="5"/>
  <c r="W287" i="5"/>
  <c r="U351" i="5"/>
  <c r="V351" i="5"/>
  <c r="W351" i="5"/>
  <c r="T351" i="5"/>
  <c r="X351" i="5"/>
  <c r="Y351" i="5"/>
  <c r="T384" i="5"/>
  <c r="U384" i="5"/>
  <c r="V384" i="5"/>
  <c r="W384" i="5"/>
  <c r="X384" i="5"/>
  <c r="Y384" i="5"/>
  <c r="T416" i="5"/>
  <c r="Y416" i="5"/>
  <c r="U416" i="5"/>
  <c r="V416" i="5"/>
  <c r="W416" i="5"/>
  <c r="X416" i="5"/>
  <c r="T46" i="5"/>
  <c r="U46" i="5"/>
  <c r="V46" i="5"/>
  <c r="W46" i="5"/>
  <c r="X46" i="5"/>
  <c r="Y46" i="5"/>
  <c r="T260" i="5"/>
  <c r="U260" i="5"/>
  <c r="V260" i="5"/>
  <c r="W260" i="5"/>
  <c r="X260" i="5"/>
  <c r="Y260" i="5"/>
  <c r="W138" i="5"/>
  <c r="T138" i="5"/>
  <c r="U138" i="5"/>
  <c r="V138" i="5"/>
  <c r="X138" i="5"/>
  <c r="Y138" i="5"/>
  <c r="T361" i="5"/>
  <c r="U361" i="5"/>
  <c r="V361" i="5"/>
  <c r="W361" i="5"/>
  <c r="X361" i="5"/>
  <c r="Y361" i="5"/>
  <c r="Y143" i="5"/>
  <c r="T143" i="5"/>
  <c r="U143" i="5"/>
  <c r="V143" i="5"/>
  <c r="W143" i="5"/>
  <c r="X143" i="5"/>
  <c r="T24" i="5"/>
  <c r="U24" i="5"/>
  <c r="V24" i="5"/>
  <c r="W24" i="5"/>
  <c r="X24" i="5"/>
  <c r="Y24" i="5"/>
  <c r="T366" i="5"/>
  <c r="X366" i="5"/>
  <c r="Y366" i="5"/>
  <c r="V366" i="5"/>
  <c r="U366" i="5"/>
  <c r="W366" i="5"/>
  <c r="T304" i="5"/>
  <c r="U304" i="5"/>
  <c r="V304" i="5"/>
  <c r="W304" i="5"/>
  <c r="X304" i="5"/>
  <c r="Y304" i="5"/>
  <c r="T29" i="5"/>
  <c r="U29" i="5"/>
  <c r="V29" i="5"/>
  <c r="W29" i="5"/>
  <c r="X29" i="5"/>
  <c r="Y29" i="5"/>
  <c r="Y403" i="5"/>
  <c r="U403" i="5"/>
  <c r="W403" i="5"/>
  <c r="X403" i="5"/>
  <c r="T403" i="5"/>
  <c r="V403" i="5"/>
  <c r="U340" i="5"/>
  <c r="X340" i="5"/>
  <c r="T340" i="5"/>
  <c r="Y340" i="5"/>
  <c r="V340" i="5"/>
  <c r="W340" i="5"/>
  <c r="T185" i="5"/>
  <c r="V185" i="5"/>
  <c r="U185" i="5"/>
  <c r="W185" i="5"/>
  <c r="X185" i="5"/>
  <c r="Y185" i="5"/>
  <c r="T186" i="5"/>
  <c r="U186" i="5"/>
  <c r="V186" i="5"/>
  <c r="W186" i="5"/>
  <c r="X186" i="5"/>
  <c r="Y186" i="5"/>
  <c r="T279" i="5"/>
  <c r="U279" i="5"/>
  <c r="V279" i="5"/>
  <c r="W279" i="5"/>
  <c r="X279" i="5"/>
  <c r="Y279" i="5"/>
  <c r="T36" i="5"/>
  <c r="U36" i="5"/>
  <c r="V36" i="5"/>
  <c r="W36" i="5"/>
  <c r="X36" i="5"/>
  <c r="Y36" i="5"/>
  <c r="T37" i="5"/>
  <c r="U37" i="5"/>
  <c r="X37" i="5"/>
  <c r="Y37" i="5"/>
  <c r="V37" i="5"/>
  <c r="W37" i="5"/>
  <c r="T251" i="5"/>
  <c r="U251" i="5"/>
  <c r="V251" i="5"/>
  <c r="W251" i="5"/>
  <c r="X251" i="5"/>
  <c r="Y251" i="5"/>
  <c r="V97" i="5"/>
  <c r="W97" i="5"/>
  <c r="X97" i="5"/>
  <c r="Y97" i="5"/>
  <c r="T97" i="5"/>
  <c r="U97" i="5"/>
  <c r="T253" i="5"/>
  <c r="U253" i="5"/>
  <c r="V253" i="5"/>
  <c r="W253" i="5"/>
  <c r="X253" i="5"/>
  <c r="Y253" i="5"/>
  <c r="T130" i="5"/>
  <c r="U130" i="5"/>
  <c r="V130" i="5"/>
  <c r="W130" i="5"/>
  <c r="X130" i="5"/>
  <c r="Y130" i="5"/>
  <c r="T254" i="5"/>
  <c r="U254" i="5"/>
  <c r="V254" i="5"/>
  <c r="W254" i="5"/>
  <c r="Y254" i="5"/>
  <c r="X254" i="5"/>
  <c r="T196" i="5"/>
  <c r="U196" i="5"/>
  <c r="V196" i="5"/>
  <c r="W196" i="5"/>
  <c r="X196" i="5"/>
  <c r="Y196" i="5"/>
  <c r="T256" i="5"/>
  <c r="U256" i="5"/>
  <c r="V256" i="5"/>
  <c r="W256" i="5"/>
  <c r="X256" i="5"/>
  <c r="Y256" i="5"/>
  <c r="T320" i="5"/>
  <c r="U320" i="5"/>
  <c r="V320" i="5"/>
  <c r="AA320" i="5" s="1"/>
  <c r="W320" i="5"/>
  <c r="X320" i="5"/>
  <c r="Y320" i="5"/>
  <c r="X352" i="5"/>
  <c r="Y352" i="5"/>
  <c r="W352" i="5"/>
  <c r="T352" i="5"/>
  <c r="U352" i="5"/>
  <c r="V352" i="5"/>
  <c r="V385" i="5"/>
  <c r="T385" i="5"/>
  <c r="U385" i="5"/>
  <c r="X385" i="5"/>
  <c r="Y385" i="5"/>
  <c r="W385" i="5"/>
  <c r="V355" i="5"/>
  <c r="T355" i="5"/>
  <c r="U355" i="5"/>
  <c r="W355" i="5"/>
  <c r="X355" i="5"/>
  <c r="Y355" i="5"/>
  <c r="T73" i="5"/>
  <c r="U73" i="5"/>
  <c r="V73" i="5"/>
  <c r="W73" i="5"/>
  <c r="X73" i="5"/>
  <c r="Y73" i="5"/>
  <c r="T201" i="5"/>
  <c r="Y201" i="5"/>
  <c r="X201" i="5"/>
  <c r="U201" i="5"/>
  <c r="V201" i="5"/>
  <c r="W201" i="5"/>
  <c r="T232" i="5"/>
  <c r="X232" i="5"/>
  <c r="Y232" i="5"/>
  <c r="U232" i="5"/>
  <c r="V232" i="5"/>
  <c r="W232" i="5"/>
  <c r="T76" i="5"/>
  <c r="U76" i="5"/>
  <c r="V76" i="5"/>
  <c r="W76" i="5"/>
  <c r="X76" i="5"/>
  <c r="Y76" i="5"/>
  <c r="T264" i="5"/>
  <c r="X264" i="5"/>
  <c r="Y264" i="5"/>
  <c r="W264" i="5"/>
  <c r="U264" i="5"/>
  <c r="V264" i="5"/>
  <c r="T142" i="5"/>
  <c r="U142" i="5"/>
  <c r="V142" i="5"/>
  <c r="X142" i="5"/>
  <c r="W142" i="5"/>
  <c r="Y142" i="5"/>
  <c r="X80" i="5"/>
  <c r="Y80" i="5"/>
  <c r="V80" i="5"/>
  <c r="W80" i="5"/>
  <c r="T80" i="5"/>
  <c r="U80" i="5"/>
  <c r="T236" i="5"/>
  <c r="U236" i="5"/>
  <c r="V236" i="5"/>
  <c r="W236" i="5"/>
  <c r="X236" i="5"/>
  <c r="Y236" i="5"/>
  <c r="T207" i="5"/>
  <c r="U207" i="5"/>
  <c r="V207" i="5"/>
  <c r="W207" i="5"/>
  <c r="X207" i="5"/>
  <c r="Y207" i="5"/>
  <c r="T208" i="5"/>
  <c r="U208" i="5"/>
  <c r="V208" i="5"/>
  <c r="W208" i="5"/>
  <c r="X208" i="5"/>
  <c r="Y208" i="5"/>
  <c r="T115" i="5"/>
  <c r="U115" i="5"/>
  <c r="V115" i="5"/>
  <c r="W115" i="5"/>
  <c r="X115" i="5"/>
  <c r="Y115" i="5"/>
  <c r="T272" i="5"/>
  <c r="U272" i="5"/>
  <c r="V272" i="5"/>
  <c r="W272" i="5"/>
  <c r="X272" i="5"/>
  <c r="Y272" i="5"/>
  <c r="U117" i="5"/>
  <c r="T117" i="5"/>
  <c r="V117" i="5"/>
  <c r="W117" i="5"/>
  <c r="X117" i="5"/>
  <c r="Y117" i="5"/>
  <c r="V241" i="5"/>
  <c r="W241" i="5"/>
  <c r="X241" i="5"/>
  <c r="Y241" i="5"/>
  <c r="T241" i="5"/>
  <c r="U241" i="5"/>
  <c r="X118" i="5"/>
  <c r="Y118" i="5"/>
  <c r="T118" i="5"/>
  <c r="U118" i="5"/>
  <c r="V118" i="5"/>
  <c r="W118" i="5"/>
  <c r="X338" i="5"/>
  <c r="T338" i="5"/>
  <c r="U338" i="5"/>
  <c r="Y338" i="5"/>
  <c r="V338" i="5"/>
  <c r="W338" i="5"/>
  <c r="T87" i="5"/>
  <c r="U87" i="5"/>
  <c r="V87" i="5"/>
  <c r="W87" i="5"/>
  <c r="X87" i="5"/>
  <c r="Y87" i="5"/>
  <c r="V243" i="5"/>
  <c r="W243" i="5"/>
  <c r="X243" i="5"/>
  <c r="U243" i="5"/>
  <c r="Y243" i="5"/>
  <c r="T243" i="5"/>
  <c r="X64" i="5"/>
  <c r="Y64" i="5"/>
  <c r="T64" i="5"/>
  <c r="U64" i="5"/>
  <c r="V64" i="5"/>
  <c r="W64" i="5"/>
  <c r="T244" i="5"/>
  <c r="U244" i="5"/>
  <c r="V244" i="5"/>
  <c r="X244" i="5"/>
  <c r="W244" i="5"/>
  <c r="Y244" i="5"/>
  <c r="V277" i="5"/>
  <c r="W277" i="5"/>
  <c r="X277" i="5"/>
  <c r="Y277" i="5"/>
  <c r="U277" i="5"/>
  <c r="T277" i="5"/>
  <c r="T66" i="5"/>
  <c r="U66" i="5"/>
  <c r="V66" i="5"/>
  <c r="W66" i="5"/>
  <c r="X66" i="5"/>
  <c r="Y66" i="5"/>
  <c r="X374" i="5"/>
  <c r="V374" i="5"/>
  <c r="W374" i="5"/>
  <c r="Y374" i="5"/>
  <c r="U374" i="5"/>
  <c r="T374" i="5"/>
  <c r="T67" i="5"/>
  <c r="U67" i="5"/>
  <c r="V67" i="5"/>
  <c r="W67" i="5"/>
  <c r="X67" i="5"/>
  <c r="Y67" i="5"/>
  <c r="T187" i="5"/>
  <c r="U187" i="5"/>
  <c r="V187" i="5"/>
  <c r="W187" i="5"/>
  <c r="X187" i="5"/>
  <c r="Y187" i="5"/>
  <c r="Y311" i="5"/>
  <c r="U311" i="5"/>
  <c r="T311" i="5"/>
  <c r="V311" i="5"/>
  <c r="X311" i="5"/>
  <c r="W311" i="5"/>
  <c r="T156" i="5"/>
  <c r="U156" i="5"/>
  <c r="V156" i="5"/>
  <c r="W156" i="5"/>
  <c r="X156" i="5"/>
  <c r="Y156" i="5"/>
  <c r="T126" i="5"/>
  <c r="U126" i="5"/>
  <c r="V126" i="5"/>
  <c r="W126" i="5"/>
  <c r="X126" i="5"/>
  <c r="Y126" i="5"/>
  <c r="T39" i="5"/>
  <c r="U39" i="5"/>
  <c r="V39" i="5"/>
  <c r="W39" i="5"/>
  <c r="X39" i="5"/>
  <c r="Y39" i="5"/>
  <c r="T95" i="5"/>
  <c r="Y95" i="5"/>
  <c r="U95" i="5"/>
  <c r="V95" i="5"/>
  <c r="W95" i="5"/>
  <c r="X95" i="5"/>
  <c r="T191" i="5"/>
  <c r="U191" i="5"/>
  <c r="V191" i="5"/>
  <c r="W191" i="5"/>
  <c r="X191" i="5"/>
  <c r="Y191" i="5"/>
  <c r="T96" i="5"/>
  <c r="U96" i="5"/>
  <c r="V96" i="5"/>
  <c r="W96" i="5"/>
  <c r="X96" i="5"/>
  <c r="Y96" i="5"/>
  <c r="X192" i="5"/>
  <c r="Y192" i="5"/>
  <c r="T192" i="5"/>
  <c r="U192" i="5"/>
  <c r="V192" i="5"/>
  <c r="W192" i="5"/>
  <c r="T41" i="5"/>
  <c r="U41" i="5"/>
  <c r="V41" i="5"/>
  <c r="W41" i="5"/>
  <c r="X41" i="5"/>
  <c r="Y41" i="5"/>
  <c r="V129" i="5"/>
  <c r="W129" i="5"/>
  <c r="X129" i="5"/>
  <c r="Y129" i="5"/>
  <c r="T129" i="5"/>
  <c r="U129" i="5"/>
  <c r="V193" i="5"/>
  <c r="W193" i="5"/>
  <c r="X193" i="5"/>
  <c r="Y193" i="5"/>
  <c r="T193" i="5"/>
  <c r="U193" i="5"/>
  <c r="V317" i="5"/>
  <c r="T317" i="5"/>
  <c r="X317" i="5"/>
  <c r="U317" i="5"/>
  <c r="W317" i="5"/>
  <c r="Y317" i="5"/>
  <c r="T42" i="5"/>
  <c r="U42" i="5"/>
  <c r="V42" i="5"/>
  <c r="W42" i="5"/>
  <c r="X42" i="5"/>
  <c r="Y42" i="5"/>
  <c r="T98" i="5"/>
  <c r="U98" i="5"/>
  <c r="V98" i="5"/>
  <c r="W98" i="5"/>
  <c r="X98" i="5"/>
  <c r="Y98" i="5"/>
  <c r="T162" i="5"/>
  <c r="U162" i="5"/>
  <c r="V162" i="5"/>
  <c r="W162" i="5"/>
  <c r="X162" i="5"/>
  <c r="Y162" i="5"/>
  <c r="T224" i="5"/>
  <c r="U224" i="5"/>
  <c r="V224" i="5"/>
  <c r="W224" i="5"/>
  <c r="X224" i="5"/>
  <c r="Y224" i="5"/>
  <c r="X43" i="5"/>
  <c r="W43" i="5"/>
  <c r="Y43" i="5"/>
  <c r="T43" i="5"/>
  <c r="U43" i="5"/>
  <c r="V43" i="5"/>
  <c r="T71" i="5"/>
  <c r="U71" i="5"/>
  <c r="V71" i="5"/>
  <c r="W71" i="5"/>
  <c r="X71" i="5"/>
  <c r="Y71" i="5"/>
  <c r="T131" i="5"/>
  <c r="U131" i="5"/>
  <c r="V131" i="5"/>
  <c r="W131" i="5"/>
  <c r="X131" i="5"/>
  <c r="Y131" i="5"/>
  <c r="T163" i="5"/>
  <c r="V163" i="5"/>
  <c r="W163" i="5"/>
  <c r="X163" i="5"/>
  <c r="U163" i="5"/>
  <c r="Y163" i="5"/>
  <c r="V195" i="5"/>
  <c r="W195" i="5"/>
  <c r="X195" i="5"/>
  <c r="T195" i="5"/>
  <c r="U195" i="5"/>
  <c r="Y195" i="5"/>
  <c r="T255" i="5"/>
  <c r="U255" i="5"/>
  <c r="V255" i="5"/>
  <c r="W255" i="5"/>
  <c r="X255" i="5"/>
  <c r="Y255" i="5"/>
  <c r="W319" i="5"/>
  <c r="X319" i="5"/>
  <c r="Y319" i="5"/>
  <c r="V319" i="5"/>
  <c r="T319" i="5"/>
  <c r="U319" i="5"/>
  <c r="T12" i="5"/>
  <c r="U12" i="5"/>
  <c r="V12" i="5"/>
  <c r="W12" i="5"/>
  <c r="X12" i="5"/>
  <c r="Y12" i="5"/>
  <c r="T44" i="5"/>
  <c r="U44" i="5"/>
  <c r="V44" i="5"/>
  <c r="W44" i="5"/>
  <c r="X44" i="5"/>
  <c r="Y44" i="5"/>
  <c r="T72" i="5"/>
  <c r="U72" i="5"/>
  <c r="V72" i="5"/>
  <c r="W72" i="5"/>
  <c r="X72" i="5"/>
  <c r="Y72" i="5"/>
  <c r="T100" i="5"/>
  <c r="U100" i="5"/>
  <c r="V100" i="5"/>
  <c r="W100" i="5"/>
  <c r="X100" i="5"/>
  <c r="Y100" i="5"/>
  <c r="T132" i="5"/>
  <c r="Y132" i="5"/>
  <c r="X132" i="5"/>
  <c r="U132" i="5"/>
  <c r="V132" i="5"/>
  <c r="W132" i="5"/>
  <c r="T164" i="5"/>
  <c r="Y164" i="5"/>
  <c r="U164" i="5"/>
  <c r="V164" i="5"/>
  <c r="W164" i="5"/>
  <c r="X164" i="5"/>
  <c r="T226" i="5"/>
  <c r="V226" i="5"/>
  <c r="W226" i="5"/>
  <c r="X226" i="5"/>
  <c r="U226" i="5"/>
  <c r="Y226" i="5"/>
  <c r="T288" i="5"/>
  <c r="V288" i="5"/>
  <c r="Y288" i="5"/>
  <c r="U288" i="5"/>
  <c r="W288" i="5"/>
  <c r="X288" i="5"/>
  <c r="T45" i="5"/>
  <c r="U45" i="5"/>
  <c r="V45" i="5"/>
  <c r="W45" i="5"/>
  <c r="X45" i="5"/>
  <c r="Y45" i="5"/>
  <c r="U101" i="5"/>
  <c r="T101" i="5"/>
  <c r="V101" i="5"/>
  <c r="W101" i="5"/>
  <c r="X101" i="5"/>
  <c r="Y101" i="5"/>
  <c r="U133" i="5"/>
  <c r="T133" i="5"/>
  <c r="V133" i="5"/>
  <c r="W133" i="5"/>
  <c r="X133" i="5"/>
  <c r="Y133" i="5"/>
  <c r="T165" i="5"/>
  <c r="U165" i="5"/>
  <c r="V165" i="5"/>
  <c r="W165" i="5"/>
  <c r="X165" i="5"/>
  <c r="Y165" i="5"/>
  <c r="T197" i="5"/>
  <c r="U197" i="5"/>
  <c r="V197" i="5"/>
  <c r="W197" i="5"/>
  <c r="X197" i="5"/>
  <c r="Y197" i="5"/>
  <c r="V227" i="5"/>
  <c r="W227" i="5"/>
  <c r="X227" i="5"/>
  <c r="U227" i="5"/>
  <c r="Y227" i="5"/>
  <c r="T227" i="5"/>
  <c r="V257" i="5"/>
  <c r="W257" i="5"/>
  <c r="Y257" i="5"/>
  <c r="T257" i="5"/>
  <c r="U257" i="5"/>
  <c r="X257" i="5"/>
  <c r="V289" i="5"/>
  <c r="X289" i="5"/>
  <c r="Y289" i="5"/>
  <c r="T289" i="5"/>
  <c r="U289" i="5"/>
  <c r="W289" i="5"/>
  <c r="V321" i="5"/>
  <c r="T321" i="5"/>
  <c r="X321" i="5"/>
  <c r="Y321" i="5"/>
  <c r="W321" i="5"/>
  <c r="U321" i="5"/>
  <c r="V353" i="5"/>
  <c r="T353" i="5"/>
  <c r="W353" i="5"/>
  <c r="U353" i="5"/>
  <c r="X353" i="5"/>
  <c r="Y353" i="5"/>
  <c r="X386" i="5"/>
  <c r="U386" i="5"/>
  <c r="T386" i="5"/>
  <c r="V386" i="5"/>
  <c r="W386" i="5"/>
  <c r="Y386" i="5"/>
  <c r="V417" i="5"/>
  <c r="W417" i="5"/>
  <c r="X417" i="5"/>
  <c r="Y417" i="5"/>
  <c r="T417" i="5"/>
  <c r="U417" i="5"/>
  <c r="U2" i="5"/>
  <c r="V2" i="5"/>
  <c r="W2" i="5"/>
  <c r="X2" i="5"/>
  <c r="Y2" i="5"/>
  <c r="T5" i="5"/>
  <c r="U5" i="5"/>
  <c r="V5" i="5"/>
  <c r="W5" i="5"/>
  <c r="X5" i="5"/>
  <c r="Y5" i="5"/>
  <c r="T4" i="5"/>
  <c r="U4" i="5"/>
  <c r="V4" i="5"/>
  <c r="W4" i="5"/>
  <c r="X4" i="5"/>
  <c r="Y4" i="5"/>
  <c r="AA300" i="5"/>
  <c r="T8" i="5"/>
  <c r="U8" i="5"/>
  <c r="V8" i="5"/>
  <c r="W8" i="5"/>
  <c r="X8" i="5"/>
  <c r="Y8" i="5"/>
  <c r="T10" i="5"/>
  <c r="U10" i="5"/>
  <c r="V10" i="5"/>
  <c r="W10" i="5"/>
  <c r="X10" i="5"/>
  <c r="Y10" i="5"/>
  <c r="AA240" i="5"/>
  <c r="T6" i="5"/>
  <c r="U6" i="5"/>
  <c r="V6" i="5"/>
  <c r="W6" i="5"/>
  <c r="X6" i="5"/>
  <c r="Y6" i="5"/>
  <c r="AA386" i="5"/>
  <c r="K9" i="5"/>
  <c r="AA380" i="5"/>
  <c r="AA332" i="5"/>
  <c r="AA290" i="5"/>
  <c r="AA280" i="5"/>
  <c r="AA266" i="5"/>
  <c r="AA391" i="5"/>
  <c r="K23" i="5"/>
  <c r="K21" i="5"/>
  <c r="K19" i="5"/>
  <c r="K17" i="5"/>
  <c r="K15" i="5"/>
  <c r="K13" i="5"/>
  <c r="K7" i="5"/>
  <c r="K11" i="5"/>
  <c r="K3" i="5"/>
  <c r="AA407" i="5" l="1"/>
  <c r="AA324" i="5"/>
  <c r="AA313" i="5"/>
  <c r="AA248" i="5"/>
  <c r="Z2" i="5"/>
  <c r="AA311" i="5"/>
  <c r="AA369" i="5"/>
  <c r="AA284" i="5"/>
  <c r="AA315" i="5"/>
  <c r="AA281" i="5"/>
  <c r="AA271" i="5"/>
  <c r="AA387" i="5"/>
  <c r="AA118" i="5"/>
  <c r="AA209" i="5"/>
  <c r="AA264" i="5"/>
  <c r="AA333" i="5"/>
  <c r="AA225" i="5"/>
  <c r="AA385" i="5"/>
  <c r="AA367" i="5"/>
  <c r="AA130" i="5"/>
  <c r="Z10" i="5"/>
  <c r="AA222" i="5"/>
  <c r="AA288" i="5"/>
  <c r="AA359" i="5"/>
  <c r="Z4" i="5"/>
  <c r="AA417" i="5"/>
  <c r="V11" i="5"/>
  <c r="Y11" i="5"/>
  <c r="U11" i="5"/>
  <c r="X11" i="5"/>
  <c r="T11" i="5"/>
  <c r="W11" i="5"/>
  <c r="T13" i="5"/>
  <c r="U13" i="5"/>
  <c r="V13" i="5"/>
  <c r="W13" i="5"/>
  <c r="X13" i="5"/>
  <c r="Y13" i="5"/>
  <c r="T15" i="5"/>
  <c r="U15" i="5"/>
  <c r="V15" i="5"/>
  <c r="W15" i="5"/>
  <c r="X15" i="5"/>
  <c r="Y15" i="5"/>
  <c r="V17" i="5"/>
  <c r="W17" i="5"/>
  <c r="X17" i="5"/>
  <c r="Y17" i="5"/>
  <c r="T17" i="5"/>
  <c r="U17" i="5"/>
  <c r="T19" i="5"/>
  <c r="U19" i="5"/>
  <c r="V19" i="5"/>
  <c r="W19" i="5"/>
  <c r="X19" i="5"/>
  <c r="Y19" i="5"/>
  <c r="T21" i="5"/>
  <c r="U21" i="5"/>
  <c r="V21" i="5"/>
  <c r="Y21" i="5"/>
  <c r="W21" i="5"/>
  <c r="X21" i="5"/>
  <c r="T23" i="5"/>
  <c r="U23" i="5"/>
  <c r="V23" i="5"/>
  <c r="W23" i="5"/>
  <c r="X23" i="5"/>
  <c r="Y23" i="5"/>
  <c r="V3" i="5"/>
  <c r="W3" i="5"/>
  <c r="X3" i="5"/>
  <c r="Y3" i="5"/>
  <c r="U3" i="5"/>
  <c r="T3" i="5"/>
  <c r="T7" i="5"/>
  <c r="U7" i="5"/>
  <c r="V7" i="5"/>
  <c r="W7" i="5"/>
  <c r="X7" i="5"/>
  <c r="Y7" i="5"/>
  <c r="AA4" i="5"/>
  <c r="AA2" i="5"/>
  <c r="T9" i="5"/>
  <c r="U9" i="5"/>
  <c r="V9" i="5"/>
  <c r="W9" i="5"/>
  <c r="X9" i="5"/>
  <c r="Y9" i="5"/>
  <c r="AA164" i="5"/>
  <c r="AA46" i="5"/>
  <c r="AA153" i="5"/>
  <c r="AA65" i="5"/>
  <c r="AA50" i="5"/>
  <c r="AA69" i="5"/>
  <c r="AA24" i="5"/>
  <c r="AA111" i="5"/>
  <c r="AA127" i="5"/>
  <c r="AA27" i="5"/>
  <c r="AA34" i="5"/>
  <c r="AA72" i="5"/>
  <c r="AA174" i="5"/>
  <c r="AA33" i="5"/>
  <c r="AA168" i="5"/>
  <c r="AA148" i="5"/>
  <c r="AA84" i="5"/>
  <c r="AA35" i="5"/>
  <c r="AA25" i="5"/>
  <c r="AA8" i="5"/>
  <c r="AA238" i="5"/>
  <c r="AA226" i="5"/>
  <c r="AA195" i="5"/>
  <c r="AA79" i="5"/>
  <c r="AA29" i="5"/>
  <c r="AA41" i="5"/>
  <c r="AA388" i="5"/>
  <c r="AA412" i="5"/>
  <c r="AA189" i="5"/>
  <c r="AA38" i="5"/>
  <c r="AA322" i="5"/>
  <c r="AA398" i="5"/>
  <c r="AA243" i="5"/>
  <c r="AA173" i="5"/>
  <c r="AA39" i="5"/>
  <c r="AA219" i="5"/>
  <c r="AA348" i="5"/>
  <c r="AA165" i="5"/>
  <c r="AA190" i="5"/>
  <c r="AA257" i="5"/>
  <c r="AA341" i="5"/>
  <c r="AA252" i="5"/>
  <c r="AA350" i="5"/>
  <c r="AA377" i="5"/>
  <c r="AA57" i="5"/>
  <c r="AA77" i="5"/>
  <c r="AA239" i="5"/>
  <c r="AA399" i="5"/>
  <c r="AA314" i="5"/>
  <c r="AA88" i="5"/>
  <c r="AA331" i="5"/>
  <c r="AA318" i="5"/>
  <c r="AA321" i="5"/>
  <c r="AA162" i="5"/>
  <c r="AA49" i="5"/>
  <c r="AA143" i="5"/>
  <c r="AA167" i="5"/>
  <c r="AA408" i="5"/>
  <c r="AA310" i="5"/>
  <c r="AA328" i="5"/>
  <c r="AA54" i="5"/>
  <c r="AA200" i="5"/>
  <c r="AA306" i="5"/>
  <c r="AA283" i="5"/>
  <c r="AA327" i="5"/>
  <c r="AA71" i="5"/>
  <c r="AA381" i="5"/>
  <c r="AA378" i="5"/>
  <c r="AA73" i="5"/>
  <c r="AA56" i="5"/>
  <c r="AA192" i="5"/>
  <c r="AA261" i="5"/>
  <c r="AA112" i="5"/>
  <c r="AA251" i="5"/>
  <c r="AA22" i="5"/>
  <c r="AA123" i="5"/>
  <c r="AA364" i="5"/>
  <c r="AA31" i="5"/>
  <c r="AA354" i="5"/>
  <c r="AA104" i="5"/>
  <c r="AA205" i="5"/>
  <c r="AA394" i="5"/>
  <c r="AA249" i="5"/>
  <c r="AA53" i="5"/>
  <c r="AA207" i="5"/>
  <c r="AA154" i="5"/>
  <c r="AA172" i="5"/>
  <c r="AA244" i="5"/>
  <c r="AA197" i="5"/>
  <c r="AA169" i="5"/>
  <c r="AA228" i="5"/>
  <c r="AA393" i="5"/>
  <c r="AA286" i="5"/>
  <c r="AA349" i="5"/>
  <c r="AA203" i="5"/>
  <c r="AA410" i="5"/>
  <c r="AA305" i="5"/>
  <c r="AA329" i="5"/>
  <c r="AA144" i="5"/>
  <c r="AA213" i="5"/>
  <c r="AA82" i="5"/>
  <c r="AA117" i="5"/>
  <c r="AA236" i="5"/>
  <c r="AA159" i="5"/>
  <c r="AA12" i="5"/>
  <c r="AA94" i="5"/>
  <c r="AA105" i="5"/>
  <c r="AA93" i="5"/>
  <c r="AA218" i="5"/>
  <c r="AA59" i="5"/>
  <c r="AA133" i="5"/>
  <c r="AA220" i="5"/>
  <c r="AA185" i="5"/>
  <c r="AA273" i="5"/>
  <c r="AA404" i="5"/>
  <c r="AA183" i="5"/>
  <c r="AA334" i="5"/>
  <c r="AA132" i="5"/>
  <c r="AA67" i="5"/>
  <c r="AA294" i="5"/>
  <c r="Z370" i="5"/>
  <c r="AA370" i="5"/>
  <c r="AA363" i="5"/>
  <c r="AA372" i="5"/>
  <c r="AA152" i="5"/>
  <c r="AA107" i="5"/>
  <c r="AA99" i="5"/>
  <c r="AA291" i="5"/>
  <c r="AA409" i="5"/>
  <c r="AA338" i="5"/>
  <c r="AA250" i="5"/>
  <c r="AA155" i="5"/>
  <c r="AA366" i="5"/>
  <c r="AA217" i="5"/>
  <c r="AA91" i="5"/>
  <c r="AA278" i="5"/>
  <c r="AA48" i="5"/>
  <c r="AA140" i="5"/>
  <c r="AA52" i="5"/>
  <c r="AA150" i="5"/>
  <c r="AA109" i="5"/>
  <c r="AA135" i="5"/>
  <c r="AA51" i="5"/>
  <c r="AA299" i="5"/>
  <c r="AA37" i="5"/>
  <c r="AA43" i="5"/>
  <c r="AA326" i="5"/>
  <c r="AA178" i="5"/>
  <c r="AA376" i="5"/>
  <c r="AA139" i="5"/>
  <c r="AA343" i="5"/>
  <c r="AA120" i="5"/>
  <c r="AA403" i="5"/>
  <c r="AA204" i="5"/>
  <c r="AA81" i="5"/>
  <c r="AA413" i="5"/>
  <c r="AA287" i="5"/>
  <c r="AA227" i="5"/>
  <c r="AA223" i="5"/>
  <c r="AA298" i="5"/>
  <c r="AA129" i="5"/>
  <c r="AA55" i="5"/>
  <c r="AA289" i="5"/>
  <c r="AA125" i="5"/>
  <c r="AA293" i="5"/>
  <c r="AA145" i="5"/>
  <c r="AA216" i="5"/>
  <c r="AA151" i="5"/>
  <c r="AA374" i="5"/>
  <c r="AA416" i="5"/>
  <c r="AA136" i="5"/>
  <c r="AA171" i="5"/>
  <c r="AA100" i="5"/>
  <c r="AA254" i="5"/>
  <c r="AA371" i="5"/>
  <c r="AA347" i="5"/>
  <c r="AA234" i="5"/>
  <c r="AA103" i="5"/>
  <c r="AA201" i="5"/>
  <c r="AA272" i="5"/>
  <c r="AA176" i="5"/>
  <c r="AA92" i="5"/>
  <c r="AA184" i="5"/>
  <c r="AA263" i="5"/>
  <c r="AA270" i="5"/>
  <c r="AA86" i="5"/>
  <c r="AA406" i="5"/>
  <c r="AA246" i="5"/>
  <c r="AA339" i="5"/>
  <c r="AA98" i="5"/>
  <c r="AA210" i="5"/>
  <c r="AA110" i="5"/>
  <c r="AA269" i="5"/>
  <c r="AA115" i="5"/>
  <c r="AA392" i="5"/>
  <c r="AA80" i="5"/>
  <c r="AA342" i="5"/>
  <c r="AA375" i="5"/>
  <c r="AA196" i="5"/>
  <c r="AA402" i="5"/>
  <c r="AA360" i="5"/>
  <c r="AA141" i="5"/>
  <c r="AA134" i="5"/>
  <c r="AA160" i="5"/>
  <c r="AA179" i="5"/>
  <c r="AA214" i="5"/>
  <c r="AA147" i="5"/>
  <c r="AA122" i="5"/>
  <c r="AA106" i="5"/>
  <c r="AA146" i="5"/>
  <c r="AA149" i="5"/>
  <c r="AA295" i="5"/>
  <c r="AA181" i="5"/>
  <c r="AA232" i="5"/>
  <c r="AA383" i="5"/>
  <c r="AA235" i="5"/>
  <c r="AA330" i="5"/>
  <c r="AA108" i="5"/>
  <c r="AA395" i="5"/>
  <c r="AA274" i="5"/>
  <c r="AA166" i="5"/>
  <c r="AA194" i="5"/>
  <c r="AA101" i="5"/>
  <c r="AA124" i="5"/>
  <c r="AA126" i="5"/>
  <c r="AA258" i="5"/>
  <c r="AA97" i="5"/>
  <c r="AA296" i="5"/>
  <c r="AA229" i="5"/>
  <c r="AA121" i="5"/>
  <c r="AA142" i="5"/>
  <c r="AA202" i="5"/>
  <c r="AA346" i="5"/>
  <c r="AA119" i="5"/>
  <c r="AA285" i="5"/>
  <c r="AA60" i="5"/>
  <c r="AA211" i="5"/>
  <c r="AA47" i="5"/>
  <c r="AA340" i="5"/>
  <c r="AA180" i="5"/>
  <c r="AA231" i="5"/>
  <c r="AA224" i="5"/>
  <c r="AA282" i="5"/>
  <c r="AA158" i="5"/>
  <c r="AA230" i="5"/>
  <c r="AA14" i="5"/>
  <c r="AA26" i="5"/>
  <c r="AA353" i="5"/>
  <c r="AA401" i="5"/>
  <c r="AA20" i="5"/>
  <c r="AA384" i="5"/>
  <c r="AA45" i="5"/>
  <c r="AA199" i="5"/>
  <c r="AA102" i="5"/>
  <c r="AA16" i="5"/>
  <c r="AA304" i="5"/>
  <c r="AA325" i="5"/>
  <c r="AA44" i="5"/>
  <c r="AA76" i="5"/>
  <c r="AA233" i="5"/>
  <c r="AA351" i="5"/>
  <c r="AA96" i="5"/>
  <c r="AA303" i="5"/>
  <c r="AA89" i="5"/>
  <c r="AA157" i="5"/>
  <c r="AA373" i="5"/>
  <c r="Z379" i="5"/>
  <c r="AA379" i="5"/>
  <c r="AA390" i="5"/>
  <c r="AA279" i="5"/>
  <c r="AA186" i="5"/>
  <c r="AA156" i="5"/>
  <c r="AA262" i="5"/>
  <c r="AA28" i="5"/>
  <c r="AA297" i="5"/>
  <c r="AA397" i="5"/>
  <c r="AA131" i="5"/>
  <c r="AA206" i="5"/>
  <c r="AA74" i="5"/>
  <c r="AA242" i="5"/>
  <c r="AA268" i="5"/>
  <c r="AA247" i="5"/>
  <c r="AA58" i="5"/>
  <c r="AA319" i="5"/>
  <c r="AA177" i="5"/>
  <c r="AA30" i="5"/>
  <c r="AA312" i="5"/>
  <c r="AA90" i="5"/>
  <c r="AA95" i="5"/>
  <c r="AA259" i="5"/>
  <c r="AA308" i="5"/>
  <c r="AA212" i="5"/>
  <c r="AA161" i="5"/>
  <c r="AA163" i="5"/>
  <c r="AA175" i="5"/>
  <c r="AA193" i="5"/>
  <c r="AA61" i="5"/>
  <c r="AA40" i="5"/>
  <c r="AA221" i="5"/>
  <c r="AA187" i="5"/>
  <c r="AA75" i="5"/>
  <c r="AA85" i="5"/>
  <c r="AA309" i="5"/>
  <c r="AA68" i="5"/>
  <c r="AA337" i="5"/>
  <c r="AA356" i="5"/>
  <c r="AA361" i="5"/>
  <c r="AA62" i="5"/>
  <c r="AA302" i="5"/>
  <c r="AA275" i="5"/>
  <c r="AA87" i="5"/>
  <c r="AA137" i="5"/>
  <c r="AA138" i="5"/>
  <c r="AA253" i="5"/>
  <c r="AA335" i="5"/>
  <c r="AA352" i="5"/>
  <c r="AA357" i="5"/>
  <c r="AA198" i="5"/>
  <c r="AA255" i="5"/>
  <c r="AA362" i="5"/>
  <c r="AA277" i="5"/>
  <c r="AA78" i="5"/>
  <c r="AA36" i="5"/>
  <c r="AA323" i="5"/>
  <c r="AA188" i="5"/>
  <c r="AA256" i="5"/>
  <c r="AA191" i="5"/>
  <c r="AA241" i="5"/>
  <c r="AA63" i="5"/>
  <c r="AA260" i="5"/>
  <c r="AA396" i="5"/>
  <c r="AA414" i="5"/>
  <c r="AA70" i="5"/>
  <c r="AA83" i="5"/>
  <c r="AA10" i="5"/>
  <c r="AA276" i="5"/>
  <c r="AA344" i="5"/>
  <c r="AA170" i="5"/>
  <c r="AA301" i="5"/>
  <c r="AA114" i="5"/>
  <c r="AA245" i="5"/>
  <c r="AA265" i="5"/>
  <c r="AA358" i="5"/>
  <c r="AA365" i="5"/>
  <c r="AA389" i="5"/>
  <c r="AA128" i="5"/>
  <c r="AA336" i="5"/>
  <c r="AA116" i="5"/>
  <c r="AA317" i="5"/>
  <c r="AA42" i="5"/>
  <c r="AA18" i="5"/>
  <c r="AA368" i="5"/>
  <c r="AA411" i="5"/>
  <c r="AA64" i="5"/>
  <c r="AA66" i="5"/>
  <c r="AA355" i="5"/>
  <c r="AA215" i="5"/>
  <c r="AA182" i="5"/>
  <c r="AA113" i="5"/>
  <c r="AA415" i="5"/>
  <c r="AA382" i="5"/>
  <c r="AA208" i="5"/>
  <c r="AA292" i="5"/>
  <c r="AA5" i="5"/>
  <c r="AA6" i="5"/>
  <c r="Z393" i="5"/>
  <c r="Z405" i="5"/>
  <c r="Z215" i="5"/>
  <c r="Z182" i="5"/>
  <c r="Z113" i="5"/>
  <c r="Z18" i="5"/>
  <c r="Z6" i="5"/>
  <c r="Z190" i="5"/>
  <c r="Z341" i="5"/>
  <c r="Z286" i="5"/>
  <c r="Z369" i="5"/>
  <c r="Z50" i="5"/>
  <c r="Z69" i="5"/>
  <c r="Z225" i="5"/>
  <c r="Z240" i="5"/>
  <c r="Z24" i="5"/>
  <c r="Z65" i="5"/>
  <c r="Z359" i="5"/>
  <c r="Z324" i="5"/>
  <c r="Z227" i="5"/>
  <c r="Z320" i="5"/>
  <c r="Z216" i="5"/>
  <c r="Z151" i="5"/>
  <c r="Z374" i="5"/>
  <c r="Z383" i="5"/>
  <c r="Z199" i="5"/>
  <c r="Z102" i="5"/>
  <c r="Z230" i="5"/>
  <c r="Z312" i="5"/>
  <c r="Z90" i="5"/>
  <c r="Z390" i="5"/>
  <c r="Z279" i="5"/>
  <c r="Z186" i="5"/>
  <c r="Z156" i="5"/>
  <c r="Z262" i="5"/>
  <c r="Z28" i="5"/>
  <c r="Z297" i="5"/>
  <c r="Z397" i="5"/>
  <c r="Z233" i="5"/>
  <c r="Z351" i="5"/>
  <c r="Z325" i="5"/>
  <c r="Z259" i="5"/>
  <c r="Z288" i="5"/>
  <c r="Z241" i="5"/>
  <c r="Z63" i="5"/>
  <c r="Z255" i="5"/>
  <c r="Z8" i="5"/>
  <c r="Z301" i="5"/>
  <c r="Z44" i="5"/>
  <c r="Z76" i="5"/>
  <c r="Z45" i="5"/>
  <c r="Z16" i="5"/>
  <c r="Z60" i="5"/>
  <c r="Z211" i="5"/>
  <c r="Z68" i="5"/>
  <c r="Z337" i="5"/>
  <c r="Z356" i="5"/>
  <c r="Z361" i="5"/>
  <c r="Z62" i="5"/>
  <c r="Z302" i="5"/>
  <c r="Z275" i="5"/>
  <c r="Z87" i="5"/>
  <c r="Z137" i="5"/>
  <c r="Z138" i="5"/>
  <c r="Z253" i="5"/>
  <c r="Z335" i="5"/>
  <c r="Z175" i="5"/>
  <c r="Z193" i="5"/>
  <c r="Z61" i="5"/>
  <c r="Z303" i="5"/>
  <c r="Z260" i="5"/>
  <c r="Z396" i="5"/>
  <c r="Z352" i="5"/>
  <c r="Z357" i="5"/>
  <c r="Z198" i="5"/>
  <c r="Z362" i="5"/>
  <c r="Z277" i="5"/>
  <c r="Z40" i="5"/>
  <c r="Z96" i="5"/>
  <c r="Z114" i="5"/>
  <c r="Z245" i="5"/>
  <c r="Z265" i="5"/>
  <c r="Z358" i="5"/>
  <c r="Z365" i="5"/>
  <c r="Z389" i="5"/>
  <c r="Z128" i="5"/>
  <c r="Z336" i="5"/>
  <c r="Z116" i="5"/>
  <c r="Z414" i="5"/>
  <c r="Z221" i="5"/>
  <c r="Z187" i="5"/>
  <c r="Z75" i="5"/>
  <c r="Z317" i="5"/>
  <c r="Z42" i="5"/>
  <c r="Z268" i="5"/>
  <c r="Z46" i="5"/>
  <c r="Z27" i="5"/>
  <c r="Z415" i="5"/>
  <c r="Z382" i="5"/>
  <c r="Z368" i="5"/>
  <c r="Z70" i="5"/>
  <c r="Z83" i="5"/>
  <c r="Z95" i="5"/>
  <c r="Z247" i="5"/>
  <c r="Z326" i="5"/>
  <c r="Z315" i="5"/>
  <c r="Z271" i="5"/>
  <c r="Z266" i="5"/>
  <c r="Z345" i="5"/>
  <c r="Z280" i="5"/>
  <c r="Z284" i="5"/>
  <c r="Z238" i="5"/>
  <c r="Z290" i="5"/>
  <c r="Z226" i="5"/>
  <c r="Z195" i="5"/>
  <c r="Z411" i="5"/>
  <c r="Z64" i="5"/>
  <c r="Z131" i="5"/>
  <c r="Z234" i="5"/>
  <c r="Z103" i="5"/>
  <c r="Z78" i="5"/>
  <c r="Z201" i="5"/>
  <c r="Z333" i="5"/>
  <c r="Z164" i="5"/>
  <c r="Z208" i="5"/>
  <c r="Z292" i="5"/>
  <c r="Z32" i="5"/>
  <c r="Z237" i="5"/>
  <c r="Z276" i="5"/>
  <c r="Z49" i="5"/>
  <c r="Z14" i="5"/>
  <c r="Z192" i="5"/>
  <c r="Z41" i="5"/>
  <c r="Z47" i="5"/>
  <c r="Z366" i="5"/>
  <c r="Z79" i="5"/>
  <c r="Z66" i="5"/>
  <c r="Z145" i="5"/>
  <c r="Z322" i="5"/>
  <c r="Z398" i="5"/>
  <c r="Z243" i="5"/>
  <c r="Z173" i="5"/>
  <c r="Z39" i="5"/>
  <c r="Z219" i="5"/>
  <c r="Z348" i="5"/>
  <c r="Z388" i="5"/>
  <c r="Z412" i="5"/>
  <c r="Z189" i="5"/>
  <c r="Z332" i="5"/>
  <c r="Z212" i="5"/>
  <c r="Z153" i="5"/>
  <c r="Z152" i="5"/>
  <c r="Z178" i="5"/>
  <c r="Z261" i="5"/>
  <c r="Z165" i="5"/>
  <c r="Z257" i="5"/>
  <c r="Z252" i="5"/>
  <c r="Z251" i="5"/>
  <c r="Z154" i="5"/>
  <c r="Z157" i="5"/>
  <c r="Z22" i="5"/>
  <c r="Z323" i="5"/>
  <c r="Z272" i="5"/>
  <c r="Z77" i="5"/>
  <c r="Z239" i="5"/>
  <c r="Z399" i="5"/>
  <c r="Z350" i="5"/>
  <c r="Z38" i="5"/>
  <c r="Z112" i="5"/>
  <c r="Z408" i="5"/>
  <c r="Z310" i="5"/>
  <c r="Z328" i="5"/>
  <c r="Z54" i="5"/>
  <c r="Z200" i="5"/>
  <c r="Z314" i="5"/>
  <c r="Z88" i="5"/>
  <c r="Z143" i="5"/>
  <c r="Z331" i="5"/>
  <c r="Z318" i="5"/>
  <c r="Z321" i="5"/>
  <c r="Z162" i="5"/>
  <c r="Z36" i="5"/>
  <c r="Z167" i="5"/>
  <c r="Z123" i="5"/>
  <c r="Z364" i="5"/>
  <c r="Z31" i="5"/>
  <c r="Z354" i="5"/>
  <c r="Z104" i="5"/>
  <c r="Z205" i="5"/>
  <c r="Z306" i="5"/>
  <c r="Z283" i="5"/>
  <c r="Z327" i="5"/>
  <c r="Z71" i="5"/>
  <c r="Z377" i="5"/>
  <c r="Z57" i="5"/>
  <c r="Z163" i="5"/>
  <c r="Z74" i="5"/>
  <c r="Z395" i="5"/>
  <c r="Z172" i="5"/>
  <c r="Z244" i="5"/>
  <c r="Z197" i="5"/>
  <c r="Z169" i="5"/>
  <c r="Z394" i="5"/>
  <c r="Z249" i="5"/>
  <c r="Z53" i="5"/>
  <c r="Z207" i="5"/>
  <c r="Z381" i="5"/>
  <c r="Z59" i="5"/>
  <c r="Z133" i="5"/>
  <c r="Z220" i="5"/>
  <c r="Z185" i="5"/>
  <c r="Z213" i="5"/>
  <c r="Z82" i="5"/>
  <c r="Z117" i="5"/>
  <c r="Z236" i="5"/>
  <c r="Z159" i="5"/>
  <c r="Z12" i="5"/>
  <c r="Z228" i="5"/>
  <c r="Z349" i="5"/>
  <c r="Z378" i="5"/>
  <c r="Z73" i="5"/>
  <c r="Z56" i="5"/>
  <c r="Z242" i="5"/>
  <c r="Z89" i="5"/>
  <c r="Z144" i="5"/>
  <c r="Z273" i="5"/>
  <c r="Z404" i="5"/>
  <c r="Z183" i="5"/>
  <c r="Z417" i="5"/>
  <c r="Z94" i="5"/>
  <c r="Z105" i="5"/>
  <c r="Z93" i="5"/>
  <c r="Z206" i="5"/>
  <c r="Z267" i="5"/>
  <c r="Z209" i="5"/>
  <c r="Z334" i="5"/>
  <c r="Z132" i="5"/>
  <c r="Z203" i="5"/>
  <c r="Z410" i="5"/>
  <c r="Z305" i="5"/>
  <c r="Z329" i="5"/>
  <c r="Z161" i="5"/>
  <c r="Z25" i="5"/>
  <c r="Z107" i="5"/>
  <c r="Z217" i="5"/>
  <c r="Z99" i="5"/>
  <c r="Z291" i="5"/>
  <c r="Z111" i="5"/>
  <c r="Z127" i="5"/>
  <c r="Z387" i="5"/>
  <c r="Z313" i="5"/>
  <c r="Z139" i="5"/>
  <c r="Z278" i="5"/>
  <c r="Z48" i="5"/>
  <c r="Z140" i="5"/>
  <c r="Z52" i="5"/>
  <c r="Z150" i="5"/>
  <c r="Z109" i="5"/>
  <c r="Z135" i="5"/>
  <c r="Z51" i="5"/>
  <c r="Z409" i="5"/>
  <c r="Z338" i="5"/>
  <c r="Z250" i="5"/>
  <c r="Z222" i="5"/>
  <c r="Z67" i="5"/>
  <c r="Z294" i="5"/>
  <c r="Z29" i="5"/>
  <c r="Z343" i="5"/>
  <c r="Z120" i="5"/>
  <c r="Z403" i="5"/>
  <c r="Z204" i="5"/>
  <c r="Z81" i="5"/>
  <c r="Z299" i="5"/>
  <c r="Z37" i="5"/>
  <c r="Z43" i="5"/>
  <c r="Z380" i="5"/>
  <c r="Z363" i="5"/>
  <c r="Z372" i="5"/>
  <c r="Z355" i="5"/>
  <c r="Z376" i="5"/>
  <c r="Z188" i="5"/>
  <c r="Z58" i="5"/>
  <c r="Z319" i="5"/>
  <c r="Z256" i="5"/>
  <c r="Z55" i="5"/>
  <c r="Z121" i="5"/>
  <c r="Z176" i="5"/>
  <c r="Z85" i="5"/>
  <c r="Z373" i="5"/>
  <c r="Z375" i="5"/>
  <c r="Z72" i="5"/>
  <c r="Z413" i="5"/>
  <c r="Z287" i="5"/>
  <c r="Z223" i="5"/>
  <c r="Z5" i="5"/>
  <c r="Z298" i="5"/>
  <c r="Z129" i="5"/>
  <c r="Z289" i="5"/>
  <c r="Z125" i="5"/>
  <c r="Z367" i="5"/>
  <c r="Z304" i="5"/>
  <c r="Z248" i="5"/>
  <c r="Z91" i="5"/>
  <c r="Z92" i="5"/>
  <c r="Z184" i="5"/>
  <c r="Z263" i="5"/>
  <c r="Z270" i="5"/>
  <c r="Z86" i="5"/>
  <c r="Z406" i="5"/>
  <c r="Z246" i="5"/>
  <c r="Z339" i="5"/>
  <c r="Z98" i="5"/>
  <c r="Z210" i="5"/>
  <c r="Z110" i="5"/>
  <c r="Z269" i="5"/>
  <c r="Z115" i="5"/>
  <c r="Z416" i="5"/>
  <c r="Z136" i="5"/>
  <c r="Z171" i="5"/>
  <c r="Z100" i="5"/>
  <c r="Z254" i="5"/>
  <c r="Z308" i="5"/>
  <c r="Z191" i="5"/>
  <c r="Z407" i="5"/>
  <c r="Z155" i="5"/>
  <c r="Z147" i="5"/>
  <c r="Z196" i="5"/>
  <c r="Z402" i="5"/>
  <c r="Z360" i="5"/>
  <c r="Z141" i="5"/>
  <c r="Z392" i="5"/>
  <c r="Z80" i="5"/>
  <c r="Z342" i="5"/>
  <c r="Z293" i="5"/>
  <c r="Z122" i="5"/>
  <c r="Z106" i="5"/>
  <c r="Z146" i="5"/>
  <c r="Z149" i="5"/>
  <c r="Z295" i="5"/>
  <c r="Z181" i="5"/>
  <c r="Z232" i="5"/>
  <c r="Z134" i="5"/>
  <c r="Z371" i="5"/>
  <c r="Z347" i="5"/>
  <c r="Z316" i="5"/>
  <c r="Z274" i="5"/>
  <c r="Z166" i="5"/>
  <c r="Z194" i="5"/>
  <c r="Z400" i="5"/>
  <c r="Z235" i="5"/>
  <c r="Z330" i="5"/>
  <c r="Z108" i="5"/>
  <c r="Z160" i="5"/>
  <c r="Z281" i="5"/>
  <c r="Z177" i="5"/>
  <c r="Z311" i="5"/>
  <c r="Z174" i="5"/>
  <c r="Z33" i="5"/>
  <c r="Z168" i="5"/>
  <c r="Z148" i="5"/>
  <c r="Z307" i="5"/>
  <c r="Z142" i="5"/>
  <c r="Z202" i="5"/>
  <c r="Z84" i="5"/>
  <c r="Z391" i="5"/>
  <c r="Z101" i="5"/>
  <c r="Z124" i="5"/>
  <c r="Z126" i="5"/>
  <c r="Z258" i="5"/>
  <c r="Z97" i="5"/>
  <c r="Z179" i="5"/>
  <c r="Z214" i="5"/>
  <c r="Z340" i="5"/>
  <c r="Z180" i="5"/>
  <c r="Z231" i="5"/>
  <c r="Z386" i="5"/>
  <c r="Z35" i="5"/>
  <c r="Z264" i="5"/>
  <c r="Z346" i="5"/>
  <c r="Z119" i="5"/>
  <c r="Z285" i="5"/>
  <c r="Z385" i="5"/>
  <c r="Z34" i="5"/>
  <c r="Z218" i="5"/>
  <c r="Z344" i="5"/>
  <c r="Z30" i="5"/>
  <c r="Z170" i="5"/>
  <c r="Z309" i="5"/>
  <c r="Z26" i="5"/>
  <c r="Z353" i="5"/>
  <c r="Z401" i="5"/>
  <c r="Z20" i="5"/>
  <c r="Z384" i="5"/>
  <c r="Z130" i="5"/>
  <c r="Z118" i="5"/>
  <c r="Z224" i="5"/>
  <c r="Z282" i="5"/>
  <c r="Z158" i="5"/>
  <c r="Z300" i="5"/>
  <c r="Z296" i="5"/>
  <c r="Z229" i="5"/>
  <c r="J3" i="6"/>
  <c r="AA3" i="5" l="1"/>
  <c r="AA9" i="5"/>
  <c r="Z9" i="5"/>
  <c r="AA7" i="5"/>
  <c r="AA11" i="5"/>
  <c r="AA19" i="5"/>
  <c r="AA15" i="5"/>
  <c r="AA17" i="5"/>
  <c r="AA21" i="5"/>
  <c r="AA13" i="5"/>
  <c r="AA23" i="5"/>
  <c r="Z3" i="5"/>
  <c r="Z7" i="5"/>
  <c r="Z23" i="5"/>
  <c r="Z17" i="5"/>
  <c r="Z13" i="5"/>
  <c r="Z21" i="5"/>
  <c r="Z19" i="5"/>
  <c r="Z15" i="5"/>
  <c r="Z11" i="5"/>
  <c r="A3" i="6" a="1"/>
  <c r="A3" i="6" s="1"/>
  <c r="K3" i="6"/>
  <c r="K29" i="6" l="1"/>
  <c r="K39" i="6"/>
  <c r="K34" i="6"/>
  <c r="K31" i="6"/>
  <c r="K18" i="6"/>
  <c r="K26" i="6"/>
  <c r="K41" i="6"/>
  <c r="K38" i="6"/>
  <c r="K36" i="6"/>
  <c r="K33" i="6"/>
  <c r="K30" i="6"/>
  <c r="K28" i="6"/>
  <c r="K25" i="6"/>
  <c r="K23" i="6"/>
  <c r="K22" i="6"/>
  <c r="K19" i="6"/>
  <c r="K16" i="6"/>
  <c r="K15" i="6"/>
  <c r="K40" i="6"/>
  <c r="K35" i="6"/>
  <c r="K32" i="6"/>
  <c r="K27" i="6"/>
  <c r="K24" i="6"/>
  <c r="K21" i="6"/>
  <c r="K20" i="6"/>
  <c r="K17" i="6"/>
  <c r="K14" i="6"/>
  <c r="K37" i="6"/>
  <c r="K13" i="6"/>
  <c r="K12" i="6"/>
  <c r="K11" i="6"/>
  <c r="K10" i="6"/>
  <c r="K9" i="6"/>
  <c r="K8" i="6"/>
  <c r="K7" i="6"/>
  <c r="K6" i="6"/>
  <c r="K5" i="6"/>
  <c r="K4" i="6"/>
  <c r="A381" i="6"/>
  <c r="A381" i="6" a="1"/>
  <c r="GW10" i="2"/>
  <c r="GJ10" i="2"/>
  <c r="ER10" i="2"/>
  <c r="DU10" i="2"/>
  <c r="AA10" i="2"/>
  <c r="EF10" i="2"/>
  <c r="AK10" i="2"/>
  <c r="BT10" i="2"/>
  <c r="HW10" i="2"/>
  <c r="IK10" i="2"/>
  <c r="DW10" i="2"/>
  <c r="CG10" i="2"/>
  <c r="JI10" i="2"/>
  <c r="FZ10" i="2"/>
  <c r="HR10" i="2"/>
  <c r="KC10" i="2"/>
  <c r="JZ10" i="2"/>
  <c r="JV10" i="2"/>
  <c r="LD10" i="2"/>
  <c r="LB10" i="2"/>
  <c r="FD10" i="2"/>
  <c r="GH10" i="2"/>
  <c r="JM10" i="2"/>
  <c r="ET10" i="2"/>
  <c r="GL10" i="2"/>
  <c r="DE10" i="2"/>
  <c r="EI10" i="2"/>
  <c r="DS10" i="2"/>
  <c r="GV10" i="2"/>
  <c r="GT10" i="2"/>
  <c r="DB10" i="2"/>
  <c r="CQ10" i="2"/>
  <c r="FA10" i="2"/>
  <c r="ID10" i="2"/>
  <c r="ED10" i="2"/>
  <c r="W10" i="2"/>
  <c r="KL10" i="2"/>
  <c r="AL10" i="2"/>
  <c r="AY10" i="2"/>
  <c r="HO10" i="2"/>
  <c r="AV10" i="2"/>
  <c r="JX10" i="2"/>
  <c r="GS10" i="2"/>
  <c r="HQ10" i="2"/>
  <c r="DZ10" i="2"/>
  <c r="DL10" i="2"/>
  <c r="DV10" i="2"/>
  <c r="CN10" i="2"/>
  <c r="CV10" i="2"/>
  <c r="JA10" i="2"/>
  <c r="IG10" i="2"/>
  <c r="IV10" i="2"/>
  <c r="CP10" i="2"/>
  <c r="KG10" i="2"/>
  <c r="Z10" i="2"/>
  <c r="CU10" i="2"/>
  <c r="FG10" i="2"/>
  <c r="DN10" i="2"/>
  <c r="CO10" i="2"/>
  <c r="KZ10" i="2"/>
  <c r="JL10" i="2"/>
  <c r="HH10" i="2"/>
  <c r="KP10" i="2"/>
  <c r="V10" i="2"/>
  <c r="P10" i="2"/>
  <c r="S10" i="2"/>
  <c r="FY10" i="2"/>
  <c r="GR10" i="2"/>
  <c r="JY10" i="2"/>
  <c r="GE10" i="2"/>
  <c r="II10" i="2"/>
  <c r="IE10" i="2"/>
  <c r="HE10" i="2"/>
  <c r="GP10" i="2"/>
  <c r="JP10" i="2"/>
  <c r="HI10" i="2"/>
  <c r="CE10" i="2"/>
  <c r="DM10" i="2"/>
  <c r="GK10" i="2"/>
  <c r="AP10" i="2"/>
  <c r="BU10" i="2"/>
  <c r="AE10" i="2"/>
  <c r="BO10" i="2"/>
  <c r="BC10" i="2"/>
  <c r="EC10" i="2"/>
  <c r="AS10" i="2"/>
  <c r="BJ10" i="2"/>
  <c r="KB10" i="2"/>
  <c r="CB10" i="2"/>
  <c r="FI10" i="2"/>
  <c r="AW10" i="2"/>
  <c r="KY10" i="2"/>
  <c r="DG10" i="2"/>
  <c r="GX10" i="2"/>
  <c r="IB10" i="2"/>
  <c r="CH10" i="2"/>
  <c r="IZ10" i="2"/>
  <c r="BM10" i="2"/>
  <c r="IO10" i="2"/>
  <c r="DC10" i="2"/>
  <c r="IY10" i="2"/>
  <c r="FU10" i="2"/>
  <c r="AI10" i="2"/>
  <c r="EJ10" i="2"/>
  <c r="GO10" i="2"/>
  <c r="EP10" i="2"/>
  <c r="GB10" i="2"/>
  <c r="DY10" i="2"/>
  <c r="EQ10" i="2"/>
  <c r="IH10" i="2"/>
  <c r="BD10" i="2"/>
  <c r="Y10" i="2"/>
  <c r="EU10" i="2"/>
  <c r="KI10" i="2"/>
  <c r="AU10" i="2"/>
  <c r="AQ10" i="2"/>
  <c r="KM10" i="2"/>
  <c r="BW10" i="2"/>
  <c r="FQ10" i="2"/>
  <c r="BK10" i="2"/>
  <c r="BZ10" i="2"/>
  <c r="HT10" i="2"/>
  <c r="GU10" i="2"/>
  <c r="CI10" i="2"/>
  <c r="GI10" i="2"/>
  <c r="HM10" i="2"/>
  <c r="HU10" i="2"/>
  <c r="KT10" i="2"/>
  <c r="HC10" i="2"/>
  <c r="BS10" i="2"/>
  <c r="U10" i="2"/>
  <c r="KR10" i="2"/>
  <c r="JF10" i="2"/>
  <c r="EH10" i="2"/>
  <c r="DI10" i="2"/>
  <c r="BQ10" i="2"/>
  <c r="BF10" i="2"/>
  <c r="GQ10" i="2"/>
  <c r="JT10" i="2"/>
  <c r="BP10" i="2"/>
  <c r="KD10" i="2"/>
  <c r="BG10" i="2"/>
  <c r="IC10" i="2"/>
  <c r="DK10" i="2"/>
  <c r="JH10" i="2"/>
  <c r="KE10" i="2"/>
  <c r="CM10" i="2"/>
  <c r="IF10" i="2"/>
  <c r="AX10" i="2"/>
  <c r="BV10" i="2"/>
  <c r="CW10" i="2"/>
  <c r="AD10" i="2"/>
  <c r="FC10" i="2"/>
  <c r="FM10" i="2"/>
  <c r="AZ10" i="2"/>
  <c r="CD10" i="2"/>
  <c r="T10" i="2"/>
  <c r="JD10" i="2"/>
  <c r="KF10" i="2"/>
  <c r="EY10" i="2"/>
  <c r="IR10" i="2"/>
  <c r="CX10" i="2"/>
  <c r="HP10" i="2"/>
  <c r="IU10" i="2"/>
  <c r="AJ10" i="2"/>
  <c r="IS10" i="2"/>
  <c r="EZ10" i="2"/>
  <c r="GF10" i="2"/>
  <c r="EL10" i="2"/>
  <c r="GY10" i="2"/>
  <c r="AM10" i="2"/>
  <c r="KS10" i="2"/>
  <c r="HK10" i="2"/>
  <c r="KX10" i="2"/>
  <c r="BB10" i="2"/>
  <c r="BX10" i="2"/>
  <c r="IT10" i="2"/>
  <c r="BI10" i="2"/>
  <c r="BL10" i="2"/>
  <c r="DP10" i="2"/>
  <c r="ES10" i="2"/>
  <c r="IM10" i="2"/>
  <c r="EN10" i="2"/>
  <c r="JQ10" i="2"/>
  <c r="EX10" i="2"/>
  <c r="GZ10" i="2"/>
  <c r="JG10" i="2"/>
  <c r="AF10" i="2"/>
  <c r="FW10" i="2"/>
  <c r="KK10" i="2"/>
  <c r="HZ10" i="2"/>
  <c r="LA10" i="2"/>
  <c r="Q10" i="2"/>
  <c r="IX10" i="2"/>
  <c r="CS10" i="2"/>
  <c r="GN10" i="2"/>
  <c r="FX10" i="2"/>
  <c r="HL10" i="2"/>
  <c r="DJ10" i="2"/>
  <c r="BH10" i="2"/>
  <c r="HA10" i="2"/>
  <c r="DQ10" i="2"/>
  <c r="IJ10" i="2"/>
  <c r="FV10" i="2"/>
  <c r="KN10" i="2"/>
  <c r="AN10" i="2"/>
  <c r="HS10" i="2"/>
  <c r="JJ10" i="2"/>
  <c r="FF10" i="2"/>
  <c r="CA10" i="2"/>
  <c r="JN10" i="2"/>
  <c r="EO10" i="2"/>
  <c r="CF10" i="2"/>
  <c r="KU10" i="2"/>
  <c r="KQ10" i="2"/>
  <c r="DD10" i="2"/>
  <c r="FT10" i="2"/>
  <c r="JB10" i="2"/>
  <c r="AG10" i="2"/>
  <c r="CC10" i="2"/>
  <c r="IN10" i="2"/>
  <c r="GG10" i="2"/>
  <c r="AO10" i="2"/>
  <c r="BR10" i="2"/>
  <c r="IL10" i="2"/>
  <c r="R10" i="2"/>
  <c r="DH10" i="2"/>
  <c r="GC10" i="2"/>
  <c r="FK10" i="2"/>
  <c r="FL10" i="2"/>
  <c r="M10" i="2"/>
  <c r="BN10" i="2"/>
  <c r="AB10" i="2"/>
  <c r="JE10" i="2"/>
  <c r="DF10" i="2"/>
  <c r="FO10" i="2"/>
  <c r="JK10" i="2"/>
  <c r="FS10" i="2"/>
  <c r="IA10" i="2"/>
  <c r="JO10" i="2"/>
  <c r="CJ10" i="2"/>
  <c r="GM10" i="2"/>
  <c r="HJ10" i="2"/>
  <c r="JC10" i="2"/>
  <c r="BE10" i="2"/>
  <c r="JU10" i="2"/>
  <c r="EW10" i="2"/>
  <c r="EK10" i="2"/>
  <c r="DA10" i="2"/>
  <c r="EB10" i="2"/>
  <c r="IW10" i="2"/>
  <c r="CY10" i="2"/>
  <c r="EE10" i="2"/>
  <c r="HV10" i="2"/>
  <c r="O10" i="2"/>
  <c r="KH10" i="2"/>
  <c r="BA10" i="2"/>
  <c r="IP10" i="2"/>
  <c r="IQ10" i="2"/>
  <c r="FE10" i="2"/>
  <c r="GA10" i="2"/>
  <c r="FN10" i="2"/>
  <c r="HF10" i="2"/>
  <c r="FB10" i="2"/>
  <c r="KO10" i="2"/>
  <c r="HD10" i="2"/>
  <c r="X10" i="2"/>
  <c r="JR10" i="2"/>
  <c r="HY10" i="2"/>
  <c r="KA10" i="2"/>
  <c r="EA10" i="2"/>
  <c r="AC10" i="2"/>
  <c r="GD10" i="2"/>
  <c r="HX10" i="2"/>
  <c r="LC10" i="2"/>
  <c r="EG10" i="2"/>
  <c r="FR10" i="2"/>
  <c r="HG10" i="2"/>
  <c r="KJ10" i="2"/>
  <c r="CT10" i="2"/>
  <c r="KW10" i="2"/>
  <c r="CK10" i="2"/>
  <c r="JS10" i="2"/>
  <c r="DO10" i="2"/>
  <c r="AT10" i="2"/>
  <c r="CL10" i="2"/>
  <c r="FH10" i="2"/>
  <c r="DT10" i="2"/>
  <c r="N10" i="2"/>
  <c r="EM10" i="2"/>
  <c r="HB10" i="2"/>
  <c r="BY10" i="2"/>
  <c r="DX10" i="2"/>
  <c r="AR10" i="2"/>
  <c r="CR10" i="2"/>
  <c r="KV10" i="2"/>
  <c r="L10" i="2"/>
  <c r="FP10" i="2"/>
  <c r="EV10" i="2"/>
  <c r="AH10" i="2"/>
  <c r="HN10" i="2"/>
  <c r="CZ10" i="2"/>
  <c r="DR10" i="2"/>
  <c r="JW10" i="2"/>
  <c r="K10" i="2"/>
  <c r="FJ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tc={8EAEEF4E-4F05-4334-8D38-97B26105B0DB}</author>
    <author>tc={C99B3390-D955-4F30-BEF3-13204CA1DDB5}</author>
    <author>tc={C99E23F0-929B-4784-809D-8DA860A8064A}</author>
    <author>tc={D51BB3B6-9D5B-4BE2-9C14-BA1E8DB00F52}</author>
    <author>tc={30A1FB23-6047-4EF4-B5E1-E3AFDDD53C9A}</author>
    <author>tc={9485D161-7AEC-42E8-87BE-96ED353DD263}</author>
    <author>tc={E9993084-0F83-4FEC-900C-F39D5D691661}</author>
    <author>tc={B20721AB-42FD-46CA-80B3-9C4E94596E65}</author>
    <author>tc={16CF1D4E-40BA-4761-937D-A65E81D5B562}</author>
    <author>tc={00DD4F20-9A07-4FE5-A94E-15769A8849D9}</author>
    <author>tc={ACDF35C1-95A8-48C5-9282-F3A782D300AF}</author>
    <author>tc={929DDD63-5FF4-48B8-B230-33E0E6BEC849}</author>
    <author>tc={42D3A660-D3B9-46AA-BEA2-4A3414210FB1}</author>
    <author>tc={62E5BD37-3609-4000-A26C-247A06A876AC}</author>
    <author>tc={4EBE4BFB-5071-472C-A8D0-BC8D6795EBFD}</author>
    <author>tc={5FE4C64E-C1D4-4C10-9C42-B6D3CCF01376}</author>
    <author>tc={3996382C-7C8D-4AF9-ADC6-C5E6621F1CA7}</author>
    <author>tc={37BDEC82-E721-42ED-865E-A0483A5396FF}</author>
    <author>tc={AA2F21E2-C278-4ED7-8175-A961A4CFD705}</author>
    <author>tc={6FCC47E5-57E1-4728-ABEF-F9233BC29037}</author>
    <author>tc={910AB065-9AA6-4D9D-AC6D-BB494EB19846}</author>
    <author>tc={F98EBF57-0BEA-47E5-88C2-F76697927E45}</author>
    <author>tc={CF4484AF-01DE-46C2-BC99-16DC3164EBDD}</author>
    <author>tc={FBE92219-35CD-4621-90EE-313590F78FE0}</author>
    <author>tc={66B35E28-6513-4F6F-BE3B-CA1019D7885A}</author>
  </authors>
  <commentList>
    <comment ref="R11" authorId="0" shapeId="0" xr:uid="{8EAEEF4E-4F05-4334-8D38-97B26105B0DB}">
      <text>
        <t>[Comentario encadenado]
Tu versión de Excel te permite leer este comentario encadenado; sin embargo, las ediciones que se apliquen se quitarán si el archivo se abre en una versión más reciente de Excel. Más información: https://go.microsoft.com/fwlink/?linkid=870924
Comentario:
    Seria la meta anual 30%</t>
      </text>
    </comment>
    <comment ref="L91" authorId="1" shapeId="0" xr:uid="{C99B3390-D955-4F30-BEF3-13204CA1DDB5}">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recomienda analizar la cadena de valor para la construcción del nombre del indicador. Ya que el verbo utilizado (elaborar- documento). Genera la percepción que el indicador es de tipo producto.
</t>
      </text>
    </comment>
    <comment ref="E96" authorId="2" shapeId="0" xr:uid="{C99E23F0-929B-4784-809D-8DA860A8064A}">
      <text>
        <t>[Comentario encadenado]
Tu versión de Excel te permite leer este comentario encadenado; sin embargo, las ediciones que se apliquen se quitarán si el archivo se abre en una versión más reciente de Excel. Más información: https://go.microsoft.com/fwlink/?linkid=870924
Comentario:
    Se recomienda revisión de nombre de la acción debido a que esta política ya esta formulada y aprobada con acuerdo cs No 034 de 2023</t>
      </text>
    </comment>
    <comment ref="E99" authorId="3" shapeId="0" xr:uid="{D51BB3B6-9D5B-4BE2-9C14-BA1E8DB00F52}">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recomienda verificar las dependencias que estarían apoyando en el desarrollo de esta acción
</t>
      </text>
    </comment>
    <comment ref="E116" authorId="4" shapeId="0" xr:uid="{30A1FB23-6047-4EF4-B5E1-E3AFDDD53C9A}">
      <text>
        <t>[Comentario encadenado]
Tu versión de Excel te permite leer este comentario encadenado; sin embargo, las ediciones que se apliquen se quitarán si el archivo se abre en una versión más reciente de Excel. Más información: https://go.microsoft.com/fwlink/?linkid=870924
Comentario:
    Se recomienda revisar las dependencias que estarían involucradas en el desarrollo de esta acción.</t>
      </text>
    </comment>
    <comment ref="E118" authorId="5" shapeId="0" xr:uid="{9485D161-7AEC-42E8-87BE-96ED353DD263}">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la acción 3.3.2 se repiten</t>
      </text>
    </comment>
    <comment ref="E120" authorId="6" shapeId="0" xr:uid="{E9993084-0F83-4FEC-900C-F39D5D691661}">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la acción 3.4.2 se repiten</t>
      </text>
    </comment>
    <comment ref="L122" authorId="7" shapeId="0" xr:uid="{B20721AB-42FD-46CA-80B3-9C4E94596E65}">
      <text>
        <t>[Comentario encadenado]
Tu versión de Excel te permite leer este comentario encadenado; sin embargo, las ediciones que se apliquen se quitarán si el archivo se abre en una versión más reciente de Excel. Más información: https://go.microsoft.com/fwlink/?linkid=870924
Comentario:
    Estos dos cumplen ambos presentados el año pasado de los cuales solo fue aprobado civil</t>
      </text>
    </comment>
    <comment ref="L173" authorId="8" shapeId="0" xr:uid="{16CF1D4E-40BA-4761-937D-A65E81D5B562}">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forma de acumulación no concuerda con la programación física</t>
      </text>
    </comment>
    <comment ref="L174" authorId="9" shapeId="0" xr:uid="{00DD4F20-9A07-4FE5-A94E-15769A8849D9}">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forma de acumulación no concuerda con la programación física</t>
      </text>
    </comment>
    <comment ref="E204" authorId="10" shapeId="0" xr:uid="{ACDF35C1-95A8-48C5-9282-F3A782D300AF}">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ya que este descanso hace parte de las acitvidades establecidas en la dependencia</t>
      </text>
    </comment>
    <comment ref="E205" authorId="11" shapeId="0" xr:uid="{929DDD63-5FF4-48B8-B230-33E0E6BEC849}">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ya que este descanso hace parte de las acitvidades establecidas en la dependencia</t>
      </text>
    </comment>
    <comment ref="E206" authorId="12" shapeId="0" xr:uid="{42D3A660-D3B9-46AA-BEA2-4A3414210FB1}">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actividad, ya que en el objetivo se mencionan un proceso educativo que construya contulrra.</t>
      </text>
    </comment>
    <comment ref="G211" authorId="13" shapeId="0" xr:uid="{62E5BD37-3609-4000-A26C-247A06A876AC}">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la redacción del nombre del indicador de acuerdo a la guía de formulación de indicadores suministrada, ya que no es clara en su redacción. Aplica para todos los indicadores
</t>
      </text>
    </comment>
    <comment ref="L211" authorId="14" shapeId="0" xr:uid="{4EBE4BFB-5071-472C-A8D0-BC8D6795EBFD}">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ya que la forma de acumulación, no coincide con la plasmada en la programación física </t>
      </text>
    </comment>
    <comment ref="G212" authorId="15" shapeId="0" xr:uid="{5FE4C64E-C1D4-4C10-9C42-B6D3CCF01376}">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el nombre, debido a,  la acción especifica una cantidad numérica exacta </t>
      </text>
    </comment>
    <comment ref="G213" authorId="16" shapeId="0" xr:uid="{3996382C-7C8D-4AF9-ADC6-C5E6621F1CA7}">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el nombre ya que en la programación fisca muestra una convocatoria anual</t>
      </text>
    </comment>
    <comment ref="G214" authorId="17" shapeId="0" xr:uid="{37BDEC82-E721-42ED-865E-A0483A5396FF}">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el nombre, debido a,  la acción especifica una cantidad numérica exacta </t>
      </text>
    </comment>
    <comment ref="G215" authorId="18" shapeId="0" xr:uid="{AA2F21E2-C278-4ED7-8175-A961A4CFD705}">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revisar la guía para formulación de indicadores pagina 14 en la cual indica la forma o estructura para los nombres de indicador</t>
      </text>
    </comment>
    <comment ref="E222" authorId="19" shapeId="0" xr:uid="{6FCC47E5-57E1-4728-ABEF-F9233BC29037}">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mas información sobre la acción ya que cuenta con 2 verbos y 3 procedimientos en la misma acción</t>
      </text>
    </comment>
    <comment ref="E255" authorId="20" shapeId="0" xr:uid="{910AB065-9AA6-4D9D-AC6D-BB494EB19846}">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describir de que forma o manera se apoyara esta acción-junto con la política de transparencia</t>
      </text>
    </comment>
    <comment ref="G280" authorId="21" shapeId="0" xr:uid="{F98EBF57-0BEA-47E5-88C2-F76697927E45}">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abreviar el nombre del indicador </t>
      </text>
    </comment>
    <comment ref="G281" authorId="22" shapeId="0" xr:uid="{CF4484AF-01DE-46C2-BC99-16DC3164EBDD}">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abreviar el nombre del indicador</t>
      </text>
    </comment>
    <comment ref="E336" authorId="23" shapeId="0" xr:uid="{FBE92219-35CD-4621-90EE-313590F78FE0}">
      <text>
        <t>[Comentario encadenado]
Tu versión de Excel te permite leer este comentario encadenado; sin embargo, las ediciones que se apliquen se quitarán si el archivo se abre en una versión más reciente de Excel. Más información: https://go.microsoft.com/fwlink/?linkid=870924
Comentario:
    Se sugiere incluir diagnostico cualitativo y cuantitativo</t>
      </text>
    </comment>
    <comment ref="L385" authorId="24" shapeId="0" xr:uid="{66B35E28-6513-4F6F-BE3B-CA1019D7885A}">
      <text>
        <t>[Comentario encadenado]
Tu versión de Excel te permite leer este comentario encadenado; sin embargo, las ediciones que se apliquen se quitarán si el archivo se abre en una versión más reciente de Excel. Más información: https://go.microsoft.com/fwlink/?linkid=870924
Comentario:
    STOCK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<sst xmlns="http://schemas.openxmlformats.org/spreadsheetml/2006/main" count="2912" uniqueCount="1118">
  <si>
    <r>
      <rPr>
        <sz val="14"/>
        <color theme="0"/>
        <rFont val="Montserrat Light"/>
      </rPr>
      <t>MONITOREO PLAN DE ACCIÓN Y SEGUIMIENTO DE LAS POLITICAS INSTITUCIONALES</t>
    </r>
    <r>
      <rPr>
        <sz val="14"/>
        <color rgb="FF00594E"/>
        <rFont val="Montserrat Light"/>
      </rPr>
      <t>S</t>
    </r>
  </si>
  <si>
    <t>Política Institucional.</t>
  </si>
  <si>
    <t>Lineamiento General</t>
  </si>
  <si>
    <t>Objetivo General</t>
  </si>
  <si>
    <t>Unidad de medida</t>
  </si>
  <si>
    <t>Indicador</t>
  </si>
  <si>
    <t>Programación</t>
  </si>
  <si>
    <t xml:space="preserve">Linea base </t>
  </si>
  <si>
    <t>Resultado esperado</t>
  </si>
  <si>
    <t>Ítem</t>
  </si>
  <si>
    <t>Acción</t>
  </si>
  <si>
    <t>Ponderación</t>
  </si>
  <si>
    <t xml:space="preserve">Fuente de verificación </t>
  </si>
  <si>
    <t xml:space="preserve">Descripción </t>
  </si>
  <si>
    <t>Verificación  OAP</t>
  </si>
  <si>
    <t>PLAN DE ACTIVIDADES</t>
  </si>
  <si>
    <t>Componente</t>
  </si>
  <si>
    <t>Inicio</t>
  </si>
  <si>
    <t>Finalización</t>
  </si>
  <si>
    <t>Días requeridos</t>
  </si>
  <si>
    <t>% de estado</t>
  </si>
  <si>
    <t>Estado</t>
  </si>
  <si>
    <t>Marzo</t>
  </si>
  <si>
    <t>Abril</t>
  </si>
  <si>
    <t>Mayo</t>
  </si>
  <si>
    <t>Junio</t>
  </si>
  <si>
    <t>Julio</t>
  </si>
  <si>
    <t>Agosto</t>
  </si>
  <si>
    <t>Setiembre</t>
  </si>
  <si>
    <t>Octubre</t>
  </si>
  <si>
    <t>Noviembre</t>
  </si>
  <si>
    <t>Diciembre</t>
  </si>
  <si>
    <t>Acuerdo</t>
  </si>
  <si>
    <t>Fecha Política aprobada</t>
  </si>
  <si>
    <t>POLÍTICA INSTITUCIONAL</t>
  </si>
  <si>
    <t>DESCRIPCIÓN ESTADO PASPI</t>
  </si>
  <si>
    <t>RESPONSABLE</t>
  </si>
  <si>
    <t>CS No 051</t>
  </si>
  <si>
    <t>Política de Gestión de la Información Estadística</t>
  </si>
  <si>
    <t>Amanda Dueñas</t>
  </si>
  <si>
    <t>CS No 052</t>
  </si>
  <si>
    <t>Política de Transparencia, Acceso a la Información Pública y Lucha contra la Corrupción</t>
  </si>
  <si>
    <t>CS No 030</t>
  </si>
  <si>
    <t>Política de Investigación y convocatorias.</t>
  </si>
  <si>
    <t>Sindy Guatava</t>
  </si>
  <si>
    <t>CS No 032</t>
  </si>
  <si>
    <t>Política de Propiedad Intelectual</t>
  </si>
  <si>
    <t>CS No 053</t>
  </si>
  <si>
    <t>Política de Atención al Ciudadano</t>
  </si>
  <si>
    <t>Resolución Rectoral 0981</t>
  </si>
  <si>
    <t>Flor Angela Cuevas</t>
  </si>
  <si>
    <t>CS No 049</t>
  </si>
  <si>
    <t>Política de Incentivos y Estímulos del Personal Administrativo y Profesoral</t>
  </si>
  <si>
    <t>CS No 034</t>
  </si>
  <si>
    <t>Política de Innovación Educativa y Buenas Prácticas Pedagógicas</t>
  </si>
  <si>
    <t>CS No 033</t>
  </si>
  <si>
    <t>Política Académica</t>
  </si>
  <si>
    <t>CS No 050</t>
  </si>
  <si>
    <t>Política de Integridad</t>
  </si>
  <si>
    <t>CS No 035</t>
  </si>
  <si>
    <t>Política Ambiental</t>
  </si>
  <si>
    <t>Resolución Rectoral No. 1697</t>
  </si>
  <si>
    <t>Alix Tatiana Barragan</t>
  </si>
  <si>
    <t>CS No 048</t>
  </si>
  <si>
    <t>Política de Gestión Estratégica de Talento Humano</t>
  </si>
  <si>
    <t>Resolución Rectoral No. 1600</t>
  </si>
  <si>
    <t>CS No 031</t>
  </si>
  <si>
    <t>Alejandra Guevara</t>
  </si>
  <si>
    <t>CS No 056</t>
  </si>
  <si>
    <t>CS No 036</t>
  </si>
  <si>
    <t>Política Lingüística</t>
  </si>
  <si>
    <t>CS No 054</t>
  </si>
  <si>
    <t>Política de Gestión Documental</t>
  </si>
  <si>
    <t>Mayerli Pérez</t>
  </si>
  <si>
    <t>CS No 047</t>
  </si>
  <si>
    <t>Juan Camilo Gámez Porras</t>
  </si>
  <si>
    <t>CS No 055</t>
  </si>
  <si>
    <t>Martha Cabezas</t>
  </si>
  <si>
    <t>CS No 044</t>
  </si>
  <si>
    <t>Karol Baron</t>
  </si>
  <si>
    <t>CS No 043</t>
  </si>
  <si>
    <t>Política de Educación Superior Inclusiva e Intercultural (PESII)</t>
  </si>
  <si>
    <t>CS No 045</t>
  </si>
  <si>
    <t>Política de Proyección Social</t>
  </si>
  <si>
    <t>Oscar Cruz</t>
  </si>
  <si>
    <t>CS No 046</t>
  </si>
  <si>
    <t>Política de Egresados</t>
  </si>
  <si>
    <t>CS No 038</t>
  </si>
  <si>
    <t>Política de Calidad</t>
  </si>
  <si>
    <t>CS No 009</t>
  </si>
  <si>
    <t>Política de Formación profesoral</t>
  </si>
  <si>
    <t>Política	de
Autoevaluación, Autorregulación	y Mejoramiento</t>
  </si>
  <si>
    <t>Política de Mantenimiento, Renovación	y
Actualización	de	la Infraestructura Física</t>
  </si>
  <si>
    <t>Política	de
Internacionalización</t>
  </si>
  <si>
    <t>Política	de
Comunicaciones</t>
  </si>
  <si>
    <t>Política	 Integral de  Bienestar Universitario</t>
  </si>
  <si>
    <t>Resolución  Rectoral No.0381</t>
  </si>
  <si>
    <t xml:space="preserve">
Resolución  Rectoral No.0384</t>
  </si>
  <si>
    <t>Resolución  Rectoral No.0640</t>
  </si>
  <si>
    <t>Resolución  Rectoral No.1128</t>
  </si>
  <si>
    <t xml:space="preserve">
Resolución Rectoral No.0754</t>
  </si>
  <si>
    <t>Resolución Rectoral No.1226</t>
  </si>
  <si>
    <t>Resolución Rectoral No. 1509</t>
  </si>
  <si>
    <t xml:space="preserve">
Andrea Nocua</t>
  </si>
  <si>
    <t xml:space="preserve">
Alieth Ávila Sanabria</t>
  </si>
  <si>
    <t xml:space="preserve">
Andrea Nocua</t>
  </si>
  <si>
    <t xml:space="preserve">
Alejandra Guevara</t>
  </si>
  <si>
    <t xml:space="preserve">
Javier García</t>
  </si>
  <si>
    <t xml:space="preserve">
Adriana Márquez</t>
  </si>
  <si>
    <t xml:space="preserve">
Karol Baron</t>
  </si>
  <si>
    <t>Resolución Rectoral No. 1135</t>
  </si>
  <si>
    <t>Resolución Rectoral No. 2416</t>
  </si>
  <si>
    <t>Resolución Rectoral No. 2426</t>
  </si>
  <si>
    <t>Resolución Rectoral No. 2638</t>
  </si>
  <si>
    <t>Título de la Política:</t>
  </si>
  <si>
    <t>Objetivo general:</t>
  </si>
  <si>
    <t xml:space="preserve">Acción </t>
  </si>
  <si>
    <t>Nombre</t>
  </si>
  <si>
    <t>Objetivos específicos</t>
  </si>
  <si>
    <t>Promover una cultura ambiental y bioética en todos los estamentos de la comunidad educativa de la Universidad Internacional de Trópico Americano a través del: fomento de la ecopedagogía, la investigación, la responsabilidad social y la gestión de un campus sostenible que responda a las necesidades y potencialidades del entorno, acorde al buen vivir y a los compromisos ambientales globales.</t>
  </si>
  <si>
    <t>Objetivo 1. Desarrollar la ecopedagogía como estrategia educativa de transformación que genere conocimiento, actitudes, habilidades para una consciencia ambiental de forma transversal en la comunidad académica.</t>
  </si>
  <si>
    <t>Objetivo 2. Generación de espacios formativos con la participación de la comunidad educativa a través de conferencias, capacitaciones, campañas, programas y talleres relacionados con la enseñanza aprendizaje de la ecopedagogía.</t>
  </si>
  <si>
    <t xml:space="preserve">3. Fortalecer los vínculos entre la Universidad y los grupos de interés, consolidando los mecanismos de participación, concertación y acción de la comunidad universitaria para asegurar el éxito de la gestión ambiental institucional. </t>
  </si>
  <si>
    <t>4. Implementar estrategias e instrumentos de planificación y gestión ambiental con el propósito de asegurar el cuidado y protección del medio ambiente promoviendo un campus sostenible y garantizar el cumplimiento de la normatividad vigente.</t>
  </si>
  <si>
    <t>1.1.1.1 Diseñar tres (3) planes de estudios de programas académicos nuevos y/o  renovaciones que incluya la formación en el área ambiental como un eje transversal.</t>
  </si>
  <si>
    <t>1.1.1.2 Fomentar la implementación bienal de una (1)  práctica sustentable en el campus universitario.</t>
  </si>
  <si>
    <t xml:space="preserve">1.1.2.1 Realizar dos (2)  conferencias y/o congresos anuales sobre la importancia de la naturaleza y la sostenibilidad. </t>
  </si>
  <si>
    <t>1.1.2.2 Reailizar una (1) campaña ambiental anual dirigida a la comunidad educativa sobre la importancia de la conservación y protección del medio ambiente. Esto puede incluir actividades como proyección de documentales, charlas de sensibilización, programa radial, actividades de limpieza y restauración de espacios naturales, entre otros.</t>
  </si>
  <si>
    <t>1.1.2.3 Realizar un (1) taller participativo bienal con la comunidad educativa para promover la reflexión y la construcción colectiva de conocimientos sobre medio ambiente. Estos talleres pueden incluir actividades prácticas, debates, discusiones en grupo y otras dinámicas que fomenten la participación  y el aprendizaje colaborativo.</t>
  </si>
  <si>
    <t xml:space="preserve">1.1.3.1 Realizar (1) una capacitación anual a los profesores sobre cómo incorporar la ecopedagogía en su práctica docente. </t>
  </si>
  <si>
    <t>2.1.2.1 Formular tres (3)  proyectos de investigación formativa que estén alineados con las necesidades socioambientales de la región.</t>
  </si>
  <si>
    <t>2.1.3.1 Establecer cuatro (4)  alianzas y/o convenios de cooperación con  organizaciones y comunidades locales, nacionales e internacionales para realizar proyectos de investigación  y la construcción de trabajo en redes.</t>
  </si>
  <si>
    <t>2.1.4.1 Crear un observatorio de Bioética de apoyo al cumplimiento con los objetivos de desarrollo sostenible ODS-Agenda 2030</t>
  </si>
  <si>
    <t>2.1.4.2 Implementar el observatorio de Bioética.</t>
  </si>
  <si>
    <t>3.1.1.1 Socializar  anualmente la  Politica Ambiental Universitaria a la comunidad educativa mediante charlas, cuñas radiales, videos, entrevistas y piezas gráficas.</t>
  </si>
  <si>
    <t>3.1.2.1 Diseñar y adoptar un SGA basado en la norma ISO 14001, que incluya la estructura organizativa, los roles y responsabilidades, los procedimientos y documentos requeridos, los indicadores de desempeño ambiental, y los mecanismos de comunicación y participación.</t>
  </si>
  <si>
    <t>3.1.2.2 Implementar el SGA en la organización, asegurando que se cumplan los requisitos de la norma ISO 14001, estableciendo los procedimientos y controles necesarios para prevenir la contaminación, gestionar los aspectos ambientales significativos, y cumplir con los objetivos ambientales establecidos.</t>
  </si>
  <si>
    <t xml:space="preserve">3.1.3.1 Elaborar un informe anual de sostenibilidad ambiental. </t>
  </si>
  <si>
    <t>3.1.4.1 Realizar (4) cuatro investigaciónes de procesos de apropiación social del conocimiento con distintos actores sociales durante la vigencia  2023-2030.</t>
  </si>
  <si>
    <t>3.1.5.1 Realizar una (1) campaña anual de gestión de procesos productivos más limpios, eficiente gestión de residuos, promoción de programas de educación ambiental y  consumo responsable.</t>
  </si>
  <si>
    <t>3.1.6.1 Formular (1) un plan institucional de ahorro y uso eficiente de papel para la Universidad Internacional del Trópico Americano.</t>
  </si>
  <si>
    <t xml:space="preserve">3.1.6.2 Formular e implementar   (1) un  plan de acción anual PUAEP de la Universidad Internacional del Trópico Americano. </t>
  </si>
  <si>
    <t>3.1.7.1 Realizar una (1) convocatoria interna anual de proyectos ambientales para estudiantes, profesores e investigadores de la universidad a presentar proyectos ambientales que involucren a las comunidades locales y promuevan la innovación y creatividad.</t>
  </si>
  <si>
    <t>4.1.1.1 Formular  una (1) Guía metodológica para definir parámetros para el desarrollo de proyectos diseños, construcción, remodelación con criterios bioclimáticos ambientalmente sostenible.</t>
  </si>
  <si>
    <t>4.1.2.1 Formular dos (2) proyectos de construcción sostenible con criterios bioclimáticos, ambientes equitativos, dinámicos, innovadores con conexión urbana con aprobación de dependencia competente.</t>
  </si>
  <si>
    <t>4.1.3.1 Realizar  dos  (2) prácticas sostenibles  anuales con la comunidad educativa y aliados estratégicos.</t>
  </si>
  <si>
    <t>4.1.4.1 Realizar el inventario de especies que habitan en el campus universitario.</t>
  </si>
  <si>
    <t xml:space="preserve"> 4.1.4.2 Creación de un (1) semillero dedicado a la conservación y educación ambiental en el campus universitario.</t>
  </si>
  <si>
    <t>4.2.1.1 Formular tres (3) proyectos que fomenten la instalación y uso de energías renovables.</t>
  </si>
  <si>
    <t xml:space="preserve">4.2.2.1 Formular una (1) estrategia anual  de sensibilización que promueva la movilidad sostenible dentro del campus.  </t>
  </si>
  <si>
    <t>4.2.3.1 Formular el Plan de Paisajismo de Unitrópico.</t>
  </si>
  <si>
    <t>4.2.3.2 Formular e implementar el Plan de acción anual del Plan de Paisajismo de Unitrópico.</t>
  </si>
  <si>
    <t>4.3.1.1 Formular el Plan de movilidad integral Universitario</t>
  </si>
  <si>
    <t>4.3.1.2 Formular e implementar un plan de accion anual  para el  plan integral de movilidad Universitario.</t>
  </si>
  <si>
    <t>4.3.2.1 Realizar un taller anual sobre cumplimiento de leyes y regulaciones, así como también el uso de implementos de seguridad, como cascos, luces intermitentes, chalecos reflectivos.</t>
  </si>
  <si>
    <t>4.4.1.1 Diagnostico Ambiental Inicial</t>
  </si>
  <si>
    <t>4.4.1.2 Identificación y evaluación de impactos ambientales</t>
  </si>
  <si>
    <t>4.4.1.3 Formulación del Plan Institucional de Gestión Ambiental (PIGA)</t>
  </si>
  <si>
    <t>4.4.1.4 Formular e  Implementar el Plan de Acción Anual del PIGA</t>
  </si>
  <si>
    <t>Importancia relativa del objetivo(%)</t>
  </si>
  <si>
    <t>Importancia relativa de la acción (%)</t>
  </si>
  <si>
    <t>Planes de estudios de programas académicos nuevos y/o  renovaciones diseñados</t>
  </si>
  <si>
    <t>2.1.1.1 Fomentar semestralmente desde el aula el pensamiento crítico a traves de la realización de diez (10) ensayos o estudios de casos formativos en las diferentes áreas del conocimiento de los programas académicos.</t>
  </si>
  <si>
    <t xml:space="preserve">Prácticas sustentables implementadas </t>
  </si>
  <si>
    <t>Conferencias y/o congresos anuales realizados</t>
  </si>
  <si>
    <t>Campañas ambientales realizadas</t>
  </si>
  <si>
    <t>Talleres bienales participativos realizados</t>
  </si>
  <si>
    <t>Capacitaciones realizadas anualmente</t>
  </si>
  <si>
    <t>Ensayos o estudios de casos formativos realizados</t>
  </si>
  <si>
    <t>Proyectos de investigación formativa formulados</t>
  </si>
  <si>
    <t>Alianzas y/o convenios de cooperación con  organizaciones y comunidades locales, nacionales e internacionales establecidas</t>
  </si>
  <si>
    <t>Porcentaje de avance en la Implementación de un observatorio de Bioética de apoyo al cumplimiento con los objetivos de desarrollo sostenible ODS-Agenda 2030</t>
  </si>
  <si>
    <t>Politica Ambiental Universitaria socializada anualmente</t>
  </si>
  <si>
    <t>SGA basado en la norma ISO 14001, que incluya la estructura organizativa, los roles y responsabilidades, los procedimientos y documentos requeridos, los indicadores de desempeño ambiental, y los mecanismos de comunicación y participación diseñado y adoptado.</t>
  </si>
  <si>
    <t>SGA basado en la norma ISO 1400, , que incluya la estructura organizativa, los roles y responsabilidades, los procedimientos y documentos requeridos, los indicadores de desempeño ambiental, y los mecanismos de comunicación y participación implementado</t>
  </si>
  <si>
    <t>Informe  de sostenibilidad ambiental elaborado.</t>
  </si>
  <si>
    <t>Investigaciónes de procesos de apropiación social del conocimiento realizadas</t>
  </si>
  <si>
    <t>Campaña de gestión de procesos productivos más limpios, eficiente gestión de residuos, promoción de programas de educación ambiental y  consumo responsable realizada.</t>
  </si>
  <si>
    <t>Plan de ahorro y uso eficiente de papel formulado</t>
  </si>
  <si>
    <t xml:space="preserve">Plan de accion anual del Plan de ahorro y uso eficiente de papel formulado e implementado </t>
  </si>
  <si>
    <t>Convocatorias internas de proyectos ambientales para estudiantes, profesores e investigadores realizadas</t>
  </si>
  <si>
    <t>Porcentaje de avance de la guía metodológica para definir parámetrospara el desarrollo de proyectos diseños, construcción, remodelación con criterios bioclimáticos ambientalmente sostenible.</t>
  </si>
  <si>
    <t>Proyectos de construcción sostenible con criterios bioclimáticos, ambientes equitativos, dinámicos, innovadores con conexión urbana con aprobación de dependencia competente formulados.</t>
  </si>
  <si>
    <t>Prácticas sostenibles realizadas.</t>
  </si>
  <si>
    <t>Documento con inventario de especies que habitan en el campus universitario realizado.</t>
  </si>
  <si>
    <t>Proyectos que fomenten la instalación y uso de energías renovables formulados.</t>
  </si>
  <si>
    <t>Plan de acción anual del  Plan de Paisajismo de Unitrópico formulado e implementado.</t>
  </si>
  <si>
    <t>Plan de movilidad integral Universitario formulado</t>
  </si>
  <si>
    <t>Plan de acción anual del Plan de movilidad integral Universitario formulado e implementado</t>
  </si>
  <si>
    <t>Talleres anuales sobre cumplimiento de leyes y regulaciones realizados</t>
  </si>
  <si>
    <t xml:space="preserve">Diagnostico Ambiental Inicial realizado </t>
  </si>
  <si>
    <t>Documento con  identificación y evaluación de impactos ambientales elaborado</t>
  </si>
  <si>
    <t>Plan de acción anual del PIGA formulado e implementado</t>
  </si>
  <si>
    <t>Plan Institucional de Gestión Ambiental (PIGA) formulado</t>
  </si>
  <si>
    <t>Plan de Paisajismo de la Universidad Internacional del Trópico Americano, Unitrópico formulado</t>
  </si>
  <si>
    <t>Estrategia de sensibilización que promueva la movilidad sostenible dentro del campus formulada</t>
  </si>
  <si>
    <t xml:space="preserve">Activos de Información estadística identificados y clasificados </t>
  </si>
  <si>
    <t xml:space="preserve">Metodología y requerimientos tecnológicos identificadas y licenciados </t>
  </si>
  <si>
    <t xml:space="preserve">Directrices de caracterización para la recolección de la información estadística establecidas </t>
  </si>
  <si>
    <t>Activos de Información estadística acopiados y clasificados</t>
  </si>
  <si>
    <t>Bases de datos de información estadística procesadas y analizadas para su aprovechamiento</t>
  </si>
  <si>
    <t>Piezas gráfico-estadísticos graficadas y difundidas en los canales institucionales de la Universidad</t>
  </si>
  <si>
    <t>Acciones de mejora evaluadas y socializadas</t>
  </si>
  <si>
    <t>Plan de acciones de estrategias preventivas y correctivas formulado para cada siguiente vigencia</t>
  </si>
  <si>
    <t xml:space="preserve">Registros administrativos identificados, diagnosticados y clasificados </t>
  </si>
  <si>
    <t xml:space="preserve">Mecanismos de fortalecimiento de registros administrativos adoptados </t>
  </si>
  <si>
    <t>Capacitaciones de fortalecimiento de registros administrativos desarrolladas</t>
  </si>
  <si>
    <t>Evaluación de las acciones de fortalecimiento a los registros administrativos identificados</t>
  </si>
  <si>
    <t>Estrategia de fomento a la cultura estadística y aprovechamiento de la información estadística formulada y desarrollada</t>
  </si>
  <si>
    <t>Asistencias a "Unitrópico Estéreo" para la ampliación de la estrategia de fomento a la cultura estadística formulada y desarrollada</t>
  </si>
  <si>
    <t xml:space="preserve">Estrategia de capacitaciones en herramientas estadísticas formuladas y desarrolladas </t>
  </si>
  <si>
    <t>Estrategia de capacitaciones en el uso e interpretación de tableros de control y piezas estadísticas  formulada y desarrollada</t>
  </si>
  <si>
    <t>Boletín estadístico elaborado y socializado por medio de un evento de difusión masivo con la comunidad universitaria</t>
  </si>
  <si>
    <t xml:space="preserve">Talleres de indicadores desarrollados </t>
  </si>
  <si>
    <t>Estándares de calidad estadística diagnosticados e identificados</t>
  </si>
  <si>
    <t>Estándares de Calidad del Proceso Estadístico según lo normado en la NTC-PE 1000-2020 adoptados</t>
  </si>
  <si>
    <t xml:space="preserve">Estándares de calidad estadística adoptados y evaluados de conformidad con los establecidos en la Política de Gestión de la Información Estadística de Unitrópico </t>
  </si>
  <si>
    <t>Participación y evaluación de las auditorías desarrolladas</t>
  </si>
  <si>
    <t>Soluciones tecnológicas diagnosticadas e identificadas</t>
  </si>
  <si>
    <t>Soluciones tecnológicas licenciadas y distribuidas</t>
  </si>
  <si>
    <t>Seguimiento de la eficiencia de las soluciones tecnológicas implementadas</t>
  </si>
  <si>
    <t>Aplicación evaluación de pertinencia de soluciones tecnológicas adoptadas</t>
  </si>
  <si>
    <t xml:space="preserve">Guía de aplicación de sistemas tecnológicos para el desarrollo de operaciones estadísticas formuladas </t>
  </si>
  <si>
    <t>Objetivo 1: Estructurar un plan institucional que oriente la producción y sistematización de información estadística, enmarcado en las directrices de la autoridad estadística en el país.</t>
  </si>
  <si>
    <t>NOMBRE</t>
  </si>
  <si>
    <t xml:space="preserve">Porcentaje de avance en la creación de un observatorio de Bioética de apoyo al cumplimiento con los objetivos de desarrollo sostenible ODS-Agenda 2030.                   </t>
  </si>
  <si>
    <t xml:space="preserve"> Semillero dedicado a la conservación y educación ambiental en el campus universitario creado</t>
  </si>
  <si>
    <t>1.1 Identificar las necesidades de información estadística sujetas de aplicación del modelo del proceso estadístico, con el objeto de consolidar una batería de activos de información estadística institucional por medio de mesas de trabajo con las dependencias administrativas productoras de información primaria, con el objeto de consolidar una matriz de activos de información estadística</t>
  </si>
  <si>
    <t xml:space="preserve">1.2. Diagnosticar y establecer la metodología  y requerimientos operativos y tecnológicos para el desarrollo del modelo del proceso estadístico por medio de una matriz operativa que garantice la eficiente recolección, procesamiento, análisis y difusión de los activos identificadas en la matriz de información estadística. </t>
  </si>
  <si>
    <t xml:space="preserve">1.3 Diseñar y socializar la caracterización de las operaciones estadísticas junto con sus respectivas fichas técnicas, sujetas a desarrollarse  en el periodo de aplicación del modelo del proceso estadístico con el objeto de dar apertura formal al procedimiento de recolección de información estadística en cada vigencia. </t>
  </si>
  <si>
    <t xml:space="preserve">1.4 Acopiar y clasificar la información estadística  primaria identificada que desde las demás dependencias productoras de información primaria se allegue en el marco del desarrollo de la operación estadística de cada vigencia y las directrices que se definan. </t>
  </si>
  <si>
    <t>1.5 Procesar y analizar sistemáticamente los activos de información estadística primaria que desde las demás dependencias académico/administrativas se alleguen en el marco de la disposición administrativa en que se enmarque la operación estadística, con el objeto de contar con bases de datos consolidadas que den respuesta a las necesidades de información identificadas.</t>
  </si>
  <si>
    <t>1.6 Graficar, difundir y socializar en los medios masivos institucionales a la comunidad universitaria y demás partes interesadas los productos y piezas estadísticas, que den cuenta, garanticen y propendan por el acceso y transparencia en la gestión de la información estadística institucional</t>
  </si>
  <si>
    <t>1.7 Evaluar y esquematizar las acciones de mejora continua a los resultados e indicadores propios de la ejecución de las operación estadísticas que se desarrollen en el marco de cada vigencia, con el fin de determinar la pertinencia de la ejecución del modelo estadístico.</t>
  </si>
  <si>
    <t xml:space="preserve">1.8 Formular y estructurar estrategias preventivas y correctivas para el plan de acción de la siguiente vigencia, con base en los resultados de la evaluación, que propenda por la mejora continua en el procedimiento de recolección, procesamiento, análisis y difusión de los activos de información estadística. </t>
  </si>
  <si>
    <t>2.1 Diagnosticar e identificar las principales debilidades y fortalezas en términos de la gestión estadísticas y almacenamiento, así como el estado actual de los registros administrativos que  las dependencias académico/administrativas institucionales producen resultado del desarrollo de sus funciones misionales</t>
  </si>
  <si>
    <t xml:space="preserve">2.2 Adoptar mecanismos eficientes acordes al contexto normativo e institucional, que permitan el fortalecimiento y mejora continua del estado de los registros administrativos institucionales, con el propósito de mejorar la eficiencia y eficacia en la recolección de información estadística primaria en el marco del desarrollo de operaciones estadísticas </t>
  </si>
  <si>
    <t xml:space="preserve">2.3  Desarrollar capacitaciones anuales enfocadas en el desarrollo de estrategias para el fortalecimiento de los registros administrativos a nivel de dependencias académico/administrativas productoras de información estadística primaria, que permitan un mejor aprovechamiento de la información institucional sujeta de ser sistematizada y utilizada para la toma de decisiones basadas en evidencias </t>
  </si>
  <si>
    <t>2.4 Evaluar la eficiencia y pertinencia de los mecanismos incorporados y capacitaciones desarrolladas para el fortalecimiento de los registros administrativos institucionales en las dependencias académico/administrativas productoras de información estadística primaria y secundaria</t>
  </si>
  <si>
    <t>3.1 Formular y desarrollar una estrategia de fomento a la cultura del acceso y aprovechamiento de la información estadística, a través de la cual se difunda semanalmente en los canales y medios institucionales masivos de la Universidad piezas gráficas con datos e indicadores estadísticos que promuevan la toma de decisiones basadas en evidencias.</t>
  </si>
  <si>
    <t xml:space="preserve">3.2 Desarrollar una estrategia de asistencia semanal a la Emisora de la Universidad, Unitrópico Estéreo, para promover la cultura estadística mediante la ampliación de las temáticas de la piezas estadísticas publicadas en el marco de la estrategia de fomento de la acción precedente.  </t>
  </si>
  <si>
    <t>3.3 Formular y desarrollar una estrategia de capacitaciones a los funcionarios administrativos y personal profesoral en herramientas estadísticas para la gestión y promoción eficiente de la información estadística que cada dependencia académico/administrativa genera producto del desarrollo de sus funciones sustantivas</t>
  </si>
  <si>
    <t xml:space="preserve">3.5 Estructurar el Boletín Estadístico anual y realizar un evento anual de presentación de los resultados  del las principales cifras estadísticas de relevancia, que abarque los principales estamenos de la institución, con el objeto de promocionar el acceso y cultura estadística para la toma de decisiones basadas en evidencias entre toda la comunidad universitaria. </t>
  </si>
  <si>
    <t>3.6 Realizar talleres teórico-prácticos, dirigidos a la  formulación, seguimiento y evaluación de indicadores estadísticos de gestión e impacto con el objeto de fomentar la aplicación e interpretación apropiada de indicadores en la elaboración de interpretación de planes estratégicos e interpretación de piezas estadísticas</t>
  </si>
  <si>
    <t>4.1 Diagnosticar e identificar estándares de calidad estadística referentes a las operaciones estadísticas desarrolladas en consideración a la difusión de fichas técnicas y los metadatos asociados a las operaciones estadística</t>
  </si>
  <si>
    <t xml:space="preserve">4.2 Adoptar los estándares y/o principios establecidos en la Norma Técnica de Calidad del Proceso Estadístico 1000 (2020), del Sistema Estadístico Nacional, SEN, del Departamento Administrativo Nacional de Estadística, DANE,conforme los principios de calidad estadística y bajo la consideración de su aplicabilidad en el contexto institucional de la Universidad. </t>
  </si>
  <si>
    <t>4.3 Aplicar, seguir y evaluar los estándares de calidad estadística establecidos en la Política de Gestión de la Información Estadística, y demás normatividad institucional competente en la materia, con el objeto de garantizar la calidad estadística de las operaciones estadísticas desarrolladas</t>
  </si>
  <si>
    <t>4.4 Participar en las jornadas de Auditoría Internas y Externas relativas a los productos y resultados de la evaluación de las operaciones estadísticas desarrolladas, en el marco del plan de auditorias internas de cada vigencia, así como en auditorías externas según corresponda</t>
  </si>
  <si>
    <t>5.2 Licenciar y distribuir los permisos y accesos al uso de la solución tecnológica priorizada, para el desarrollo de las operaciones estadísticas identificadas, con el objeto de gestionar los permisos conforme el número de licencias adquiridas y el número de profesionales que harán uso de estas en el marco del desarrollo del modelo del proceso estadístico</t>
  </si>
  <si>
    <t>5.3 Realizar seguimiento de la pertinencia de la implementación de las soluciones tecnológicas adoptadas y distribuidas para la gestión de la información estadística, con el objeto de determinar su eficiencia en términos de gestión y generación de productos estadísticos de valor agregado que orienten la toma de decisiones basadas en evidencias</t>
  </si>
  <si>
    <t>5.4 Evaluar y determinar  la pertinencia de la soluciones tecnológicas adoptadas en cada vigencia para el desarrollo de la gestión estadística , con el objeto de formular acciones puntuales de mejora continua en la identificación y adopción de soluciones tecnológicas para la gestión de la información estadística acorde al contexto institucional</t>
  </si>
  <si>
    <t>5.5 Formular una guía del usuario para la optimización de procedimientos conducentes a la gestión de operaciones estadísticas por medio de herramientas tecnológicas o sistemas estadísticos eficientes que agreguen valor a los activos de información primaria o secundaria y permitan orientar la toma de decisiones basadas en evidencias entre las dependencias académico-administrativas</t>
  </si>
  <si>
    <t>Objetivo 2: Diseñar los mecanismos para el diagnóstico y fortalecimiento de los registros administrativos institucionales</t>
  </si>
  <si>
    <t>Objeto 3: Fomentar la cultura del acceso y aprovechamiento de la información estadística.</t>
  </si>
  <si>
    <t>Objetivo 4: Incorporar estándares de seguimiento y evaluación, en términos de calidad estadística, a la formulación y ejecución de planes estadísticos, conforme a la normatividad vigente.</t>
  </si>
  <si>
    <t>Objetivo 5: Identificar y adoptar soluciones tecnológicas con el objeto de optimizar la gestión de la información estadística</t>
  </si>
  <si>
    <t>Establecer el modelo de gestión de la información estadística institucional que potencialice el uso de los datos y la información, contribuyendo a la accesibilidad y confiabilidad de la información para la toma de decisiones en la Universidad Internacional del Trópico Americano.</t>
  </si>
  <si>
    <t xml:space="preserve">Política de Transparencia y Acceso a la Información Pública y Lucha contra la Corrupción </t>
  </si>
  <si>
    <t>1.1 Recopilación y validación de las acciones relacionadas con la transparencia y la lucha contra la corrupción que se han realizado en la universidad. Esta acción permitirá aprovechar las iniciativas realizadas.</t>
  </si>
  <si>
    <t>1.2 Realizar un análisis exhaustivo para identificar, diagnosticar y documentar todas las obligaciones legales y reglamentarias que son aplicables a la universidad en relación con la transparencia, el acceso a la información pública y la lucha contra la corrupción, considerándola como un sujeto obligado. Además, a partir de la caracterización de los grupos de interés se identificaran sus necesidades y expectativas en relación con la información.</t>
  </si>
  <si>
    <t xml:space="preserve">1.3 Diseñar procedimientos y mecanismos detallados para asegurar el cumplimiento de las obligaciones legales y reglamentarias relacionadas con la transparencia, el acceso a la información pública y la lucha contra la corrupción en la universidad. Estos documentos proporcionarán orientación específica sobre cómo llevar a cabo las acciones requeridas por la ley, garantizando su coherencia y reflejando las mejores prácticas en materia de transparencia y prevención de la corrupción. Esto aplicando la guía de lenguaje claro que permita que la información pueda ser entendida por todos los grupos de interés y la ciudadanía en general. </t>
  </si>
  <si>
    <t>1.4 Diseñar e implementar un plan destinado a asegurar el cumplimiento de los procedimientos y mecanismos establecidos. Dentro de este plan, se establecerá un calendario de publicación proactiva, se asignarán responsables, y se definirán los procedimientos para registrar y documentar todas las acciones. Asimismo, se determinará la metodología de seguimiento y evaluación. Todo esto permitirá garantizar la divulgación proactiva de la información en cumplimiento de las obligaciones legales y reglamentarias, de manera oportuna.</t>
  </si>
  <si>
    <t>1.5 Diseñar e implementar una estrategia de sensibilización y capacitación destinada a promover la difusión proactiva de la información. Esta estrategia enfatizará los roles y responsabilidades del personal en el cumplimiento de las obligaciones legales, además de informar a todos los miembros de la comunidad universitaria sobre la relevancia de la transparencia, el acceso a la información pública y la lucha contra la corrupción.</t>
  </si>
  <si>
    <t>1.6 Formular y adoptar la política de seguridad de la información y de protección de datos personales de la universidad enfocada en garantizar la confidencialidad, integridad y disponibilidad de la información en la universidad, así como para cumplir con las obligaciones legales y proteger los derechos de privacidad de las personas cuyos datos se manejan. Además, esta política deberá incluir un índice de información clasificada y reservada, así como un registro de la información activa.</t>
  </si>
  <si>
    <t>1.7 Elaborar el Plan de Acción y Seguimiento de la política de seguridad de la información y de protección de datos personales.</t>
  </si>
  <si>
    <t>1.8 Formular y adoptar la Política de Administración del Riesgos de la universidad estableciendo principios, directrices y procesos para evaluar, administrar y mitiga los riesgos que pueden afectar los objetivos y operaciones. La gestión de riesgos es esencial para garantizar que la universidad pueda enfrentar desafíos y tomar decisiones informadas para proteger sus activos, cumplir con sus obligaciones y promover su misión.</t>
  </si>
  <si>
    <t xml:space="preserve">1.9 Elaborar el Plan de Acción y Seguimiento de la  Política de Administración del Riesgos </t>
  </si>
  <si>
    <t xml:space="preserve">2.1 Transformar el sitio web actual de la universidad en una sede electrónica, mediante la evaluación de su diseño y estructura para asegurar el cumplimiento de la normatividad y regulaciones aplicables, así como los requerimientos institucionales previamente definidos. </t>
  </si>
  <si>
    <t>2.2 Rediseño y lanzamiento del sitio web, con un enfoque especial en asegurar una navegación sencilla, accesibilidad desde dispositivos móviles y el cumplimiento de los estándares de accesibilidad web establecidos por el MINTIC. Esto incluirá la creación de una sección específica llamada 'Transparencia en el Acceso a la Información Pública' como punto central para acceder a información relevante y documentos públicos</t>
  </si>
  <si>
    <t>2.3 Diseño y desarrollo de la sección específica en el sitio web para "Atención y Servicios a la Ciudadanía", donde los ciudadanos puedan presentar PQRS (Peticiones, Quejas, Reclamos y Sugerencias), realizar trámites y acceder a servicios de manera electrónica, y sección denominada "Participa" que contenga información sobre oportunidades de participación ciudadana, consulta pública y foros de discusión.</t>
  </si>
  <si>
    <t>2.4 Diseñar una metodología para llevar a cabo el monitoreo y la evaluación de la efectividad de la sede electrónica y las secciones específicas del sitio web. A través de este método, se recopilará la percepción de los usuarios con el fin de elaborar un plan de mejora en la usabilidad y la accesibilidad.</t>
  </si>
  <si>
    <t>2.5 Diseñar e implementar una estrategia de apropiación de la cultura de transparencia y publicidad de la información pública. Esta estrategia tiene como objetivo promover una cultura de integridad, transparencia y prevención de la corrupción, de manera que la ciudadanía pueda acceder de manera oportuna a la información que la entidad genere, obtenga, adquiera o controle. La información se presentará en lenguaje claro, de manera oportuna, adecuada y veraz, a través de mecanismos accesibles.</t>
  </si>
  <si>
    <t>3.1 Realizar una evaluación y análisis de los canales de comunicación de la universidad (canal presencial, ventanilla única de radicación, correo electrónico, chat web institucional, formulario web de PQRS, línea de atención telefónica) para identificar áreas de mejora y oportunidades de fortalecimiento, verificando que todos los canales estén claramente definidos y accesibles a la comunidad.</t>
  </si>
  <si>
    <t xml:space="preserve">3.2 Realizar e Implementar un plan  para fortalecer los canales de comunicación dispuestos, donde se apliquen las acciones de mejora identificadas para cada uno de los canales actuales, y se creen los necesarios para que la universidad garantice el acceso a la información mediante las estrategias transparencia pasiva y transparencia activa. </t>
  </si>
  <si>
    <t>3.3 Diseñar e implementar una estrategia de sensibilización y posicionamiento de los canales de comunicación. El objetivo es fortalecer las capacidades para la participación permanente de todos los grupos de interés de la universidad.</t>
  </si>
  <si>
    <t>3.4 Desarrollar espacios de participación informada con grupos de valor (Estudiantes, profesores, entre otros.) para la identificación de oportunidades para la racionalización o simplificación de trámites y otros procedimientos administrativos.</t>
  </si>
  <si>
    <t>4.1 Crear la matriz de autogestión de Transparencia y Acceso a la Información, identificando la información que debe mantenerse pública.</t>
  </si>
  <si>
    <t>4.2 Desarrollar instrumentos de medición de satisfacción de los usuarios que accedan al menú de Transparencia y Acceso a la Información en la página web. Se deberá establecerá establecer un programa semestral de recopilación de opiniones de los ciudadanos para conocer su percepción sobre la información disponible y la facilidad de acceso.</t>
  </si>
  <si>
    <t>4.3 Implementar un programa semestral de medición de satisfacción de los usuarios con el menú de Transparencia y Acceso a la Información. Se analizarán las respuestas de los usuarios para identificar áreas de mejora en la información disponible y en la facilidad de acceso.</t>
  </si>
  <si>
    <t>4.4 Diseñar e implementar una estrategia de mejora para el menú de Transparencia y Acceso a la Información, con el objetivo de abordar las áreas de mejora identificadas en la medición de satisfacción. Esto incluye la actualización de la información, la optimización de la navegación en el sitio web y la promoción de la accesibilidad.</t>
  </si>
  <si>
    <t>5.1 Formular el Plan Anticorrupción y de Atención al Ciudadano, basado en cinco componentes: Gestión de riesgo, Riesgo de corrupción, Racionalización de trámites, Rendición de Cuentas, Mecanismos para mejorar la atención al ciudadano y Mecanismos para Transparencia y Acceso a la Información</t>
  </si>
  <si>
    <t>5.2 Diseñar e implementar un proceso continuo de monitoreo y actualización del mapa de riesgos de corrupción. Esto incluye la evaluación periódica de si los controles implementados están funcionando de manera efectiva y la identificación de nuevos riesgos.</t>
  </si>
  <si>
    <t>5.3 Diseñar e implementar una estrategia de sensibilización y difusión en lenguaje claro sobre el Plan Anticorrupción y de Atención al Ciudadano. Esta estrategia tiene como objetivo entregar información de manera adecuada para prevenir la materialización de riesgos de corrupción y promover la participación de los diferentes grupos de interés.</t>
  </si>
  <si>
    <t xml:space="preserve">6.1 Formular e implementar el Plan de mejoramiento con las deficiencias arrojadas de los resultados del Índice de Transparencia y Acceso a la Información-ITA </t>
  </si>
  <si>
    <t xml:space="preserve">Recopilación y validación de las acciones realizadas en la universidad </t>
  </si>
  <si>
    <t>Generación del Informe de análisis a las obligaciones legales y reglamentarias</t>
  </si>
  <si>
    <t>Diseño de procedimientos y mecanismo</t>
  </si>
  <si>
    <t>Diseño e implementación del plan para asegurar el cumplimiento de los mecanismo establecidos</t>
  </si>
  <si>
    <t>Diseño e implementación de la estrategia de sensibilización y capacitación destinada a promover la difusión proactiva de la información.</t>
  </si>
  <si>
    <t>Formulación y adopción de la Política de Seguridad de la Información y de protección de Datos Personales</t>
  </si>
  <si>
    <t>Elaboración del Plan de Acción y seguimiento de la política</t>
  </si>
  <si>
    <t>Formulación y adopción de la Política de Administración del Riesgos de la universidad</t>
  </si>
  <si>
    <t xml:space="preserve">Elaboración del Plan de Acción y Seguimiento de la política </t>
  </si>
  <si>
    <t>Sitio web de la universidad evaluado para su transformación en una sede electrónica</t>
  </si>
  <si>
    <t>Sitio web rediseñado y lanzado</t>
  </si>
  <si>
    <t>Implementación de las secciones de "Atención y Servicios a la Ciudadanía" y "Participa".</t>
  </si>
  <si>
    <t>Diseño de la metodología de monitoreo y evaluación de la efectividad  de la sede electrónica y las secciones especificas del sitio web</t>
  </si>
  <si>
    <t>Estrategia para Promover una Cultura de Integridad, Transparencia y Prevención de la Corrupción a través de la Apropiación de la Cultura de Transparencia y Publicidad de la Información Pública, Diseñada e Implementada</t>
  </si>
  <si>
    <t>Evaluación y análisis de los canales de comunicación de la universidad realizados para identificar área de mejora y oportunidades de fortalecimiento</t>
  </si>
  <si>
    <t>Plan realizado e implementado para fortalecer los canales de comunicación dispuestos en la universidad</t>
  </si>
  <si>
    <t>Estrategia para la sensibilización y posicionamiento de los canales de comunicación.</t>
  </si>
  <si>
    <t>Espacios de participación con los grupos de valor desarrollados para la identificación de oportunidades para la racionalización  o simplificación de trámites y otros procedimientos administrativos.</t>
  </si>
  <si>
    <t>Matriz de Autogestión de Transparencia y Acceso a la Información Creada</t>
  </si>
  <si>
    <t>Instrumentos de medición de satisfacción desarrollados</t>
  </si>
  <si>
    <t xml:space="preserve">Programa semestral de medición de satisfacción implementado </t>
  </si>
  <si>
    <t>Estrategia de mejora para el menú de transparencia y acceso a la información diseñada e implementada</t>
  </si>
  <si>
    <t>Plan Anticorrupción y de Atención al Ciudadano formulado para mejorar la atención al ciudadano y Mecanismos para Transparencia y Acceso a la Información</t>
  </si>
  <si>
    <t>Proceso continuo de monitoreo y actualización del mapa de riesgos de corrupción diseñado e implementado</t>
  </si>
  <si>
    <t>Estrategia de sensibilización y difusión en lenguaje claro diseñada e implementada</t>
  </si>
  <si>
    <t xml:space="preserve">Plan de mejoramiento con las deficiencias arrojadas de los resultados del Índice de Transparencia y Acceso a la Información-ITA formulado e implementado </t>
  </si>
  <si>
    <t>Objetivo 1:	Definir y divulgar los mecanismos de cumplimiento de las obligaciones legales y reglamentarias establecidas para la universidad en materia de transparencia, acceso a la información pública y lucha contra la corrupción, como sujeto obligado.</t>
  </si>
  <si>
    <t>Objetivo 2:	Promover en todas las dependencias de la entidad, una cultura de transparencia y publicidad de la información pública, de forma que la ciudadanía acceda de manera oportuna, a través de mecanismos accesibles a la información que la entidad genere, obtenga, adquiera o controle, en lenguaje claro, de manera oportuna, adecuada y veraz.</t>
  </si>
  <si>
    <t xml:space="preserve"> Objetivo 3:	Fortalecer los canales de comunicación dispuestos para garantizar el derecho constitucional de acceso a la información pública de manera permanentemente y proactiva.</t>
  </si>
  <si>
    <t>Objetivo 4:	Diseñar estrategias que permitan establecer acciones para la identificación y monitoreo de riesgos, mejoramiento de procesos de acceso a la información y lucha contra la corrupción.</t>
  </si>
  <si>
    <t>Objetivo 5:	Formular el Plan Anticorrupción y de Atención al Ciudadano y actualizar de manera permanente el mapa de riesgos de corrupción.</t>
  </si>
  <si>
    <t>Objetivo 6:	Implementar y actualizar la información de trámites, procedimientos académicos, administrativos y de contratación en plataformas digitales.</t>
  </si>
  <si>
    <t>Establecer el acceso a la información y lucha contra la corrupción, como uno de los pilares institucionales, que brinde confianza a los ciudadanos mediante la promoción de una cultura de integridad, transparencia y prevención de la corrupción.</t>
  </si>
  <si>
    <t>Política de Académica</t>
  </si>
  <si>
    <t>1.1.1 Realizar la actualización de los lineamientos curriculares  existentes</t>
  </si>
  <si>
    <t xml:space="preserve">
1.2.1 Contribuir en la ejecución del plan institucional de Bilingüismo, apoyando en el  desarrollo de la formación lingüística y  la integración de prácticas bilingües en la educación formal</t>
  </si>
  <si>
    <t>1.3.1 Establecer como minimo una (1) reunión mensual es decir 10 reuniones anual del comité de currículo  para garantizar que las decisiones curriculares estén alineadas con las políticas de educación superior</t>
  </si>
  <si>
    <t xml:space="preserve">
1.4.1 Elaborar la propuesta de documento técnico  que formalice  la creación del Sistema de Aseguramiento de Resultados de Aprendizaje (SARA), para ser presentada ante el Consejo Academico mediante proyecto de acuerdo. </t>
  </si>
  <si>
    <t>1.4.2 Implementar  en  los distintos  programas académicos,  el Acuerdo en donde se encuentra establecido  el Sistema institucional de Aseguramiento de Resultados de Aprendizaje (SARA).</t>
  </si>
  <si>
    <t xml:space="preserve">1.5.1 Formular y socializar el plan de acción y seguimiento de la  Política de Innovación educativa y Buenas Prácticas pedagógicas. </t>
  </si>
  <si>
    <t xml:space="preserve">1.5.2 Implementar  el plan de acción y seguimiento a las politicas institucionales PASPI   respecto de la politica de innovación educativa y buenas prácticas pedagógicas. </t>
  </si>
  <si>
    <t>1.6.1 Verificación de la oferta académica de la optativa institucional de cátedra de la paz.</t>
  </si>
  <si>
    <t xml:space="preserve">2.1.1 Capacitación en manejo administrativo de la ejecución de proyectos de investigación para el fortalecimiento de las convocatorias Internas. </t>
  </si>
  <si>
    <t xml:space="preserve">2.2.1 Capacitación en formulación y ejecución de proyectos de investigación para la participación en convocatorias internas y externas de investigación </t>
  </si>
  <si>
    <t>2.3.1 Socialización de lineas de Investigación de los profesores por programa academico</t>
  </si>
  <si>
    <t xml:space="preserve"> 2.4.1 Definir dentro de los requisitos de las convocatorias internas la  multi, inter y transdisciplinariedad de la investigación del profesorado en el  entorno académico</t>
  </si>
  <si>
    <t>2.5.1 Verificar las acciones realizades desde Consultorio Jurídico, Consultorio Contable,  Observatorio Fiscal.</t>
  </si>
  <si>
    <t>2.5.2 Seguimiento al cumplimiento de las acciones proyectadas en el plan del Sector externo por cada uno de los programas académicos.</t>
  </si>
  <si>
    <t>2.6.1 Realizar asignación de horas a profesores y estudiantes en torno a la ejecución de actividades de proyección social y extensión de los programas academicos</t>
  </si>
  <si>
    <t>2.6.2 Realizar de mesas de trabajo con los líderes de programa para la proyección presupuestal.</t>
  </si>
  <si>
    <t xml:space="preserve"> 2.7.1 Plan de tutores. Asignación de horas en el plan de trabajo de los profesores , destinadas a la planeación y desarrollo de tutorias.</t>
  </si>
  <si>
    <t>2.7.2 Implementar la escuela de liderazgo académico, a través de las capacitaciones y formación en el tema.</t>
  </si>
  <si>
    <t>2.7.3 Realizar el informe de evaluación profesoral para identificar necesidades de formación de los profesores.</t>
  </si>
  <si>
    <t>2.7.4 Ejecutar el plan de formación profesoral del modelo pedagogico de la universidad.</t>
  </si>
  <si>
    <t>2.8.1 Verificar el cumplimiento del Plan de acompañamiento y seguimiento de desercion academica.</t>
  </si>
  <si>
    <t>2.8.2 Mantener la afiliación a Booklic  como red de aprendizaje, ó cualquier otra red de aprendizaje</t>
  </si>
  <si>
    <t xml:space="preserve">  2.9.1 Verificar la aplicación del Acuerdo CA No. 039 de 2023
(24 de enero de 2023)
"Por medio del cual se expide el reglamento que contiene las opciones de grado y los
requisitos de los posgrados en la modalidad de especialización y maestría de la
Universidad Internacional del Trópico Americano Unitrópico </t>
  </si>
  <si>
    <t>2.9.2 Presentar informe donde contenga el estadístico de las diferentes modalidades de grado aplicadas por los estudiantes.</t>
  </si>
  <si>
    <t xml:space="preserve"> 3.1.1 Radicar ante el MEN las condiciones de programa para la solicitud del registro calificado de cinco (5) programas de posgrado a nivel de especialización y maestría. </t>
  </si>
  <si>
    <t xml:space="preserve"> 3.2.1 Acompañar y sugerir a la vicerrectoria de proyección social en la formulación de educacion continuada.</t>
  </si>
  <si>
    <t xml:space="preserve"> 3.3.1 Hacer seguimiento de la actualización y aplicación de la normativa institucional en la formulación de documentos de programa.</t>
  </si>
  <si>
    <t>3.3.2 Solicitar informes de seguimiento y evaluacion de los documentos institucionales (PEF Y PEE).</t>
  </si>
  <si>
    <t xml:space="preserve"> 3.4.1 Hacer seguimiento de la actualización y aplicación de la normativa institucional en la formulación de documentos de programa, conforme a los nuevos planes de desarrollo de la Universidad.</t>
  </si>
  <si>
    <t>3.4.2 Solicitar informes de seguimiento y evaluacion de los documentos institucionales. (Planes de desarrollo de Facultad y Escuela)</t>
  </si>
  <si>
    <t>3.5.1 Solicitar los PEP a todos los programas con Registo Calificado renovado y con nuevos Registro Calificado de la Universidad.</t>
  </si>
  <si>
    <t xml:space="preserve"> 3.6.1 Radicación en el SACES de las condiciones iniciales de alta calidad, de los programas de  Arquitectura e Ingenieria Civil.</t>
  </si>
  <si>
    <t>3.6.2 Solicitar información a la oficina de Aseguramiento a la calidad, del cumplimieto de la entrega y seguimiento de los planes de mejoramiento de cada programa.</t>
  </si>
  <si>
    <t>3.6.3 coadyuvar a la oficina de Aseguramiento a la calidad, del cumplimiento de la entrega y seguimiento de los planes de mejoramiento de condiciones institucionales desde la vicerrectoría académica.</t>
  </si>
  <si>
    <t xml:space="preserve">3.7.1 Capacitación en Liderazgo a docentes tiempo completo </t>
  </si>
  <si>
    <t>3.8.1 Verificar el cumplimiento de la normativa institucional referente al reporte de información de los estudiantes en el sistema informacional de la universidad(Q10)</t>
  </si>
  <si>
    <t>3.8.2 Actualizar la información de los programas académicos en la pagina web de la universidad.</t>
  </si>
  <si>
    <t xml:space="preserve">4.1.1 Verificar la ejecución de la politica de internacionalización en cada programa </t>
  </si>
  <si>
    <t xml:space="preserve"> 4.2.1 Asegurar la participación de los programas en las convocatorias internas de selección de participacion de actividades de movilidad y de promocion de la movilidad estudiantil</t>
  </si>
  <si>
    <t xml:space="preserve"> 4.3.1 Participar en las actividades de formacion que proponga la ORI</t>
  </si>
  <si>
    <t>4.4.1 Hacer el seguimiento a los planes de internacionalización de los programas, en el segmento de internacionalización e internacionalización en casa.</t>
  </si>
  <si>
    <t>5.1.1 Gestion de tiempos para profesores y estudiantes que permitan la materialización de la politica de bienestar universitario</t>
  </si>
  <si>
    <t>5.2.1 Aprobación de programas planes y proyectos de las diferentes áreas y líneas de acción de bienestar universitario.</t>
  </si>
  <si>
    <t>5.3.1 Capacitación y formación de profesores en temas de inclusión</t>
  </si>
  <si>
    <t>6.1.1 Formulación del documento técnico que reglamente los requisitos minimos de ingreso y permanencia de los profesores en la universidad, debidamente aprobado por la autoridad competente.</t>
  </si>
  <si>
    <t xml:space="preserve">6.2.1 Realizar la Inducción y reinducción profesoral </t>
  </si>
  <si>
    <t xml:space="preserve"> 6.2.2 Plan de formación profesoral </t>
  </si>
  <si>
    <t xml:space="preserve"> 6.3.1 Acompañar la aplicación del Sistema de Evaluacion Profesoral para profesores no pertenecientes a la carrera profesoral .</t>
  </si>
  <si>
    <t>6.3.2 Elaborar el informe de evaluación profesoral para cada periodo académico, como insumo de la formulación de la de formación profesoral.</t>
  </si>
  <si>
    <t>6.3.3 Verificar que los lideres socialicen los resultados de la evaluación profesoral de los profesores.</t>
  </si>
  <si>
    <t>6.4.1 Verificar el cumplimiento del plan de trabajo profesoral.</t>
  </si>
  <si>
    <t>Implementación de politica Bilinguistica</t>
  </si>
  <si>
    <t>Seguimiento al Comité de Currículo.</t>
  </si>
  <si>
    <t>Adopción de un Sistema de Aseguramiento de Resultados de Aprendizaje -SARA.</t>
  </si>
  <si>
    <t>Informes de Gestión por programa academico con Implementación SARA</t>
  </si>
  <si>
    <t>Acto Administrativo que aprueba el plan de acción y seguimiento de la Politica de innovación educativa y buenas prácticas pedagogicas</t>
  </si>
  <si>
    <t>Seguimiento a la implementación de las políticas de innovación y buenas prácticas pedagogicas.</t>
  </si>
  <si>
    <t>Oferta académica de la asignatura optativa de cátedra de la paz.</t>
  </si>
  <si>
    <t>Capacitación en el manejo administrativo de la ejecución de proyectos de investigación para convocatoria interna.</t>
  </si>
  <si>
    <t>Capacitación en formulación y ejecución de proyectos de investigación para convocatoria interna y externa.</t>
  </si>
  <si>
    <t>Socialización lineas de investigación por programa academico</t>
  </si>
  <si>
    <t xml:space="preserve"> Convocatorias internas de investigación  que incluyan como requisito la  multi, inter y transdisciplinariedad </t>
  </si>
  <si>
    <t>Seguimiento a las acciones realizadas por los diferentes Consultorios.</t>
  </si>
  <si>
    <t>Acciones proyectadas en el plan de Sector Externo por cada uno de los programas académicos.</t>
  </si>
  <si>
    <t>Asignación de horas  a profesores y estudiantes para las  actividades de proyección social y de  extensión de los programas academicos</t>
  </si>
  <si>
    <t>Mesas de trabajo con los líderes de programa para la proyección presupuestal.</t>
  </si>
  <si>
    <t>Asignación de horas  para el plan de tutorias por programa</t>
  </si>
  <si>
    <t>Capacitaciones y formación en liderazgo academico</t>
  </si>
  <si>
    <t>Informe de evaluación profesoral.</t>
  </si>
  <si>
    <t>Ejecución del Plan de Formación profesoral.</t>
  </si>
  <si>
    <t>Seguimiento plan de acompañamiento y seguimiento estudiantil</t>
  </si>
  <si>
    <t>Solicitudes de renovación a booklic u otra red de aprendizaje.</t>
  </si>
  <si>
    <t>Verificación del Cumplimiento de requisitos para las diferentes opciones de grado tanto especialización como maestria</t>
  </si>
  <si>
    <t>Informes que contienen el estadístico de las opciones de grado desarrolladas por los estudiantes.</t>
  </si>
  <si>
    <t>Solicitud ante el MEN acerca del registro calificado para 5 programas de Posgrado.</t>
  </si>
  <si>
    <t>Acompañamiento en la formulación de Educación Continuada.</t>
  </si>
  <si>
    <t xml:space="preserve"> Actualización y aplicación de políticas de formulación de documentos de programa.</t>
  </si>
  <si>
    <t>Verificación de la actualización y aplicación en las políticas de formulación de documentos de programa.</t>
  </si>
  <si>
    <t>Requerir informes de seguimiento y  evaluación de  documentos institucionales. (Planes de desarrollo de Facultad y Escuela)</t>
  </si>
  <si>
    <t xml:space="preserve">PEP de todos los programas renovados de la Universidad. </t>
  </si>
  <si>
    <t>Radicación de documento de condiciones de acreditación de alta calidad.</t>
  </si>
  <si>
    <t>Requerir información acerca de la entrega y seguimiento a los planes de mejoramiento de cada programa.</t>
  </si>
  <si>
    <t>Revisar el cumplimiento de la entrega y  seguimiento a los planes de mejoramiento de condiciones institucionales.</t>
  </si>
  <si>
    <t>Capacitación en liderazgo docentes tiempo completo</t>
  </si>
  <si>
    <t>Seguimiento al cumplimiento de la normativa institucional en el sistema informativo de la Universidad.</t>
  </si>
  <si>
    <t>Actualización de la información de los programas académicos en la página web de la Universidad.</t>
  </si>
  <si>
    <t>Cumplimiento de la Política de internacionalización.</t>
  </si>
  <si>
    <t>Promover la participación de los programas en las convocatorias internas de movilidad estudiantil.</t>
  </si>
  <si>
    <t>Participación en actividades que proponga la ORI.</t>
  </si>
  <si>
    <t>Seguimiento de los planes de internacionalización de los programas.</t>
  </si>
  <si>
    <t>Asignación de tiempos para profesores y estudiantes que permitan la materialización de la Politica Integral  de Bienestar Universitario</t>
  </si>
  <si>
    <t>Aprobación  los diferentes programas, planes y proyectos propuestos por Bienestar Universitario.</t>
  </si>
  <si>
    <t>Capacitación de docentes en temas de inclusión.</t>
  </si>
  <si>
    <t xml:space="preserve">Verificación del cumplimiento de los derechos y deberes de los profesores </t>
  </si>
  <si>
    <t>Inducción y reinducción profesoral.</t>
  </si>
  <si>
    <t>Plan de formación profesoral.</t>
  </si>
  <si>
    <t>Coadyuvar en la aplicación del  sistema de evaluacion Profesoral para profesores no pertenecientes a la carrera profesoral .</t>
  </si>
  <si>
    <t>Informe de evaluación profesoral para cada período académico.</t>
  </si>
  <si>
    <t>socialización de  los resultados de la evaluación profesoral de los profesores.</t>
  </si>
  <si>
    <t>Verificación del cumplimiento del plan de trabajo profesoral.</t>
  </si>
  <si>
    <t>Actualización de Lineamientos curriculares</t>
  </si>
  <si>
    <t>1. Construir lineamientos para la formación mediante definiciones y directrices curriculares unificadas de los programas académicos de la universidad.</t>
  </si>
  <si>
    <t>2.Articular la función sustantiva de la academia con la investigación y la proyección social, en un ejercicio armónico que contribuya al mejoramiento y el cambio de las prácticas académicas en favor de las necesidades del contexto y de las diversas formas en las que se genera el conocimiento</t>
  </si>
  <si>
    <t xml:space="preserve">3.Contribuir al desarrollo de la región y el país a través de una oferta académica pertinente, que dé cumplimiento de la misión de la universidad, en armonía con una eficaz y eficiente gestión y administración de los programas académicos. </t>
  </si>
  <si>
    <t>4. mentar la identidad de Unitrópico a través de la internacionalización como instrumento misional para la articulación estratégica con las funciones sustantivas de la universidad</t>
  </si>
  <si>
    <t xml:space="preserve">5.Coadyuvar al desarrollo humano integral a través de Bienestar Universitario en todos los estamentos de la comunidad universitaria. </t>
  </si>
  <si>
    <t xml:space="preserve">6. Garantizar los derechos y deberes de los profesores a través de la formación y actualización  continua de habilidades y destrezas requeridas en su ejercicio. </t>
  </si>
  <si>
    <t xml:space="preserve">Establecer lineamientos institucionales para la docencia y la administración de los programas  académicos, que permitan la consolidación de procesos que se fundamenten en el buen ejercicio de los actores de la academia, buscando la acertada y eficaz articulación con los ejes misionales en  busca del posicionamiento regional de la institución. </t>
  </si>
  <si>
    <t>Política de Investigación y Convocatorias</t>
  </si>
  <si>
    <t>1.4 Construir el procedimiento para la articulación del Sistema de Investigación con las demás Vicerrectorías y oficinas de Unitrópico.</t>
  </si>
  <si>
    <t>1.5 Formulación de una política de propiedad intelectual que establezca un marco conceptual para la protección de los derechos sobre la propiedad intelectual derivada de actividades de generación de nuevo conocimiento, realizadas por miembros de la comunidad académica.</t>
  </si>
  <si>
    <t>1.6 Promoción y divulgación del Sistema de Investigación y su funcionamiento a los actores de investigación para mejorar la interacción que estos tienen con el sistema.</t>
  </si>
  <si>
    <t xml:space="preserve">1.7 Identificar las necesidades relacionadas con los proceso de investigación que tenga la institución y los actores de investigación, previo a la publicación de la convocatoria </t>
  </si>
  <si>
    <t xml:space="preserve">1.9 Evaluar los resultados y el impacto de la ejecución de las convocatorias de investigación internas. </t>
  </si>
  <si>
    <t>2.1 Establecer estrategias que permitan y fomenten la interacción entre actividades de aula y actividades de investigación, innovación desarrollo tecnológico y creación artística y cultural desarrolladas en Unitrópico y entidades externas.</t>
  </si>
  <si>
    <t>2.2 Fortalecer las competencias investigativas de los profesores, a través de capacitaciones y  actualización sobre estrategias pedagógicas, encaminadas a lograr la generación y apropiación del conocimiento en el proceso de formación</t>
  </si>
  <si>
    <t xml:space="preserve">2.3 Implementar estrategias para fomentar la participación de los estudiantes en actividades y proyectos de investigación asociados a grupos de investigación. </t>
  </si>
  <si>
    <t>2.4 Implementar  estrategias para desarrollar y fomentar proyectos de investigación generados a partir de actividades propias de los semilleros de investigación de Unitrópico.</t>
  </si>
  <si>
    <t>2.5 Implementar convocatorias para el desarrollo y/o fomento de proyectos y/o actividades de investigación, innovación, desarrollo tecnológico y creación artística y cultural, de acuerdo a las necesidades institucionales y la disponibilidad presupuestal.</t>
  </si>
  <si>
    <t>2.6 Identificar aliados estratégicos, basado, por ejemplo, en las necesidades identificadas en los Planes de Desarrollo y PEDCTI departamentales y municipales, para la formulación de macroproyectos que generen productos y/o actividades de investigación, innovación, desarrollo tecnológico y creación artística y cultural.</t>
  </si>
  <si>
    <t>2.7. Fomentar nuevas redes de investigación nacional e internacional donde los actores de investigación Unitropistas participen.</t>
  </si>
  <si>
    <t xml:space="preserve">2.8 Fortalecer las habilidades de los actores de investigación en la divulgación y transferencia de nuevo conocimiento a través de capacitaciones, disposición de recursos educativos, entre otros. </t>
  </si>
  <si>
    <t>2.9 Generar espacios de divulgación y socialización de productos y/o resultados de investigación generados en Unitrópico con la comunidad académica y la sociedad</t>
  </si>
  <si>
    <t>2.10 Fomentar nuevas actividades de divulgación y transferencia de nuevo conocimiento que sean
propuestas por actores de investigación Unitropistas.</t>
  </si>
  <si>
    <t>2.11 Apoyar en la futura gestión y establecimiento del centro editorial de la universidad. Con el objetivo de promover la publicación de investigaciones y divulgar la producción de investigación, innovación, desarrollo tecnológico y creación artística y cultural de Unitrópico.</t>
  </si>
  <si>
    <t>3.1 Formulación de lineamientos para la presentación de proyectos y/o actividades de investigación en convocatorias externas. Esto incluye los lineamientos para la solicitud de contrapartidas, disponibilidad presupuestal y demás solicitudes que permitan generar un respaldo sólido a las propuestas que serán presentadas en las convocatorias externas.</t>
  </si>
  <si>
    <t>3.2 Formulación de lineamientos y procedimientos que permitan y faciliten una administración eficiente de proyectos y actividades de investigación financiados con recursos externos.</t>
  </si>
  <si>
    <t>3.3 Apoyo en la gestión de convenios marco para la administración de la investigación. Por ejemplo, permisos de investigación, colecta científica, acceso a recursos genéticos, entre otros.</t>
  </si>
  <si>
    <t>3.4 Solicitar reuniones y/o audiencias con directivos y/o ejecutivos de entidades públicas o privadas para la presentación de proyectos y/o actividades de investigación susceptibles a financiación.</t>
  </si>
  <si>
    <t>3.5 Fomentar la participar en foros, conferencias, reuniones o cualquier actividad relacionada con el establecimiento de redes nacionales e internacionales de cooperación o conectadas a entes financiadores de investigación, innovación, desarrollo tecnológico y creación artística y cultural.</t>
  </si>
  <si>
    <t>3.6 Gestionar espacios donde los actores de investigación se puedan capacitar en la administración y ejecución de proyectos y/o actividades de investigación.</t>
  </si>
  <si>
    <t>3.7 Gestionar espacios donde los actores de investigación se puedan capacitar en la estructuración, planeación y presentación de proyectos y/o actividades de investigación a convocatorias externas y/o entes financiadores.</t>
  </si>
  <si>
    <t xml:space="preserve">4.1 Establecer los lineamientos para la evaluación del desarrollo de los planes de trabajo de los investigadores con asignación de horas de investigación. </t>
  </si>
  <si>
    <t>4.2 Evaluar el cumplimiento de los compromisos, que incluyen actividades y productos, establecidos en los planes de trabajo de los investigadores con horas de investigación asignadas.</t>
  </si>
  <si>
    <t>4.3 Evaluar la participación de miembros de semilleros y/o grupos de investigación en actividades de divulgación y/o transferencia de nuevo conocimiento hacia la comunidad académica y/o la sociedad.</t>
  </si>
  <si>
    <t xml:space="preserve">4. 4 Evaluación de la política de Investigación </t>
  </si>
  <si>
    <t xml:space="preserve">Porcentaje de elaboración y publicación de procedimientos que permitan la interacción del sistema de investigación </t>
  </si>
  <si>
    <t>Porcentaje de elaboración y publicación de   procedimientos para la creación y consolidación de semilleros, grupos,
centros e institutos de investigación.</t>
  </si>
  <si>
    <t xml:space="preserve">Porcentaje de elaboración y publicación del sistema   de Información que permita la recopilación, organización, análisis y evaluación de la información de los actores, procesos y resultados de investigación. </t>
  </si>
  <si>
    <t>Porcentaje de elaboración de procedimientos y publicación de la articulación del Sistema de Investigación con las demás Vicerrectorías y oficinas de Unitrópico.</t>
  </si>
  <si>
    <t xml:space="preserve">Porcentaje de elaboración y publicación de la política de propiedad Intelectual  </t>
  </si>
  <si>
    <t xml:space="preserve">Divulgación del sistema de Investigación </t>
  </si>
  <si>
    <t xml:space="preserve">Publicación y socialización de información relacionadas con las posibles fuentes de financiación externas, para la presentación de proyectos a convocatorias. </t>
  </si>
  <si>
    <t xml:space="preserve">Número de convocatorias formuladas y ejecutadas  </t>
  </si>
  <si>
    <t xml:space="preserve">Impacto en la ejecución de la convocatoria </t>
  </si>
  <si>
    <t xml:space="preserve">Número de estrategias implementadas que permitan y fomenten la interacción entre actividades de aula y actividades de investigación, innovación desarrollo tecnológico y creación artística y cultural desarrolladas en Unitrópico y entidades externas. </t>
  </si>
  <si>
    <t xml:space="preserve">Número de capacitaciones desarrolladas en torno a la generación de nuevo conocimiento </t>
  </si>
  <si>
    <t xml:space="preserve">Número de estrategias implementadas para el fomento de la participación de los estudiantes en grupos de investigación </t>
  </si>
  <si>
    <t>Número de estrategias implementadas para  desarrollar y fomentar proyectos de investigación generados a partir de actividades propias de los semilleros de investigación de Unitrópico.</t>
  </si>
  <si>
    <t xml:space="preserve">Número de convocatorias implementadas para profesores y estudiantes beneficiados por las convocatorias </t>
  </si>
  <si>
    <t>Caracterización de  aliados externos para la formulación de proyectos</t>
  </si>
  <si>
    <t xml:space="preserve">Caracterización de redes de investigación </t>
  </si>
  <si>
    <t>Capacitaciones desarrolladas en torno a la divulgación y transferencia de
nuevo conocimiento</t>
  </si>
  <si>
    <t>Evento de divulgación ejecutado</t>
  </si>
  <si>
    <t xml:space="preserve">Eventos de divulgación y transferencia de conocimiento científico </t>
  </si>
  <si>
    <t>Acompañamiento de los procesos de construcción de centros editoriales</t>
  </si>
  <si>
    <t>Porcentaje de elaboración y publicación de lineamientos para la presentación de proyectos y/o actividades de investigación en convocatorias externas</t>
  </si>
  <si>
    <t xml:space="preserve">Porcentaje de elaboración y publicación de lineamientos </t>
  </si>
  <si>
    <t xml:space="preserve">convenios marco para la administración de la investigación solicitados </t>
  </si>
  <si>
    <t>Sesiones interinstitucionales realizadas con entidades públicas o privadas para la presentación de proyectos y/o actividades de investigación susceptibles a financiación.</t>
  </si>
  <si>
    <t>Numero de eventos  socializada para fomentar la participación.</t>
  </si>
  <si>
    <t xml:space="preserve">Capacitaciones desarrolladas en administración y ejecución de proyectos </t>
  </si>
  <si>
    <t>Capacitaciones desarrolladas en formulación y presentación de proyectos de investigación</t>
  </si>
  <si>
    <t xml:space="preserve">Porcentaje de elaboración y publicación de lineamientos para la evaluación del desarrollo de los planes de trabajo de los investigadores con asignación de horas de investigación. </t>
  </si>
  <si>
    <t xml:space="preserve">Evaluación desarrolla de las actividades de investigación reportadas en los planes de trabajo </t>
  </si>
  <si>
    <t xml:space="preserve">Evaluación desarrollada de participación de los miembros de semilleros y grupos de investigación en actividades de divulgación y transferencia de conocimiento </t>
  </si>
  <si>
    <t>Evaluación desarrollada sobre el impacto de la aplicación de la política institucional .</t>
  </si>
  <si>
    <t>1. Fortalecer las capacidades de administración de la investigación de Unitrópico mediante la
articulación de los componentes del Sistema de investigación y la implementación de una
Política de Convocatorias.</t>
  </si>
  <si>
    <t>Desarrollar una cultura de investigación, innovación, desarrollo tecnológico y creación artística y cultural
en Unitrópico a través del fortalecimiento de las capacidades administrativas de la investigación, el
fortalecimiento de la investigación, el fomento de la gestión de recursos externos y la evaluación de la
producción, divulgación y transferencia de las actividades de investigación Unitropistas.</t>
  </si>
  <si>
    <t>2. Fomentar la investigación, innovación, desarrollo tecnológico y creación artística y cultural
Unitropista a través del fomento de la investigación formativa, la inclusión de estudiantes en las
actividades de investigación, el estímulo y consolidación de las actividades de investigación
desarrolladas por los actores de investigación institucionales y la divulgación y transferencia del
nuevo conocimiento generado en Unitrópico.</t>
  </si>
  <si>
    <t>3. Fomentar la gestión de recursos externos, fortaleciendo las capacidades administrativas para la gestión de estos recursos, la promoción y posicionamiento de Unitrópico ante entes financiadores y la capacidad de gestión y ejecución de recursos de los actores de investigación
Unitropistas.</t>
  </si>
  <si>
    <t>4. Evaluar la producción, divulgación y transferencia de la investigación generada en Unitrópico, con el fin de producir indicadores relacionados con la eficiencia de las estrategias
implementadas para su fomento e identificar las fortalezas y debilidades de Unitrópico en estos
tres aspectos.</t>
  </si>
  <si>
    <t>Definir conceptos institucionales sobre la titularidad de los derechos de autor, morales y patrimoniales que sirvan como guía para la posterior formulación de lineamientos relacionados al registro, uso y explotación de los activos de propiedad intelectual de Unitrópico.</t>
  </si>
  <si>
    <t>1.1 Construcción de procedimientos que permitan la definición sobre la titularidad de los derechos de Autor, morales y patrimoniales de Unitrópico</t>
  </si>
  <si>
    <t>2.1 Crear el Comité de Propiedad Intelectual que se ocupará de asistir en el registro y gestión de la propiedad intelectual de la institución</t>
  </si>
  <si>
    <t>3.1 Formular lineamientos para el registro, uso y explotación de la propiedad intelectual institucional</t>
  </si>
  <si>
    <t xml:space="preserve">3.2 Actualización anual de los lineamientos </t>
  </si>
  <si>
    <t>3.3 Formular acuerdos y/o cláusulas de confidencialidad y reserva de información que serán incluidos en los convenios y contratos firmados con miembros de la comunidad universitaria y terceros.</t>
  </si>
  <si>
    <t xml:space="preserve">3.4 Registrar la propiedad intelectual </t>
  </si>
  <si>
    <t xml:space="preserve">4.1 Capacitación a a los miembros de la comunidad universitaria sobre el respeto a la propiedad intelectual, institucional y de terceros, por parte de entidades externas, </t>
  </si>
  <si>
    <t>4.2 Formular lineamientos sobre respeto a la propiedad intelectual institucional y de terceros y los documentos anexos que considere necesarios</t>
  </si>
  <si>
    <t>4.3 Difundir lineamientos relacionados al respeto de los derechos de propiedad institucional y de terceros a  la comunidad universitaria.</t>
  </si>
  <si>
    <t>4.4 Capacitar a los miembros de la comunidad universitaria sobre temas de interés relacionados a la propiedad intelectual</t>
  </si>
  <si>
    <t>Porcentaje de elaboración y publicación de procedimientos que permitan la definición de la titularidad de los derechos de Autor, morales y patrimoniales de Unitrópico</t>
  </si>
  <si>
    <t>Porcentaje de avance en la creación del Comité de Propiedad Intelectual</t>
  </si>
  <si>
    <t>Porcentaje de avance en la de elaboración y publicación de lineamientos para el registro, uso y explotación de la propiedad intelectual institucional</t>
  </si>
  <si>
    <t>Porcentaje de avance en la de elaboración y publicación de la actualización de los lineamientos para el registro, uso y explotación de la propiedad intelectual institucional</t>
  </si>
  <si>
    <t>Porcentaje de elaboración y publicación de   procedimientos para la creación y consolidación de semilleros, grupos, centros e institutos de investigación.</t>
  </si>
  <si>
    <t>Número de registros de propiedad intelectual</t>
  </si>
  <si>
    <t>Número de capacitaciones a los miembros de la comunidad universitaria</t>
  </si>
  <si>
    <t>Porcentaje de elaboración y publicación de lineamientos relacionados al respeto de los derechos de propiedad intelectual institucional</t>
  </si>
  <si>
    <t>Divulgación de lineamientos  relacionados al respeto de los derechos de propiedad institucional y de terceros a  la comunidad universitaria.</t>
  </si>
  <si>
    <t>Número de capacitaciones  a los miembros de la comunidad universitaria sobre temas de interés relacionados a la propiedad intelectual</t>
  </si>
  <si>
    <t>Fortalecer de la capacidad administrativa de Unitrópico para la protección de la propiedad intelectual de la institución.</t>
  </si>
  <si>
    <t>Promover en los miembros de la comunidad universitaria de Unitrópico, una cultura de respeto por la propiedad intelectual institucional y de terceros.</t>
  </si>
  <si>
    <t>1.1  Realizar la identificación de grupos de interés de personas, organizaciones o entidades interesadas en
actividades y resultados de la universidad. Incluyendo estudiantes, profesores, personal administrativo,
padres de familia, empleadores, instituciones gubernamentales, empresas locales y medios de
comunicación entre otros</t>
  </si>
  <si>
    <t>1.2 Realizar un análisis detallado de las necesidades, expectativas, intereses y preocupaciones en relación con la universidad. Realizando encuestas, entrevistas o grupos focales para recopilar información directamente de los interesados.</t>
  </si>
  <si>
    <t>2.1 Realizar una Matriz de la situación actual de la relación entre Unitrópico y los ciudadanos, identificando fortalezas, debilidades, oportunidades y amenazas (análisis FODA). Examina los diferentes canales de comunicación y puntos de contacto entre la universidad y los ciudadanos.</t>
  </si>
  <si>
    <t>2.2. Desarrollar programas de educación y sensibilización dirigidos a la comunidad universitaria , con el fin de fomentar una cultura de participación ciudadana y fortalecer el vínculo entre la universidad y la comunidad.</t>
  </si>
  <si>
    <t>2.3  Capacitar el personal en todos los niveles para mejorar sus habilidades de comunicación, empatía y servicio al cliente. Enfocada en la importancia de una relación positiva con los ciudadanos y  la aplicación de las políticas institucionales.</t>
  </si>
  <si>
    <t>3.1 Realizar un análisis exhaustivo de los procedimientos internos existentes para identificar áreas de mejora y
puntos de congestión que puedan afectar la capacidad de respuesta a los requerimientos de los
ciudadanos.</t>
  </si>
  <si>
    <t>3.2 Implementar herramientas tecnológicas adecuadas, como sistemas de gestión de solicitudes, software de
automatización de procesos, y plataformas de servicio al cliente, para agilizar y mejorar la gestión de
los requerimientos de los ciudadanos.</t>
  </si>
  <si>
    <t>3.3  Capacitar  al personal en todos los niveles para mejorar sus habilidades técnicas, de comunicación y de trabajo en equipo, asegurando que estén preparados para responder
de manera eficaz  los requerimientos de los ciudadanos.</t>
  </si>
  <si>
    <t>4.1 Identificar los canales de comunicación más efectivos para llegar a cada audiencia clave. Esto puede
incluir medios digitales como el sitio web de la universidad, redes sociales, correos electrónicos,
boletines informativos, así como medios tradicionales como cartelería, folletos y reuniones
presenciales.</t>
  </si>
  <si>
    <t>4.2 Crear material de comunicación claro y atractivo que transmitan los mensajes clave de la
Política de Atención al Ciudadano. Esto puede incluir folletos informativos, infografías, videos
explicativos, publicaciones en redes sociales y comunicados de prensa.</t>
  </si>
  <si>
    <t>4.3  Implementar campañas de comunicación dirigidas a cada audiencia clave, utilizando los materiales y
canales de comunicación seleccionados.  Manteniendo  una presencia constante y consistente en los diferentes medios para maximizar el alcance y la efectividad de las campañas.</t>
  </si>
  <si>
    <t>5.1  Crear materiales educativos, como manuales, guías de referencia rápida y videos instructivos, que expliquen los principios y procedimientos de la Política de Atención al Ciudadano. Estos materiales deben estar disponibles para consulta en todo momento.</t>
  </si>
  <si>
    <t>5.2  Fomentar la participación activa de los funcionarios en la implementación de la Política de Atención
al Ciudadano, alentándolos a contribuir con ideas, sugerencias y soluciones para mejorar la calidad
del servicio al cliente.</t>
  </si>
  <si>
    <t>6,1 Identificar los indicadores clave que permitan medir el cumplimiento de los objetivos establecidos en
la Política de Atención al Ciudadano. Estos pueden incluir: (Tiempo de respuesta a las solicitudes de los ciudadanos),(Nivel de satisfacción del cliente), (Nuemro de quejas o reclamos recibidos y resueltos), (Accesibilidad de los servicios para personas con discapacidad), (Cumplimento de los estandares de calidad en la atención)</t>
  </si>
  <si>
    <t>6.2  Recolectar datos según los indicadores definidos. Asegúrando  que la recolección de datos sea sistemática y constante para tener una visión clara del progreso en la implementación de la política.</t>
  </si>
  <si>
    <t>6.3 Analizar los datos recolectados para evaluar el desempeño de la Política de Atención al Ciudadano.
Identificando áreas de éxito y áreas que requieren mejora. Realizando un análisis de causa raíz para entender las razones detrás de los resultados obtenidos.</t>
  </si>
  <si>
    <t>7.1  Realizar capacitación y transferencia de conocimientos en cada una de las dependencias y oficinas de la universidad, identificando áreas específicas de mejora en la  comunicación con los grupos de interés.</t>
  </si>
  <si>
    <t>8.1  Identificar las poblaciones de especial protección constitucional que requieren atención diferencial. Esto puede incluir personas en situación de discapacidad, adultos mayores, mujeres cabeza de familia, comunidades indígenas, afrodescendientes, entre otros.</t>
  </si>
  <si>
    <t>8.2 Capacitar  al personal de la institución sobre el enfoque diferencial en la atención al ciudadano, sensibilizándolos sobre las necesidades y derechos de las poblaciones de
especial protección y proporcionándoles las herramientas necesarias para una atención inclusiva.</t>
  </si>
  <si>
    <t>8.3 Implementar los recursos y adaptaciones necesarios para garantizar la accesibilidad y la igualdad de
oportunidades para las poblaciones de especial protección. Esto puede incluir la adaptación de
infraestructuras, la provisión de servicios de interpretación y traducción, y el uso de tecnologías
accesibles.</t>
  </si>
  <si>
    <t>Grupos de personas, organizaciones o entidades identificadas en los  intereses de actividades y resultados de la universidad</t>
  </si>
  <si>
    <t>Necesidades, expectativas, intereses y preocupaciones recopiladas en relación con la universidad.</t>
  </si>
  <si>
    <t>Análisis FODA de la Relación Universidad-Stakeholders.</t>
  </si>
  <si>
    <t>Programas desarrollados para fomentar una cultura de participación ciudadana y fortalecer el vínculo entre la universidad y la comunidad.</t>
  </si>
  <si>
    <t>Capacitacion anual para el desarrollo de habilidades de comunicación.</t>
  </si>
  <si>
    <t xml:space="preserve">Eficiencia de Procesos Internos identificados </t>
  </si>
  <si>
    <t>Herramientas Tecnológicas identificadas para mejorar la gestion de los requerimientos de los ciudadanos.</t>
  </si>
  <si>
    <t>Capacitacion anual para el Desarrollo del Personal.</t>
  </si>
  <si>
    <t xml:space="preserve">Canales de Comunicación identificados para la audiencia universitaria. </t>
  </si>
  <si>
    <t>Material de Comunicación distribuido para la promocion de la politica de atencion al ciudadano</t>
  </si>
  <si>
    <t>Campaña de Comunicación anuale sobre los lineamientos de la Política de Atención</t>
  </si>
  <si>
    <t>Materiales Educativos sobre principios y procedimientos de la Política de Atención al Ciudadano</t>
  </si>
  <si>
    <t>Medida de Participación y Colaboración del Personal</t>
  </si>
  <si>
    <t>Indicadores clave  identificados para medir el cumplimiento de los objetivos establecidos en
la Política de Atención al Ciudadano.</t>
  </si>
  <si>
    <t>Recoleccion de informacion para el tratamiento y analisis de los indicadores para la accion 6.1</t>
  </si>
  <si>
    <t>Análisis y resultados de Desempeño de la Política de Atención al Ciudadano según los indicadores.</t>
  </si>
  <si>
    <t>Capacitación anual Transferencia de informacion indicando areas de mejora para la comunicación</t>
  </si>
  <si>
    <t>Poblaciones de especial protección identificadas para garantizar la mejora continua de programas y servicios</t>
  </si>
  <si>
    <t>Capacitación anual en Enfoque Diferencial en la atencion del personal con necesidas de especial protección</t>
  </si>
  <si>
    <t>Evaluación de Accesibilidad y Adaptaciones</t>
  </si>
  <si>
    <t>1. Realizar la caracterización de los grupos de interés de la universidad, como elemento
fundamental para que la gestión institucional logre adecuar sus capacidades en función de la
satisfacción de las necesidades ciudadanas.</t>
  </si>
  <si>
    <t>2. Implementar y articular las políticas de Unitrópico que buscan mejorar la relación de la
universidad con el ciudadano en todos los niveles de relacionamiento</t>
  </si>
  <si>
    <t>3. Fortalecer los procesos internos de Unitrópico con el propósito de responder de manera oportuna, eficaz y con calidad a los requerimientos de los ciudadanos</t>
  </si>
  <si>
    <t>4. Generar estrategias que informe a los ciudadanos o grupos de interés, sobre los lineamientos
de la Política de Atención al Ciudadano que inciden en su relación con la universidad</t>
  </si>
  <si>
    <t>5. Generar apropiación de la Política de Atención al Ciudadano en los funcionarios de Unitrópico de todos los niveles e incentivar la integridad como valor común inherente a la cultura organizacional de la universidad.</t>
  </si>
  <si>
    <t>6. Establecer esquemas de seguimiento y evaluación de la Política de Atención al Ciudadano que permitan medir el avance en la implementación y su impacto de cara a la ciudadanía</t>
  </si>
  <si>
    <t>7. Transferir conocimiento y generar capacidades en las dependencias y oficinas a través de lineamientos, herramientas y asistencia técnica para mejorar la comunicación con sus grupos de valor</t>
  </si>
  <si>
    <t>8. Diseñar estrategias de atención al ciudadano con enfoque diferencial respecto a las poblaciones de especial protección constitucional</t>
  </si>
  <si>
    <t>Garantizar la calidad y acceso a los servicios que provee la Universidad Internacional del Trópico Americano, incluyentes, dignos, efectivos, oportunos, claros, transparentes, imparciales y de calidad, que generen espacios de participación y acceso a la información, optimizando el nivel de satisfacción y percepción de los ciudadanos, a través de la mejora continua, la apropiación por parte del nivel directivo y demás servidores públicos de la misión, principios y valores de la Universidad Internacional del Trópico Americano.</t>
  </si>
  <si>
    <t>1. Establecer  actividades en materia de estímulos e incentivos, alineadas a las necesidades institucionales, individuales y familiares de los servidores de Unitropico; que mejoraren su calidad de vida y la de sus familias.</t>
  </si>
  <si>
    <t>1.1 Reglamentar el otorgamiento de estímulos e incentivos pecuniarios y no pecuniarios establecidos en la política.</t>
  </si>
  <si>
    <t>2.1 Realizar estrategia de comunicación para dar a conocer la reglamentación de los estímulos e incentivos pecuniarios no pecuniarios establecidos en la política.</t>
  </si>
  <si>
    <t>2.2  Conceder descanso remunerado por cumpleaños en el minimo del 20% de los funcionarios de la planta administrativa y profesoral</t>
  </si>
  <si>
    <t>3.1. Brindar condiciones preferenciales de acceso y pago de cursos de capacitación y bienestar en el minimo del 10% de los funcionarios de la planta administrativa y profesoral</t>
  </si>
  <si>
    <t>4.1. Otorgar estímulo a los mejores empleados de carrera, mejores empleados de libre nombramiento y
remoción, periodo fijo y mejores empleados en provisionalidad de cada uno de los niveles
jerárquicos, mejor profesor de carrera, profesor ocasional, profesor de cátedra y mejor
profesor en provisionalidad.</t>
  </si>
  <si>
    <t>5.1.Ofrecer estímulos e incentivos por participación en la ejecución de proyectos de academia, investigación, proyección social o internacionalización</t>
  </si>
  <si>
    <t>6.1. Conceder permiso para desarrollar actividades de estudios que se contrapongan a la jornada laboral</t>
  </si>
  <si>
    <t>6.2 Otorgar distinción por tiempo de servicio o condecoración para quinquenales</t>
  </si>
  <si>
    <t>Estimulos e Incentivos pecuniarios y no pecuniarios reglamentados para funcionarios administrativos y profesores</t>
  </si>
  <si>
    <t>Estrategia de comunicación implementada</t>
  </si>
  <si>
    <t>Beneficiados con incentivo por descanso de cumpleaños</t>
  </si>
  <si>
    <t>Beneficiados con condiciones preferenciales de acceso y pago de cursos de capacitación y bienestar</t>
  </si>
  <si>
    <t>Beneficiados con estimulo a los mejores funcionarios administrativos y profesores en cada tipo de vinculación y nivel jerarquico para administrativos</t>
  </si>
  <si>
    <t>Beneficiados con incentivo por ejecución de proyectos de academia, investigación, proyección social o internacionalización</t>
  </si>
  <si>
    <t>Beneficiados con permisos para actividades de estudios</t>
  </si>
  <si>
    <t>Beneficiados con el programa de quinquenales</t>
  </si>
  <si>
    <t xml:space="preserve">2.Generar experiencias significativas que fomente la innovación, la comunicación, el trabajo en equipo y el reconocimiento al aporte que hacen los servidores al logro de los objetivos institucionales </t>
  </si>
  <si>
    <t>3.Adelantar en cada uno de los niveles, un proceso educativo que propenda por una cultura del reconocimiento de aquellos funcionarios que, en cumplimiento de su rol contribuyan al mejoramiento administrativo o al cumplimiento de la misión de Unitropico.</t>
  </si>
  <si>
    <t>4.Reconocer y premiar los resultados en niveles de excelencia de desempeño y gestión.</t>
  </si>
  <si>
    <t>6.Promover el compromiso institucional y la calidad en el servicio de los colaboradores</t>
  </si>
  <si>
    <t>5.Fomentar la excelencia académica, la innovación y la creatividad en todas las áreas del conocimiento</t>
  </si>
  <si>
    <t xml:space="preserve">Establecer pautas para la permanencia del personal de Unitrópico que propicien condiciones para mejorar la calidad de vida laboral y humana de los servidores públicos de Unitrópico, estimulando la  eficiencia, creatividad, el mérito en el ejercicio de la función pública universitaria y su efectiva  participación, a través de acciones participativas basadas en la promoción, prevención, esparcimiento  e integración; estimulando el sentido de pertenencia y compromis  institucional que manifieste en los servidores, motivación y calidez humana en la prestación de servicios y que se refleje en el cumplimiento  de la misión y objetivos institucionales. </t>
  </si>
  <si>
    <t>1.1.1Realizar el análisis de la nueva normativa en torno a las políticas públicas de innovación educativa,  los referentes, tendencias teóricos y metodológicos de innovación educativa y de prácticas
pedagógicas innovadoras, y realizar los cambios a que haya lugar en la estrategia de la política.</t>
  </si>
  <si>
    <t>1.2.1 Realizar un (1) evento de formación anual en el periodo académico A para profesores sobre el Modelo Pedagógico de la Universidad,  con el objetivo   de mejorar la calidad de la enseñanza en la universidad al  brindarle al docente  un enfoque organizado y estructurado para enseñar y fomentar el aprendizaje de los estudiantes.</t>
  </si>
  <si>
    <t>1.2.2 Realizar la Convocatoria para la selección de experiencias pedagógicas que se abarquen en el encuentro anual de innovacion educativa.</t>
  </si>
  <si>
    <t>1.3.1 Realizar un (1) evento de formación anual en el periodo académico B para profesores sobre el Modelo Pedagógico de la Universidad, con el objetivo   de mejorar la calidad de la enseñanza en la universidad al  brindarle al docente  un enfoque organizado y estructurado para enseñar y fomentar el aprendizaje de los estudiantes.</t>
  </si>
  <si>
    <t>1.3.2 Ejecutar un plan de formacion profesoral, en el que se incluya la tematica de Innovación educativa. Con esta acción se busca brindar formación y actualización al profesorado universitario en las tendencias y enfoques más recientes relacionados con la innovación educativa.</t>
  </si>
  <si>
    <t xml:space="preserve">  1.4.1  Formular y aplicar  estrategias de innovación educativa en  los silabos de cada asignatura desde cada programa académico. 
 Con la ejecución de esta acción se incorporará la innovación educativa en la planificación y ejecución de los programas de estudio de todas las asignaturas.</t>
  </si>
  <si>
    <t>1.4.2   Crear una sección de contenido web en la pagina institucional, donde se publiquen las innovaciones profesorales, De esta forma, se  establecerá una plataforma en línea donde se reconozcan y exhiban las novedades y avances de los profesores, fomentando así un entorno de creatividad y cooperación dentro de la universidad.</t>
  </si>
  <si>
    <t>2.1.1  Actualizar el reglamento que rige la realización de prácticas o salidas de campo en los programas de pregrado y posgrado. Para lograr esto, se requiere la colaboración conjunta con los líderes de programa. El proceso incluye diagnosticar, proyectar, aprobar y adoptar el documento que actualiza las normativas relacionadas con las prácticas de pregrado y posgrado.</t>
  </si>
  <si>
    <t>2.1.2 Realizar anualmente un encuentro de experiencias pedagógicas donde se abarquen temas de innovación educativa</t>
  </si>
  <si>
    <t xml:space="preserve">2.2.1 Realizar la reglamentación de los planes de trabajo de los profesores  </t>
  </si>
  <si>
    <t>2.3.1 Publicar dentro de la sección de contenido web de Innovación y buenas prácticas los resultados de estas innovaciones</t>
  </si>
  <si>
    <t>3.1.1 Elaborar e Implementar el procedimiento en el cual se incorpore el uso de las plataformas virtuales en los escenarios educativos, TIC TAC TEP.
Con esta acción se busca la incorporacion de estas  herramientas tecnológicas y de empoderamiento que faciliten  la transferencia eficiente de conocimientos.</t>
  </si>
  <si>
    <t>3.1.2. Elaborar e implementar un estrategia de sensibilización para la implementación del uso de TIC, TAC TEP, que contribuya con una adopción exitosa de las TIC , TAC , TEP , en el ambito educativo .</t>
  </si>
  <si>
    <t>3.2.1  Realizar seguimiento a la implementación del procedimiento  mediante el cual se incorpore el uso de las plataformas virtuales en los escenarios educativos TAC.</t>
  </si>
  <si>
    <t>3.3.1  Realizar seguimiento a la implementación del procedimiento  mediante el cual se incorpore el uso de las plataformas virtuales en los escenarios educativos.  TEP</t>
  </si>
  <si>
    <t>Análisis completo y actualizado de la normativa de políticas públicas de innovación educativa, tendencias teóricas y metodológicas, así como prácticas pedagógicas innovadoras, con cambios identificados y aplicados en la estrategia de la política.</t>
  </si>
  <si>
    <t>Realización anual de un (1) evento en el periodo académico A de formación para profesores sobre el Modelo Pedagógico de la Universidad.</t>
  </si>
  <si>
    <t>Convocatoria anual para la selección de experiencias pedagógicas para el encuentro de innovación educativa.</t>
  </si>
  <si>
    <t>Realización anual de un (1) evento en el periodo académico B de formación para profesores sobre el Modelo Pedagógico de la Universidad.</t>
  </si>
  <si>
    <t>Un (1) plan de formación profesoral ejecutado con inclusión de la temática de innovación educativa, proporcionando actualización en tendencias y enfoques recientes.</t>
  </si>
  <si>
    <t>Silabos formulados y aplicados con inclusión de estrategias de innovación educativa en todas las asignaturas.</t>
  </si>
  <si>
    <t>Una (1) Sección de contenido web creada en la página institucional.</t>
  </si>
  <si>
    <t>Reglamento actualizado sobre prácticas o salidas de campo en programas de pregrado y posgrado, desarrollado en colaboración con líderes de programa, mediante el proceso de diagnóstico, proyección, aprobación y adopción del documento.</t>
  </si>
  <si>
    <t>Encuentro anual de experiencias pedagógicas que aborda temas de innovación educativa.</t>
  </si>
  <si>
    <t>Reglamentación de los planes de trabajo de los profesores completada.</t>
  </si>
  <si>
    <t>Resultados de las innovaciones publicados en la sección de contenido web de Innovación y Buenas Prácticas.</t>
  </si>
  <si>
    <t>Procedimiento elaborado e implementado para la incorporación del uso de plataformas virtuales (TIC TAC TEP) en los escenarios educativos.</t>
  </si>
  <si>
    <t>Estrategia de sensibilización elaborada e implementada para la adopción exitosa de las TIC, TAC y TEP en el ámbito educativo.</t>
  </si>
  <si>
    <t>Seguimiento realizado a la implementación del procedimiento para la incorporación del uso de plataformas virtuales en los escenarios educativos TAC.</t>
  </si>
  <si>
    <t>Seguimiento realizado a la implementación del procedimiento para la incorporación del uso de plataformas virtuales en los escenarios educativos, específicamente en el ámbito del TEP.</t>
  </si>
  <si>
    <t xml:space="preserve">1. Contribuir al desarrollo y el cambio en las buenas prácticas educativas a través de la construcción de un perisamiento colectivo innovador, que propenda por la colaboración, la creatividad y la valoración de la diversidad en la generación de formas de ser y pensar en los problemas específióos del contexto </t>
  </si>
  <si>
    <t xml:space="preserve">2. Trascender el conociiniento disciplinar para avanzar en la búsqueda de soluciones
pedagógicas innovadoras mediante la identificación, fortalecimiento y divulgación de buenas prácticas profesorales que resulten de la reflexión didáctica y el pensamiento crítico de ese
rol. </t>
  </si>
  <si>
    <t>2. Trascender el conociiniento disciplinar para avanzar en la búsqueda de soluciones
pedagógicas innovadoras mediante la identificación, fortalecimiento y divulgación de buenas prácticas profesorales que resulten de la reflexión didáctica y el pensamiento crítico de ese
rol.</t>
  </si>
  <si>
    <t>3. Promover la transformación progresiva de las prácticas didácticas a partir de la reflexión y uso de tecnologías qué soporten y contribuyan a la apropiación de nuevo conocimiento, el empoderamiento y la participación de los estudiantes</t>
  </si>
  <si>
    <t>Consolidar una cultura permánente de reflexión pedagógica que motive las buenas prácticas pedagógicas y asegure la innovación educativa en el desarrollo de la misión institucional</t>
  </si>
  <si>
    <t xml:space="preserve">1.1. Realizar los siguientes planes:
-Plan Anual de Vacantes.
-Plan Previsión Laboral.
</t>
  </si>
  <si>
    <t xml:space="preserve">1.2. Proveer las vacantes definitivas de forma temporal mediante la figura nombramiento provisionales eficientemente.
</t>
  </si>
  <si>
    <t>1.3. Contar con la trazabilidad electronica o fisica de la historia laboral de cada servidor.</t>
  </si>
  <si>
    <t>1.4. Dar cumplimiento al Decreto 2011 de 2017 de porcentaje vinculación de personas con discapacidad en la planta de empleos de la universidad.</t>
  </si>
  <si>
    <t>1.5 Dar cumplimiento a los articulos 4 y 6 de la ley 2214 de 2022 y el decreto 2365 de 2019 relacionados con el porcentaje de vinculación de jovenes entre los 18 y 28 años</t>
  </si>
  <si>
    <t>1.6 Dar cumplimiento de la Ley 581 de 2000 relacionada con la participación efectiva de la mujer en los cargos de nivel directivo.</t>
  </si>
  <si>
    <t>2.1. Elaborar y ejecutar el Plan de Formación y Capacitación anual alineado a las necesidades identificadas por las diferentes dependencias.</t>
  </si>
  <si>
    <t>2.2. Realizar inducción que permita asegurar la integración efectiva de nuevos miembros a la organización y reinducción en el fortalecimiento continuo de la identificación con los valores y objetivos de la universidad.</t>
  </si>
  <si>
    <t>2.3. Desarrollar un programa de bilingüismo para potenciar las habilidades en lengua extranjera para los funcionarios de la planta administrativa.</t>
  </si>
  <si>
    <t>3.1 Implementar  estándares mínimos del Sistema de Gestión de Seguridad y Salud en el Trabajo SG – SST</t>
  </si>
  <si>
    <t>3.2 Desarrollar programas de Promoción y Prevención de la salud teniendo en cuenta los factores de riesgo establecidos por la universidad.</t>
  </si>
  <si>
    <t>3.3 Identificar, evaluar, prevenir, intervenir y monitorear permanente la exposición a factores de riesgo psicosocial en el trabajo y para la determinación del origen de las patologías causadas por el estrés ocupacional.</t>
  </si>
  <si>
    <t>4.1 Coadyudar en la elaboración y ejecución del plan de bienestar social laboral, el fortalecimiento continuo del clima organizacional y estimular e incentivar el desempeño excepcional en el desarrollo de las funciones de los servidores públicos de la universidad</t>
  </si>
  <si>
    <t xml:space="preserve">4.2 Desarrollar programas de teletrabajo u otras formas de flexibilidad laboral en la universidad.  </t>
  </si>
  <si>
    <t>5.1.   Coordinar el proceso de Evaluación de Rendimiento Laboral (Provisionales)</t>
  </si>
  <si>
    <t>5.2.  Coordinar el proceso de Evaluación Acuerdos de Gestión (LNR y periodo fijo)</t>
  </si>
  <si>
    <t>5.3. Coordinar el proceso de Evaluación de Desempeño Profesoral.</t>
  </si>
  <si>
    <t>6.1. Suministrar información para la preparación del proceso de rendición de cuentas y promover los principios de buen gobierno.</t>
  </si>
  <si>
    <t xml:space="preserve">6.2. Desarrollar actividades de bienestar y/o capacitación en la celebración del Día Nacional del Servidor Público </t>
  </si>
  <si>
    <t>7.1 Tramitar la nómina y llevar los registros estadísticos correspondientes.</t>
  </si>
  <si>
    <t>7.2 Desarrollar el proceso de dotación de vestido y calzado de labor en la entidad</t>
  </si>
  <si>
    <t>7.3 Tramitar situaciones administrativas  de licencias e incapacidades</t>
  </si>
  <si>
    <t>7.4 Desarrollar el Plan de Desvinculación Laboral Asistida</t>
  </si>
  <si>
    <t>7.5 Contar con información confiable y oportuna sobre indicadores claves como rotación de personal, movilidad del personal, ausentismo.</t>
  </si>
  <si>
    <t>7.6 Contar con mecanismos para transferir el conocimiento de los servidores que se retiran de la universidad a quienes continúan vinculados.</t>
  </si>
  <si>
    <t>Plan anual de vacantes y previsión laboral</t>
  </si>
  <si>
    <t>Provisión de vacantes definivas de forma temporal mediante nombramientos provisionales.</t>
  </si>
  <si>
    <t xml:space="preserve">Trazabilidad electronica o fisica de la historia laboral
</t>
  </si>
  <si>
    <t>Vinculación de personas con discapacidad</t>
  </si>
  <si>
    <t>Vinculación de jovenes entre los 18 y 28 años</t>
  </si>
  <si>
    <t>Vinculación de mujeres en cargos de nivel decisorio</t>
  </si>
  <si>
    <t>Plan de Formación y Capacitación Anual</t>
  </si>
  <si>
    <t>Asistencias a inducción y reinducción</t>
  </si>
  <si>
    <t>Programa de bilingüismo</t>
  </si>
  <si>
    <t>Estandares minimos</t>
  </si>
  <si>
    <t>Programas de promoción y prevención</t>
  </si>
  <si>
    <t>Gestión de riesgo psicosocial</t>
  </si>
  <si>
    <t>Plan de bienestar social laboral.</t>
  </si>
  <si>
    <t xml:space="preserve">Solicitudes de teletrabajo o trabajo u otras formas de flexibilidad laboral en la universidad.  </t>
  </si>
  <si>
    <t xml:space="preserve"> Evaluación de Rendimiento Laboral (Provisionales)</t>
  </si>
  <si>
    <t xml:space="preserve"> Evaluación Acuerdos de Gestión (LNR y periodo fijo)</t>
  </si>
  <si>
    <t xml:space="preserve"> Evaluación de Desempeño Profesoral.</t>
  </si>
  <si>
    <t>Informe de la dependencia para la rendición de cuentas</t>
  </si>
  <si>
    <t>Celebración del día nacional del servidor público</t>
  </si>
  <si>
    <t>Nómina mensual</t>
  </si>
  <si>
    <t>Proceso contractual y soportes de entrega de dotación a funcionarios</t>
  </si>
  <si>
    <t>Tramite de Resolución Rectoral por licencias e incapacidades</t>
  </si>
  <si>
    <t>Porcentaje de cumplimiento de las acciones del Plan de desvinculación laboral asistida.</t>
  </si>
  <si>
    <t>Indicadores clave de la gestión de Talento Humano</t>
  </si>
  <si>
    <t>Porcentaje de empleados salientes que completan el mecanismo de transferencia de conocimiento</t>
  </si>
  <si>
    <t>Determinar procesos efectivos que permitan seleccionar personal competente para alcanzar los objetivos generales y específicos de cada área de trabajo acordes a las funciones
sustantivas y objetivos institucionales de Unitrópico</t>
  </si>
  <si>
    <t>Fortalecer las capacidades, conocimientos y habilidades de los funcionarios en su trabajo y en el alto desempeño de sus funciones, mediante procesos de inducción, capacitación y desarrollo humano claramente definidos</t>
  </si>
  <si>
    <t>Fortalecer la cultura de la prevención y manejo de los riesgos en el entorno laboral, a través del Sistema de Gestión de Seguridad y Salud en el Trabajo.</t>
  </si>
  <si>
    <t>Promover y mantener el bienestar físico, mental y social de los funcionarios, mediante la prevención de alteraciones en su salud, manteniendo un entorno laboral sano, con condiciones de trabajo adecuadas y seguras.</t>
  </si>
  <si>
    <t>Coordinar la evaluación del desempeño laboral de los funcionarios.</t>
  </si>
  <si>
    <t>Potenciar el desarrollo del talento humano orientado a la cultura del servicio público.</t>
  </si>
  <si>
    <t>Administrar la vinculación, permanencia y retiro de los funcionarios de la Universidad Internacional del Trópico Americano.</t>
  </si>
  <si>
    <t>Establecer pautas para proveer, gestionar y retener el personal idóneo y competente que contribuya con la consecución de las metas institucionales de la Universidad Internacional del Trópico Americano, a través de procesos efectivos, con el diseño e implementación de estrategias, planes y programas, con el fin de contar con servidores públicos comprometidos y encaminados a la consecución de la misión y el debido cumplimiento de las funciones institucionales propuestas.</t>
  </si>
  <si>
    <t>1.1. Realizar diagnostico de apropiación de los valores de la Politica de Integridad, tomando como referencia encuestas realizadas a los servidores de manera que permita medir la percepción y apropiación de los valores al interior de la universidad.</t>
  </si>
  <si>
    <t>1.2. Incluir formación en valores establecidos en la Politica de Integridad en la inducción de los empleados públicos y en la selección de nuevos servidores públicos.</t>
  </si>
  <si>
    <t xml:space="preserve">2.1. Realizar seguimiento a la gestión adecuada de conflictos de interés y declaración oportuna de bienes y rentas </t>
  </si>
  <si>
    <t xml:space="preserve">2.2.Revisar periodicamente Antecedentes Disciplinarios y  fiscales para funcionarios y personas juridicas que contraten con la universidad para identificar posibles conflictos de interes e idoneidad . </t>
  </si>
  <si>
    <t>2.3 Coadyudar en la divulgación de la  estrategia de apropiación de la cultura de transparencia y publicidad de la información pública, promoviendo una cultura de integridad, transparencia y prevención de la corrupción. La información se presentará en lenguaje claro, de manera oportuna, adecuada y veraz, a través de mecanismos accesibles.</t>
  </si>
  <si>
    <t>3.1 Realizar una estrategia trimestral de boletin virtual que permita visibilizar los buenos hechos que se viven día a día en el servicio público, tanto a nivel interno como externo en materia de la politica de integridad, de manera que se reconozcan las buenas acciones y se trace una línea de ejemplo.</t>
  </si>
  <si>
    <t>3.2 Realizar estrategia de comunicación mediante piezas publicitarias para difundir practicas cotidianas de los valores a traves de estrategias pedagocicas y preventivas, vinculando la participación de funcionarios administrativos y profesores.</t>
  </si>
  <si>
    <t>4.1. Implementar actividad pedagógica de prevención y promoción del valor de la honestidad y respeto</t>
  </si>
  <si>
    <t xml:space="preserve">4.2. Implementar actividad pedagógica de prevención y promoción del valor de compromiso </t>
  </si>
  <si>
    <t>4.3, Implementar actividad pedagógica de prevención y promoción del valor de solidaridad</t>
  </si>
  <si>
    <t>4.4. Implementar actividad pedagógica de prevención y promoción del valor de la justicia y diligencia</t>
  </si>
  <si>
    <t>4.5. Implementar actividad pedagógica de prevención y promoción del valor de liderazgo</t>
  </si>
  <si>
    <t>Diagnostico de apropiación de los valores de la Politica de Integridad</t>
  </si>
  <si>
    <t>Inducción o reinducción en los valores establecidos en la Politíca de Integridad</t>
  </si>
  <si>
    <t>Porcentaje de servidores que han completado la declaración de conflictos de interés y de bienes y rentas en tiempo y forma</t>
  </si>
  <si>
    <t>Cumplimiento en la revisión de certificados disciplinarios y judiciales de servidores y personas juridicas que contraten con la universidad.</t>
  </si>
  <si>
    <t>Divulgación de la estrategia relacionadas con la Politica de Transparencia.</t>
  </si>
  <si>
    <t>Boletin trimestral politica de integridad</t>
  </si>
  <si>
    <t>Actividad pedagogica  de promoción y prevención del valor de la honestidad</t>
  </si>
  <si>
    <t>Actividad pedagogica  de promoción y prevención del valor del respeto</t>
  </si>
  <si>
    <t>Actividad pedagogica  de promoción y prevención del valor del compromiso</t>
  </si>
  <si>
    <t>Actividad pedagogica  de promoción y prevención del valor de la diligencia</t>
  </si>
  <si>
    <t>Actividad pedagogica  de promoción y prevención del valor de la justicia</t>
  </si>
  <si>
    <t>1. Apropiar los valores que caracterizan la gestión pública.</t>
  </si>
  <si>
    <t>2. Afianzar la integridad como característica fundamental de los servidores públicos para promover la transparencia y prevenir la corrupción.</t>
  </si>
  <si>
    <t>3. Difundir prácticas cotidianas de los valores a través de estrategias pedagógicas y preventivas con el fin de vincular la participación de todo el personal de Unitrópico.</t>
  </si>
  <si>
    <t>4. Establecer canales que permitan estrategias ilustrativas con la participación del personal Universitario.</t>
  </si>
  <si>
    <t>Implementar la Política de Integridad mediante estrategias pedagógicas y preventivas que será la base para que la Universidad Internacional del Trópico Americano promueva sus procesos de socialización y apropiación en su cotidianidad a través de la práctica de los valores y creando hábitos tanto éticos como profesionales o rutinas que permitan obtener excelentes resultados, mejorar la productividad en el trabajo y generar confianza en la labor que se desarrolla como Servidores Públicos Universitarios.</t>
  </si>
  <si>
    <t>Consolidar una cultura lingüístiea en la Universidad Internacional del Trópico Americano a través de
la promoción del uso de las lenguas, el fortalecimiento de habilidades en español y la reivindicación
y protección de las lenguas indígenas.</t>
  </si>
  <si>
    <t>1.1 Crear asignaturas de lenguas internacionales para ofertarlos a nivel interno y externoE10:E15E10:E14E13E10:E35</t>
  </si>
  <si>
    <t xml:space="preserve">1.2 Promover las diversas culturas y lenguas internacionales </t>
  </si>
  <si>
    <t>2.1 Diseñar un programa de español como lengua extranjera para extranjeros.</t>
  </si>
  <si>
    <t>2.2. Establecer un modelo de producción de textos académicos de Unitrópico para abordar las necesidades de comunicación académica, desde la coherencia, la pertinencia y las estrategias metacognitivas de diversos tipos de texto (textos académicos: artículos, reseñas, ensayos, informes de práctica; Textos orales: exposiciones de clase, ponencias, disertaciones, debates, producciones audiovsuales, etc).</t>
  </si>
  <si>
    <t>2.3 Realizar actividades permanentes de promoción de la cultura, la literatura y demás lenguajes simbólicos.</t>
  </si>
  <si>
    <t>3.1 Crear planes que promuevan el uso del inglés como lengua franca en la comunidad universitaria</t>
  </si>
  <si>
    <t>3.2 Crear mecanismos didácticos y de evaluación que aseguren el logro del nivel B1 en los estudiantes al terminar los niveles de inglés.</t>
  </si>
  <si>
    <t xml:space="preserve">3.3 Crear el English Center, una estrategia de apoyo a estudiantes y profesores donde se brinde asesoría  para las clases y donde se pueda practicar la lengua, ver películas, asistir a foros informales y realizar juegos y actividades lúdicas en inglés. * </t>
  </si>
  <si>
    <t xml:space="preserve">4.1. Realizar actividades de investigaciones sobre las lenguas habladas en la región. </t>
  </si>
  <si>
    <t>4.2. Crear espacios de promoción, apoyo y reconocimiento de las lenguas y culturas de la región.</t>
  </si>
  <si>
    <t>4.3. Crear cursos de lenguas de la región como asignaturas electivas o de contexto (por ejemplo: sáliva, U’wa, piapoco, achagua, sikuani, LSC, etc.)</t>
  </si>
  <si>
    <t>4.4. Generar convenios interinstitucioanles macro para apoyar proyectos sociales que nazcan de las comunidades indígenas, afrodescendientes, rom o hablantes de LSC</t>
  </si>
  <si>
    <t>Número de asignaturas de lenguas internacioanles creadas</t>
  </si>
  <si>
    <t>Porcentaje de actividades culturales internacionales realizadas en el campus</t>
  </si>
  <si>
    <t>Número de programas de español como lengua extranjera para extranjeros.</t>
  </si>
  <si>
    <t>Porcentaje de avance en el diseño del  modelo de producción de textos académicos de Unitrópico</t>
  </si>
  <si>
    <t>Número de actividades realizadas asociadas a la promoción de la cultura literaria y demás lenguajes simbólicos</t>
  </si>
  <si>
    <t xml:space="preserve">Porcentaje de ejecución del programa que promueva el uso del inglés como lengua franca </t>
  </si>
  <si>
    <t>Porcentaje de avance de la creación de mecanismos didácticos y de evaluación que aseguren el logro del nivel B1 en los estudiantes al terminar los niveles de inglés.</t>
  </si>
  <si>
    <t xml:space="preserve">Porcentaje de avance de la creación del English Center                                                                                                                                                                                                                                                           </t>
  </si>
  <si>
    <t>Porcentaje de  actividades investigaciones lingüísticas básicas y aplicadas sobre las lenguas habladas en la región desarrollados</t>
  </si>
  <si>
    <t>Número de espacios de promoción, apoyo y reconocimiento de las lenguas y culturas de la región.</t>
  </si>
  <si>
    <t>Número de cursos de lenguas de la región como asignaturas electivas o de contexto creados</t>
  </si>
  <si>
    <t>Número de convenios interinstitucioanles macro establecidos</t>
  </si>
  <si>
    <t>1. Desarrollar capacidadés institucionales que fomenten y fortalezcan el uso de lenguas en la
Universidad</t>
  </si>
  <si>
    <t>2. Fomentar espacios para el aprendizaje y uso de las lenguas extranjeras, las lenguas
maternas y el estudio de lenguas nativas.</t>
  </si>
  <si>
    <t>3. Fomentar iniciativas que promuevan el uso de las lenguas en Unitrópico.</t>
  </si>
  <si>
    <t>4. Promover la investigación y la proyección social en el campo lingüístico en la universidad y
la región.</t>
  </si>
  <si>
    <t>Política de Formación Profesoral</t>
  </si>
  <si>
    <t xml:space="preserve">1.1 Garantizar el apoyo a la formación posgradual del profesorado sin apartarse de sus funciones a través de la flexibilización de los horarios y la carga académica. </t>
  </si>
  <si>
    <t xml:space="preserve">1.2 Compartir con el profesorado convocatorias  donde se promueve la elaboración de productos de investigación a través de un incentivo económico.  </t>
  </si>
  <si>
    <t xml:space="preserve">2.1 Construir el plan de formación profesoral para cada vigencia. </t>
  </si>
  <si>
    <t xml:space="preserve">3.1 Consolidar el informe de los resultados de evaluación del profesorado con el fin de establecer mejoras en los procesos académicos. </t>
  </si>
  <si>
    <t>4.1 Brindar capacitaciones al profesorado en temas de suma importancia que mejoren sus habilidades como; (Liderazgo, Innovación educativa, inclusión, entre otros)</t>
  </si>
  <si>
    <t>5.1 Propiciar espacios de enseñanza para garantizar un excelente desarrollo de las capacitaciones contempladas en el plan de formación profesoral para cada vigencia (Plan que estará alineado al cumplimiento de las Metas del PDI dirigidas al mejoramiento continuo del profesorado de Unitrópico)</t>
  </si>
  <si>
    <t xml:space="preserve">6. 1 Realizar dos capacitaciones iniciales dirigidas al profesorado durante el inicio del periodo académico A y B sobre el modelo pedagógico Institucional de Unitrópico. </t>
  </si>
  <si>
    <t>Resoluciones sobre permisos de estudios de posgrado expedidas por la Oficina de Talento Humano</t>
  </si>
  <si>
    <t xml:space="preserve">Convocatorias de investigación dirigidas al profesorado que incluyan incentivos economicos.  </t>
  </si>
  <si>
    <t>Acuerdo que aprueba el documento donde se formula el plan de formación profesoral para cada vigencia.</t>
  </si>
  <si>
    <t xml:space="preserve">Informe consolidado de los resultados de evaluación del profesorado. </t>
  </si>
  <si>
    <t xml:space="preserve">Capacitaciones realizadas al profesorado. </t>
  </si>
  <si>
    <t xml:space="preserve">Capacitaciones gestionadas en concordancia con el Plan de Formación Profesoral de cada vigencia. </t>
  </si>
  <si>
    <t xml:space="preserve">Capacitaciónes iniciales al profesorado durante el inicio de cada periodo académico A y B. </t>
  </si>
  <si>
    <t xml:space="preserve">Objetivo 1: Incentivar la formación académica e investigativa en aras de fortalecer las acciones que permitan la formación profesoral para la obtención de resultados en los distintos procesos académicos. </t>
  </si>
  <si>
    <t xml:space="preserve">Objetivo 2: Orientar la estructuración y conformación para el plan de formación profesoral de Unitrópico. </t>
  </si>
  <si>
    <t>Objetivo 3: Fomentar la mejora continua en los procesos académicos a través del fortalecimiento de las herramientas pedagógicas, didácticas, y humanísticas.</t>
  </si>
  <si>
    <t>Objetivo 4: Incrementar las habilidades inter y transdisciplinares de la comunidad académica, a través del aprendizaje y el uso de herramientas adecuadas en el proceso de enseñanza - aprendizaje.</t>
  </si>
  <si>
    <t>Objetivo 5: Promover la participación del área profesoral en los procesos de enseñanza a través de los programas y estrategias planteadas para la ejecución de las metas contempladas en el Plan de Desarrollo Institucional enfocadas al proceso académico</t>
  </si>
  <si>
    <t xml:space="preserve">Objetivo 6: Promover el sentido de pertenencia, estimulando el enfoque pedagógico institucional a través de la formación inicial. </t>
  </si>
  <si>
    <t xml:space="preserve">La presente política tiene como objetivo estructural el plan de formación profesoral e integrar los lineamientos generales del desarrollo profesoral de Unitrópico, a partir del reconocimiento de las necesidades presentes de las diferentes facultades y escuelas, en aras de garantizar la consolidación y sostenibilidad de un cuerpo profesoral de alta calidad.. </t>
  </si>
  <si>
    <t xml:space="preserve">Política de Internacionalización </t>
  </si>
  <si>
    <t>Consolidar una cultura institucional de relaciones equitativas y recíprocas entre Unitrópico, las instituciones de educación superior y las organizaciones humanas del mundo, que permitan el desarrollo conjunto y el intercambio de conocimientos y experiencias. Esta cultura debe estar fundamentada en la solidaridad y la cooperación, reconociendo las diferencias culturales, lingüísticas y epistémicas de los distintos contextos, y promoviendo un diálogo intercultural en igualdad de condiciones.</t>
  </si>
  <si>
    <t>1.1 Capacitar de forma permanente y por programa, a líderes y a profesores en internacionalización del currículo.</t>
  </si>
  <si>
    <t xml:space="preserve">1.2 Evaluar por programa la inclusión de asignaturas asociadas a campos del conocimiento global y transnacional dentro de los aspectos curriculares de registros calificados vigentes o en etapa de diseño. </t>
  </si>
  <si>
    <t xml:space="preserve">1.3 Actualizar la reglamentación sobre plan de estudios y requisitos de grado y determinar la suficiencia de la misma para asegurar la presencia de la diversidad lingüística. </t>
  </si>
  <si>
    <t xml:space="preserve">1.4 Realizar estudios comparativos de planes de estudio y unidades microcurriculares con programas afines ofertados por instituciones extranjeras. </t>
  </si>
  <si>
    <t xml:space="preserve">1.5 Implementar una estrategia anual por programa en el que se incluyan el número y el tipo de actividades de internacionalización en casa. </t>
  </si>
  <si>
    <t>1.6 Evaluar y actualizar los actos administrativos por programa que reglamentan las modalidades y los requisitos de grado asociados a la internacionalización.</t>
  </si>
  <si>
    <t>2.1 Gestionar el relacionamiento de investigadores afines mediante el uso de convenios vigentes y la generación de nuevas alianzas con fines específicos asociados a la formulación de proyectos de investigación conjuntos.</t>
  </si>
  <si>
    <t xml:space="preserve">2.2 Participar en proyectos de investigación en colaboración con instituciones extranjeras. </t>
  </si>
  <si>
    <t>2.3 Participar como ponentes en eventos internacionales de actualización en los que se difundan los resultados de investigación de la institución.</t>
  </si>
  <si>
    <t xml:space="preserve">2.4 Realizar publicaciones en revistas de presencia y/o impacto internacional para la difusión del conocimiento que se genera en la institución. </t>
  </si>
  <si>
    <t xml:space="preserve">2.5 Asegurar en todas las facultades la participación de investigadores y grupos de investigación en redes interdisciplinares, transdisciplinares y disciplinares internacionales con las que se tengan intereses afines. </t>
  </si>
  <si>
    <t xml:space="preserve">2.6 Realizar investigaciones en adhesión a políticas o agendas globales. </t>
  </si>
  <si>
    <t xml:space="preserve">2.7 Capacitar a profesores respecto de las condiciones internacionales de la propiedad intelectual en el marco de la implementación de la política de propiedad intelectual. </t>
  </si>
  <si>
    <t xml:space="preserve">2.8 Asegurar el uso y apropiación de espacios, medios y recursos digitales internacionales. </t>
  </si>
  <si>
    <t>2.9 Asegurar la inclusión de los estudiantes pertenecientes a los semilleros institucionales en los proyectos de investigación que se realicen en alianza con instituciones internacionales.</t>
  </si>
  <si>
    <t>3.1 Gestionar el relacionamiento de profesores afines mediante el uso de convenios vigentes y la generación de nuevas alianzas con fines específicos asociados a la extensión o proyección social</t>
  </si>
  <si>
    <t>3.2 Participar como ponentes en eventos internacionales de actualización en los que se difundan los resultados de Proyección Social de la institución.</t>
  </si>
  <si>
    <t>3.3 Establecer un Programa de Voluntariado Internacional en Extensión y Proyección Social que posibilite a estudiantes y profesores participar en proyectos significativos en otros países, fortaleciendo el compromiso global y contribuyendo al bienestar de comunidades diversas.</t>
  </si>
  <si>
    <t xml:space="preserve">3.4Participar en proyectos de extensión y/o proyección social en colaboración con instituciones extranjeras. </t>
  </si>
  <si>
    <t xml:space="preserve">3.5 Realizar eventos de intercambio de buenas prácticas para mejorar la calidad de los programas de extensión y proyección social que incluyan la participación de organizaciones extranjeras. </t>
  </si>
  <si>
    <t xml:space="preserve">4.1 Actualizar la reglamentación asociada a los procedimientos propios de la Oficina de Relaciones y Cooperación Internacional. </t>
  </si>
  <si>
    <t xml:space="preserve">4.2 Participar activamente en la actualización orgánica, estatutaria y de los reglamentos o demás actos administrativos que tengan ingerencia en el desarrollo de la internacionalización. </t>
  </si>
  <si>
    <t>4.3 Participar activamente en la formulación y la ejecución de metas asociadas a la internacionalización en los diferentes planes estratégicos y operativos de la institución.</t>
  </si>
  <si>
    <t>4.4 Formular un plan estratégico de internacionalización que opere mediante una estrategia anual por programa.</t>
  </si>
  <si>
    <t>4.5 Realizar actividades permanentes de autoevaluación y Ejecutar planes de mejoramiento en el marco del Sistema Interno de Aseguramiento de la Calidad SIAC.</t>
  </si>
  <si>
    <t xml:space="preserve">4.6 Participar en la evaluación y mejoramiento de las decisiones presupuestales asociadas a la internacionalización. </t>
  </si>
  <si>
    <t xml:space="preserve">4.7 Realizar un plan anual de capacitaciones para el personal de la Oficina de Relaciones y Cooperación Internacional. </t>
  </si>
  <si>
    <t xml:space="preserve">4.8 Promover la inclusión de nuevos espacios físicos asociados a la internacionalización </t>
  </si>
  <si>
    <t>4.9 Promover el uso permanente del campus como un espacio internacional.</t>
  </si>
  <si>
    <t xml:space="preserve">5.1 Presentar en los planes universitarios de cooperación (PUC) a los aliados institucionales con mayor potencial para la creación o fortalecimiento de relaciones. </t>
  </si>
  <si>
    <t xml:space="preserve">5.2 Formular y ejecutar semestralmente un Plan Universitario de Cooperación PUC flexible y que responda a las necesidades disciplinares, investigativas y de desarrollo de la institución; y  permita asegurar el impacto de las relaciones existentes y la generación nuevas alianzas. </t>
  </si>
  <si>
    <t xml:space="preserve">5.3 Alcanzar un 70% de uso de las alianzas vigentes por periodo de gobierno para el mejoramiento permanente en la toma de decisiones. </t>
  </si>
  <si>
    <t xml:space="preserve">5.4 Asegurar la presencia de aliados potenciales del sur global en los planes de cooperación de la institución. </t>
  </si>
  <si>
    <t xml:space="preserve">5.5 Destinar un espacio virtual permanente y crear un plan de medios en el que se difundan todas las actividades que se derivan de la implementación de la política. </t>
  </si>
  <si>
    <t xml:space="preserve">5.6 Asegurar la participación de la institución en redes de promoción de la internacionalización. </t>
  </si>
  <si>
    <t>5.7 Postular a convocatorias internacionales con el apoyo y la financiación de organizaciones extranjeras y para el cumplimiento de las funciones sustantivas.</t>
  </si>
  <si>
    <t xml:space="preserve">5.8 Crear convocatorias internas para la participación de la comunidad universitaria en programas de voluntariado, formación en lenguas, interculturalidad, etc.  </t>
  </si>
  <si>
    <t xml:space="preserve">6.1 Aumentar gradualmente la participación de la comunidad universitaria en actividades de movilidad. </t>
  </si>
  <si>
    <t xml:space="preserve">6.2 Realizar un plan para la identificación de aliados potenciales para la realización de estancias, titulaciones conjuntas y formación posgradual. </t>
  </si>
  <si>
    <t>6.3 Generar espacios para la participación de acciones solidarias en doble vía con instituciones y organizaciones transnacionales y de países extranjeros.</t>
  </si>
  <si>
    <t xml:space="preserve">6.4 Asegurar la participación y el relacionamiento de egresados en actividades de internacionalización pertinentes para sus intereses. </t>
  </si>
  <si>
    <t xml:space="preserve">7.1 Realizar un plan anual de acciones asociadas a la promoción  de la diversidad lingüística y cultural. </t>
  </si>
  <si>
    <t>Porcentaje de líderes y profesores capacitados</t>
  </si>
  <si>
    <t xml:space="preserve">Porcentaje de avance en la evaluación del diseño curricular de programas exitentes y en etapa de diseño curricular. </t>
  </si>
  <si>
    <t xml:space="preserve">Porcentaje del alcance en la actualización de la normatividad curricular y requisitos de grado asociados a la diversidad lingüística. </t>
  </si>
  <si>
    <t>Porcentaje de programas sobre los que se realizan estudios comparativos de planes de estudios y microcurrículos en la etapa de diseño currícular.</t>
  </si>
  <si>
    <t>Porcentaje de actividades de internacionalización en casa realizadas por programa</t>
  </si>
  <si>
    <t>Porcentaje de alcance en la actualización de la normatividad asociada a las modalidades y requisitos de grado con componente internacional.</t>
  </si>
  <si>
    <t>Porcentaje de uso de convenios destinado a acciones de investigación.</t>
  </si>
  <si>
    <t>Porcentaje de proyectos de investigación conjuntos que se han desarrollado con éxito.</t>
  </si>
  <si>
    <t>Porcentaje de participacion en eventos de actualización de impacto internacional en los que investigadores de Unitrópico asisten en calidad de ponentes.</t>
  </si>
  <si>
    <t>Número de publicaciones en revistas científicas internacionales o con impacto internacional</t>
  </si>
  <si>
    <t>Número de membresias activas en redes por facultad</t>
  </si>
  <si>
    <t xml:space="preserve">Número de investigaciones que se adhieren a políticas o agendas globales. </t>
  </si>
  <si>
    <t>Número de capacitaciones sobre  propiedad intelectual en el escenario global</t>
  </si>
  <si>
    <t>Número de espacios, medios y recursos internacionales destinados por programa para cada vigencia.</t>
  </si>
  <si>
    <t>Porcentaje de proyectos en los que participan estudiantes de semilleros de investigación institucionales</t>
  </si>
  <si>
    <t>Porcentaje de uso o alianzas destinados a acciones de extensión o proyección social.</t>
  </si>
  <si>
    <t>Porcentaje de participaciones como ponentes en eventos internacionales de actualización para la difusión de experiencias exitosas.</t>
  </si>
  <si>
    <t>Porcentaje de avance en el diseño e implementación de un Programa de Voluntariado Internacional en Extensión y Proyección Social  donde participen estudiantes y profesores.</t>
  </si>
  <si>
    <t>Porcentaje de Participación en proyectos colaborativos con instituciones extranjeras en proyectos de extensión y/o proyección social. (Porcentaje de uso o alianzas destinados a acciones de extensión o proyección social)</t>
  </si>
  <si>
    <t xml:space="preserve">Porcentaje de participacion por vigencia en eventos de intercambio de buenas prácticas para mejorar la calidad de los programas de extensión y proyección social que incluyan la participación de organizaciones extranjeras. </t>
  </si>
  <si>
    <t>Porcentaje de avance en la actualización de la reglamentación asociada a los procedimientos propios de la Oficina de Relaciones y Cooperación Internacional.</t>
  </si>
  <si>
    <t>Porcentaje de avance en la actualización de normas, reglamentos o demas actos administrativos relacionados con el desarrollo de la internacionalización.</t>
  </si>
  <si>
    <t xml:space="preserve">Porcentaje de metas e indicadores asociados a la internacionalización por acto administrativo derivado del régimen de planeación. </t>
  </si>
  <si>
    <t xml:space="preserve">Porcentaje de ejecución de la estrategia anual por programa. </t>
  </si>
  <si>
    <t>Porcentaje de actividades realizadas asociadas al SIAC.</t>
  </si>
  <si>
    <t xml:space="preserve">Porcentaje de coincidencia del presupuesto proyectado versus el presupuesto aprobado. </t>
  </si>
  <si>
    <t>Número de Capacitaciones Realizadas para el Personal de la Oficina de Relaciones y Cooperación Internacional</t>
  </si>
  <si>
    <t>Porcentaje de nuevos espacios físicos implementados</t>
  </si>
  <si>
    <t>Porcentaje de actividades internacionales realizadas en el campus</t>
  </si>
  <si>
    <t>Porcentaje de avance en la identificación de aliados estrategicos en los Planes Universitarios de Cooperación (PUC)</t>
  </si>
  <si>
    <t xml:space="preserve">Porcentaje de avance en la formulación y ejecución  del Plan Universitarior de Cooperación (PUC) </t>
  </si>
  <si>
    <t>Porcentaje de uso de las alianzas vigentes por periodo de gobierno en conformidad con el PDI.</t>
  </si>
  <si>
    <t>Porcentaje de avance en la identificación de aliados estrategicos del sur global en los Planes Universitarios de Cooperación (PUC)</t>
  </si>
  <si>
    <t xml:space="preserve">Porcentaje de creación del espacio virtual e implementación de un plan de medios. </t>
  </si>
  <si>
    <t>Porcentaje de participación en redes que promuevan la internacionalización</t>
  </si>
  <si>
    <t xml:space="preserve">Porcentaje de postulaciones a convocatorias internacionales </t>
  </si>
  <si>
    <t>Número de convocatorias internas implementadas</t>
  </si>
  <si>
    <t>Porcentaje de participación en actividades de movilidad por grupo de interés</t>
  </si>
  <si>
    <t xml:space="preserve">Porcentaje de avance en la formulación y ejecución  del Plan Universitario de Movilidad Académica (PUMA) </t>
  </si>
  <si>
    <t>porcentaje de espacios para la participación de acciones solidarias en doble vía con instituciones y organizaciones transnacionales y de países extranjeros.</t>
  </si>
  <si>
    <t>Número de participaciones de egresados en actividades de internacionalización pertinentes para sus intereses por vigencia</t>
  </si>
  <si>
    <t xml:space="preserve">Porcentaje de avance en la formulación y ejecución del plan de anual de promoción de la diversidad lingüística y cultural. </t>
  </si>
  <si>
    <t>Objetivo 1: Incorporar perspectivas interculturales y epistemologías diversas en el diseño y apropiación del currículo de la universidad, con el fin de promover una educación más inclusiva y globalmente relevante para los estudiantes; respetuosa, además de la diversidad lingüística y cultura</t>
  </si>
  <si>
    <t>Objetivo 2: Fomentar la generación, difusión, uso y apropiación del conocimiento en colaboración con instituciones y actores internacionales, a través de la promoción de proyectos de investigación interdisciplinarios y de redes de colaboración, que aborden problemáticas locales y globales desde perspectivas propias.</t>
  </si>
  <si>
    <t>Objetivo 3: Fortalecer la proyección social de la universidad a nivel internacional a través de la internacionalización de la extensión de programas académicos, fomentando la participación de la comunidad universitaria en proyectos sociales y culturales en colaboración con organizaciones y comunidades locales e internacionales, y promoviendo la transferencia de conocimientos y tecnologías que contribuyan al desarrollo sostenible y al bienestar de la sociedad global.</t>
  </si>
  <si>
    <t>Objetivo 4:Asegurar las condiciones administrativas, estratégicas y de gestión para la apropiación y gobernanza de la internacionalización de la institución; a través de procedimientos claros, transparentes y democráticos.</t>
  </si>
  <si>
    <t>Objetivo 5: Fortalecer las relaciones internacionales de la universidad a través de la promoción de acuerdos de cooperación y convenios con instituciones de educación superior en diferentes países y regiones, con el fin de fomentar el intercambio de conocimiento y experiencias, así como la realización de proyectos conjuntos de investigación y extensión</t>
  </si>
  <si>
    <t>Objetivo 6: Fomentar la internacionalización de la comunidad universitaria a través de programas de movilidad en múltiples modalidades, que permitan el acceso democrático a experiencias internacionales de estudiantes, profesores, gestores e investigadores que tradicionalmente han sido excluidos del ámbito internacio</t>
  </si>
  <si>
    <t>Objetivo 7: Promover la inclusión y el reconocimiento de la diversidad lingüística en la comunidad universitaria, fomentando el uso y la enseñanza de lenguas locales, regionales y minoritarias, además de las lenguas internacionales de mayor relevancia en los programas académicos y en la vida cotidiana de la universidad.</t>
  </si>
  <si>
    <t>Política de Gestion Documental</t>
  </si>
  <si>
    <t>1,Fortalecer la capacidad institucional para la gestión documental y la protección del patrimonio documental</t>
  </si>
  <si>
    <t>1.1 Elaborar las Tablas de Retención Documental TRD y el Cuadro de Clasificación Documental CCD de la Institución, con el fin de cumplir y aplicar la normatividad archivistica</t>
  </si>
  <si>
    <t>1.2 Elaborar el Programa de Gestión Documental PGD y el Plan Institucional de Archivo PINAR de la Institución, con el fin de cumplir y aplicar la normatividad archivistica</t>
  </si>
  <si>
    <t>1.3 Elaborar las Tablas de Valoración Documental TVD de la Institución, con el fin de cumplir y aplicar la normatividad archivistica</t>
  </si>
  <si>
    <t>1.4 Realizar cronograma anual de sensibilizaciones y capacitaciones, con el fin de continuar las actividades del Plan Institucional de Reducción y Uso Eficiente de Papel, que permitan crear una cultura de buenas prácticas respecto al uso racional de papel.</t>
  </si>
  <si>
    <t>2.1. Actualizar el Manual de Gestión Documental,  de acuerdo con la normatividad vigente del Archivo General de la Nación; el cual hace parte del Proceso de Gestión Documental, con el fin de brindar las herramientas necesarias para el desarrollo de las actividades y los procedimientos de cada una de ellas.</t>
  </si>
  <si>
    <t>2.2  Realizar  seguimiento a los archivos de gestión, mediante visitas técnicas programadas, con el fin de revisar el cumplimiento de las actividades que conllevan a la organización  documental en los archivos de gestión. Aplicando  la normatividad archivística vigente.</t>
  </si>
  <si>
    <t>3.1  Elaborar el procedimiento de  préstamo y consulta de documentos, con el fin de llevar el seguimiento y control de la frecuencia de consultas de los archivos que reposan en el archivo central.</t>
  </si>
  <si>
    <t>3.2  Implementar el procedimiento de  préstamo y consulta de documentos, con el fin de que sea aplicado por el Archivo Central a los diferentes usuarios.</t>
  </si>
  <si>
    <t xml:space="preserve">4.1 Elaborar  un cronograma anual de capacitación de Gestión Documental, con el fin de dar a conocer la  importancia de la organización de los archivos y su debida 
 custodia y conservación. </t>
  </si>
  <si>
    <t xml:space="preserve">4.2 Diseñar piezas graficas anuales, con el fin de sensibilizar sobre la importancia de la Gestión Documental. </t>
  </si>
  <si>
    <t xml:space="preserve">5.1 Organizar los fondo acumulados del archivo central, respetando la normatividad y empleando las unidades de conservación ( cajas y carpetas) </t>
  </si>
  <si>
    <t xml:space="preserve">5.2 Diligenciar el Formato Único de Inventario Documental-FUID del archivo central , con el fin de evidenciar los archivos existentes, que permitan garantizar la sostenibilidad y apropiación documental </t>
  </si>
  <si>
    <t>Instrumentos archivisticos elaborados TRD y CCD.</t>
  </si>
  <si>
    <t>Instrumentos archivisticos elaborados PGD y PINAR.</t>
  </si>
  <si>
    <t>Instrumentos archivisticos elaborado TVD.</t>
  </si>
  <si>
    <t>Informe de las sensibilizaciones, capacitaciones y actividades realizadas para el Plan Institucional de Reducción y Uso Eficiente de Papel</t>
  </si>
  <si>
    <t>Manual de gestion documental actualizado y aprobado, de acuerdo con la normatividad vigente del Archivo General de la Nación</t>
  </si>
  <si>
    <t xml:space="preserve">Visitas Tecnicas Realizadas a los archivos de gestión  </t>
  </si>
  <si>
    <t xml:space="preserve">Procedimiento de préstamo y consulta de documentos, elaborado. </t>
  </si>
  <si>
    <t xml:space="preserve">Aplicación del Procedimiento de préstamo y consulta de documentos. </t>
  </si>
  <si>
    <t>Cronograma anual de Capacitaciones de gestión documental, elaborado y ejecutado</t>
  </si>
  <si>
    <t>Piezas graficas construidas y socializadas, indicando la importancia de la gestión documental</t>
  </si>
  <si>
    <t>Organización anual de los fondos acumulados del archivo central</t>
  </si>
  <si>
    <t xml:space="preserve">Diligenciamiento anual del Formato de Único de Inventario Documental- FUID  del archivo central </t>
  </si>
  <si>
    <t xml:space="preserve">2. Adaptar al archivo de la universidad las etapas que componen el ciclo de vida de la gestión de 
documentos con el fin de garantizar su confiabilidad, integridad, usabilidad y control. </t>
  </si>
  <si>
    <t xml:space="preserve">3. Implementar los requerimientos normativos para garantizar el derecho al acceso de la información y la protección del patrimonio cultural. </t>
  </si>
  <si>
    <t>4. Capacitar y sensibilizar a los funcionarios de la Universidad Internacional del Trópico Americano, sobre la importancia de la gestión documental a nivel organizacional en busca del mejoramiento continuo y la eficiencia técnica y administrativa</t>
  </si>
  <si>
    <t>5. Garantizar la sostenibilidad y la apropiación social del patrimonio documental de la Universidad Internacional del Trópico Americano</t>
  </si>
  <si>
    <t xml:space="preserve">Definir los lineamientos para la administración documental en cualquier soporte, físico y/o electrónico que se genere en la Universidad Internacional del Trópico Americano, mediante la aplicación de la normatividad archivística nacional, con el propósito de cumplir con los requisitos para la producción de información, uso y mantenimiento; garantizando en todo momento la integridad, autenticidad y veracidad, bajo parámetros técnicos de organización, trámite, gestión, conservación y disposición final, soportados en los principios archivísticos. </t>
  </si>
  <si>
    <t>Política de mantenimiento, renovación y actualización de infraestructura física</t>
  </si>
  <si>
    <t xml:space="preserve">1.1 Elaborar un diagnóstico cualitativo y cuantitativo de la Infraestructura actual donde incluya alcance, presupuesto, necesidades y requisitos reglamentarios.  </t>
  </si>
  <si>
    <t xml:space="preserve">1.2 Definir y priorizar las necesidades encontradas en el diagnóstico de la infraestructura actual, con el objetivo de dar cumplimiento al marco normativo aplicable. </t>
  </si>
  <si>
    <t>2.1 Identificar las necesidades y demandas de infraestructura física resultantes de las proyecciones de crecimiento de la comunidad Universitaria en distintas fases del plan campus.</t>
  </si>
  <si>
    <t xml:space="preserve">2.2 Formular y apoyar la estructuración de proyectos de ampliación de infraestructura física en congruencia con el ordenamiento, principios y criterios establecido en el Plan Campus. </t>
  </si>
  <si>
    <t>2.3 Integrar la nueva infraestructura física disponible en la capacidad instalada aplicando el instrumento de seguimiento en los proyectos que permitan realizar evaluaciones periódicas de calidad y uso.</t>
  </si>
  <si>
    <t>3.1 Formular anualmente un plan operativo de mantenimiento a la Infraestructura Física de la Universidad, que incluya las actividades derivadas del plan integral de movilidad y el plan de paisajismo institucional.</t>
  </si>
  <si>
    <t xml:space="preserve">3.3 Ejecutar las acciones establecidas en el plan de mantenimiento y adecuaciones a la Infraestructura física de la Universidad Internacional del Trópico Americano Unitrópico. </t>
  </si>
  <si>
    <t>3.4 Atender  los requerimientos de mantenimiento canalizados mediante la mesa de ayuda administrativa.</t>
  </si>
  <si>
    <t>3.5 Establecer un autodiagnóstico del desarrollo de atención de los requerimientos de mantenimiento mediante la mesa de ayuda.</t>
  </si>
  <si>
    <t xml:space="preserve">4.2 Realizar la conciliación anual de activos que permita verificar la calidad de la información en relación con los registros contables de la Universidad. </t>
  </si>
  <si>
    <t xml:space="preserve">4.3 Realizar la toma física de inventarios de acuerdo con el procedimiento establecido para tal fin, que permita llevar un control de la existencia de los activos en cada una de las dependencias de la Universidad. </t>
  </si>
  <si>
    <t xml:space="preserve">4.4 Adelantar el proceso para la adquisición de pólizas para la protección de los activos de la Universidad. </t>
  </si>
  <si>
    <t xml:space="preserve">4.5 Identificación de las necesidades e implementación de servicios de vigilancia y seguridad para la protección de la infraestructura física de la Universidad. </t>
  </si>
  <si>
    <t xml:space="preserve">4.6 Implementar una estrategia de sensibilización para la protección, cuidado y uso adecuado de los activos de la Universidad. </t>
  </si>
  <si>
    <t>Elaboración del diagnóstico de condiciones de infraestructura física</t>
  </si>
  <si>
    <t>Tasa de priorización de necesidades de infraestructura</t>
  </si>
  <si>
    <t>Índice de proyectos aprobados para la ampliación de la infraestructura física</t>
  </si>
  <si>
    <t>Integración de Nueva Infraestructura</t>
  </si>
  <si>
    <t>Plan de mantenimiento y adecuaciones a la Infraestructura física de la Universidad Internacional del Trópico Americano Unitrópico elaborado.</t>
  </si>
  <si>
    <t>Seguimiento a la ejecución del plan de mantenimiento y adecuaciones a la Infraestructura física de la Universidad Internacional del Trópico Americano Unitrópico.</t>
  </si>
  <si>
    <t>Cumplimiento del plan de mantenimiento y adecuaciones a la Infraestructura física de la Universidad Internacional del Trópico Americano Unitrópico.</t>
  </si>
  <si>
    <t>Nivel de eficacia = cumplimiento y resolución de solicitudes.</t>
  </si>
  <si>
    <t>Nivel de la eficiencia de la mesa de ayuda.</t>
  </si>
  <si>
    <t>Cumplimiento en el Registro de Ingresos al Almacén</t>
  </si>
  <si>
    <t>Ejecución de conciliación de activos</t>
  </si>
  <si>
    <t>Toma física de inventarios.</t>
  </si>
  <si>
    <t>Cobertura de activos</t>
  </si>
  <si>
    <t xml:space="preserve">Cobertura del campus en servicios de seguridad </t>
  </si>
  <si>
    <t>Fortalecer la gestión de la infraestructura física, cumpliendo el marco normativo aplicable e
implementando instrumentos de planificación, diseño y construcción.</t>
  </si>
  <si>
    <t>Ampliar la capacidad de la infraestructura física para suplir las necesidades de crecimiento y la demanda proyectada.</t>
  </si>
  <si>
    <t>Mantener la calidad y asegurar la sostenibilidad de la infraestructura física, asegurando sus
condiciones de seguridad y funcionalidad.</t>
  </si>
  <si>
    <t>Registrar, controlar y proteger los activos de la universidad, garantizando la funcionalidad hasta el
cumplimiento de su vida útil.</t>
  </si>
  <si>
    <t>Proveer la infraestructura física necesaria, mejorando su condición, capacidad, gestión y sostenibilidad para el desarrollo de los procesos académicos y administrativos de la Universidad Internacional del Trópico Americano, Unitrópico.</t>
  </si>
  <si>
    <t>Seguimiento de  informes y evaluación de  documentos institucionales. (PEF O PEE)</t>
  </si>
  <si>
    <t xml:space="preserve">1.8 Formular y ejecutar las convocatorias  Internas de investigación propendiendo porque estas suplan las necesidades institucionales de los diferentes actores de investigación. </t>
  </si>
  <si>
    <t xml:space="preserve">3.2 Establecer un instrumento de seguimiento y evaluación trimestral al plan  de mantenimiento y adecuaciones a la infraestructura física de la Universidad Internacional de Trópico Americano. </t>
  </si>
  <si>
    <t xml:space="preserve">4.1 Registrar el ingreso a almacén en el sistema de gestión de activos en cumplimiento con las políticas y los procedimientos establecidos para tal fin. </t>
  </si>
  <si>
    <t>Construir una cultura Unitropista fundamentada en la equidad, la democracia y la solidaridad a partir de prácticas y acciones encaminadas al reconocimiento de la diversidad, la interculturalidad, la multiculturalidad y la inclusión de los grupos priorizados pertenecientes a la comunidad universitaria, garantizando, de esta manera su participación efectiva e inclusiva en todos los escenarios universitarios.</t>
  </si>
  <si>
    <t xml:space="preserve">1.1 Realizar proceso de admisión especial que priorice el acceso de los aspirantes pertenecientes a los grupos especiales de protección constitucional. </t>
  </si>
  <si>
    <t>1.2 Implementar un seguimiento académico permanente para la poblacion estudiantil con discapacidad y con capacidades y/o talentos excepcionales descritas en la Ruta de Atención a la Diversidad.</t>
  </si>
  <si>
    <t xml:space="preserve">1.3 Desarrollar medidas preventivas y de sensibilización derivadas del Protocolo para la prevención y atención de la violencia basada en género y violencia sexual de Unitrópico. </t>
  </si>
  <si>
    <t>1.4 Realizar atención oportuna a los casos de violencia basada en género y violencia sexual de Unitrópico.</t>
  </si>
  <si>
    <t xml:space="preserve">1.5 Fomentar la adquisición de equipos y herramientas tecnológicas a los estudiantes con discapacidad y/o talentos excepcionales que requieran apoyo para sus procesos académico en Unitrópico. </t>
  </si>
  <si>
    <t xml:space="preserve">1.6 Promover la disponibilidad de intérpretes de Lengua de Señas Colombiana (LSC) para facilitar la inclusión y participación de personas sordas en actividades académicas. </t>
  </si>
  <si>
    <t xml:space="preserve">2.1 Elaborar cronograma semestral de actividades, talleres y/o capacitaciones para profesores de Unitrópico que promuevan prácticas pedagógicas inclusivas. </t>
  </si>
  <si>
    <t xml:space="preserve">2.2 Implementar actividades, talleres y capacitaciones para profesores de Unitrópico que promuevan prácticas pedagógicas inclusivas. </t>
  </si>
  <si>
    <t>3.1 Realizar de forma semestral un proceso de caracterización de la población estudiantil que forma parte de los grupos priorizados en la Política de Educación Superior Inclusiva e Intercultural (PESII).</t>
  </si>
  <si>
    <t>4.1 Elaborar cronograma semestral de actividades para fomentar una cultura inclusiva en Unitrópico</t>
  </si>
  <si>
    <t xml:space="preserve">4.2 Implementar actividades para fomentar una cultura inclusiva en la comunidad universitaria mediante procesos de sensibilización y acciones interinstitucionales que generen condiciones favorables a los grupos étnicos (comunidades negras, afrocolombianas, raizales, palenqueras, pueblos indígenas y pueblo Rrom), víctimas del conflicto, comunidad LGBTI y otras poblaciones de protección constitucional. </t>
  </si>
  <si>
    <t>5.1  Desarrollar cátedras que promuevan procesos académicos interdisciplinares para integrar saberes y facilitar la interpretación de la realidad social, contribuyendo a la construcción de la paz en una sociedad diversa e inclusiva.</t>
  </si>
  <si>
    <t xml:space="preserve">6.1 Fomentar la participación de la comunidad educativa para la conformación de semilleros y líneas de investigación sobre diversidad, educación inclusiva, interculturalidad, accesibilidad y otros temas relacionados, desde un enfoque interdisciplinar que promueva la construcción colectiva de conocimientos. 
</t>
  </si>
  <si>
    <t xml:space="preserve">7.1 Aplicar el Índice de inclusión para Educación Superior (INES) con el objetivo de identificar y analizar las fortalezas y oportunidades de mejora en la implementación de la Política de Educación Superior Inclusiva e Intercultural (PESII) de la Universidad.
</t>
  </si>
  <si>
    <t xml:space="preserve">Porcentaje de avance en la Implementación del proceso de admisión especial por semestre. </t>
  </si>
  <si>
    <t>Porcentaje anual de estudiantes con discapacidad o talentos excepcionales que reciben atención y seguimiento académico permanente.</t>
  </si>
  <si>
    <t xml:space="preserve">Porcentaje anual de actividades desarrolladas derivadas del Protocolo para la prevención y atención de la violencia basada en género y violencia sexual </t>
  </si>
  <si>
    <t xml:space="preserve">Porcentaje de casos de violencia basada en género y violencia sexual atendidos anualmente </t>
  </si>
  <si>
    <t xml:space="preserve">Porcentaje de equipos y herramientas tecnológicas adquiridos para estudiantes con discapacidad y/o talentos excepciones que lo requieran. </t>
  </si>
  <si>
    <t>Porcentaje de intérpretes de LSC contratados en función del número de estudiantes sordos matriculados por semestre.</t>
  </si>
  <si>
    <t xml:space="preserve">Porcentaje de avance para la elaboración de un cronograma semestral de actividades, talleres y/o capacitaciones a profesores sobre educación inclusiva. </t>
  </si>
  <si>
    <t>Porcentaje anual de actividades de capacitación en educación inclusiva realizadas a profesores.</t>
  </si>
  <si>
    <t xml:space="preserve">Porcentaje de avance en la caracterización de estudiantes de grupos priorizados en la Política de Educación Superior Inclusiva e Intercultural. </t>
  </si>
  <si>
    <t>Porcentaje de avance para la elaboración de cronograma semestral de actividades para fomentar una cultura inclusiva en Unitrópico</t>
  </si>
  <si>
    <t xml:space="preserve">Porcentaje anual de actividades realizadas que fomentan una cultura inclusiva a través de procesos de sensibilización y acciones interinstitucionales que generen condiciones favorables a los estudiantes que hacen parte de los grupos de protección constitucional de Unitrópico. </t>
  </si>
  <si>
    <t>Porcentaje anual de cátedras interdisciplinares desarrolladas para la construcción de la paz en una sociedad diversa e inclusiva.</t>
  </si>
  <si>
    <t>Porcentaje de actividades que fomenten la conformación de semilleros de investigación sobre diversidad, educación inclusiva, interculturalidad, accesibilidad y otros temas relacionados, desde un enfoque interdisciplinar que promueva la construcción colectiva de conocimientos.</t>
  </si>
  <si>
    <t xml:space="preserve">Porcentaje de avance en la aplicación de la metodología del Índice de Inclusión para la Educación Superior (INES) en Unitrópico. </t>
  </si>
  <si>
    <t xml:space="preserve">Objetivo N°1: Orientar e implementar estrategias para el acompañamiento y la inclusión efectiva en el acceso, la permanencia y la obtención del título por parte de los estudiantes pertenecientes a la Política de Educación Superior Inclusiva e Intercultural (PESII) de la universidad Unitrópico. </t>
  </si>
  <si>
    <t>Objetivo N°2: Orientar y acompañar a las áreas académicas y administrativas, así como a Bienestar universitario, con estrategias, proyectos y acciones que logren facilitar la formación académica y la participación plena de toda la comunidad académica perteneciente a la Política de Educación Superior Inclusiva e Intercultural (PESII), en las diferentes dinámicas de la vida universitaria.</t>
  </si>
  <si>
    <t>Objetivo N°3: Realizar una caracterización permanente de los estudiantes pertenecientes a la Política de Educación Superior Inclusiva e Intercultural (PESII).</t>
  </si>
  <si>
    <t>Objetivo N°4: Fomentar prácticas, cultura y acciones que fomenten la toma de conciencia por parte de los miembros de la comunidad universitaria en torno al reconocimiento y el respeto por la diversidad y la interculturalidad.</t>
  </si>
  <si>
    <t xml:space="preserve">Objetivo N°5: Promover y orientar el conocimiento interdisciplinario sobre educación superior inclusiva en la comunidad académica transformando el servicio de la inclusión con calidad dentro de la institución. </t>
  </si>
  <si>
    <t>Objetivo N°6: Investigar y difundir prácticas de equidad e inclusión en educación superior, convivencia universitaria y desarrollo estudiantil que permitan aportar insumos a la labor que desempeña la institución.</t>
  </si>
  <si>
    <t>Objetivo N°7: Analizar las condiciones de educación superior inclusiva que se están implementando dentro de la universidad para evaluarlas y promover acciones de mejoramiento orientadas a cualificar la atención a la diversidad de la comunidad universitaria.</t>
  </si>
  <si>
    <t>Política de autoevalución autorregulación y mejoramiento</t>
  </si>
  <si>
    <t>1.1 Diagnosticar, identificar, definir los parámetros para el desarrollo de una metodología que permita llevar a cabo los procesos de autoevaluación institucional y de programas académicos.</t>
  </si>
  <si>
    <t>1.2 Identificar y definir 10 instrumentos necesarios para el desarrollo de los procesos de autoevaluación institucional y de programas académicos.</t>
  </si>
  <si>
    <t xml:space="preserve">1.3 Realizar una capacitación anual en el uso de la metodología para los responsables de la autoevaluación </t>
  </si>
  <si>
    <t>2.1. Desarrollar bienalmente un proceso de autoevaluación institucional</t>
  </si>
  <si>
    <t>2.2. Desarrollar los procesos de autoevaluación de programas académicos, de acuerdo con la programación de la Oficina de Aseguramiento de la Calidad y la Acreditación.</t>
  </si>
  <si>
    <t>3.1. Formular un Plan de Mejoramiento Institucional</t>
  </si>
  <si>
    <t>3.2. Formular Planes de Mejoramiento para los Programas Académicos</t>
  </si>
  <si>
    <t>4.1 Crear el Comité Institucional de Autoevaluación y Acreditación.</t>
  </si>
  <si>
    <t>4.2 Elaborar el Manual que Operacionaliza el funcionamiento del Comité de Autoevaluación y Acreditación.</t>
  </si>
  <si>
    <t xml:space="preserve">4.3. Implementación del plan de mejoramiento institucional </t>
  </si>
  <si>
    <t xml:space="preserve">4.4. Implementación de los planes de mejoramiento de programas académicos </t>
  </si>
  <si>
    <t xml:space="preserve">4.5. Diseñar la herramienta de monitoreo a la implementación de los planes de mejoramiento institucional y de programas académicos </t>
  </si>
  <si>
    <t xml:space="preserve">4.6. Monitorear la ejecución del Plan de Mejoramiento Institucional. </t>
  </si>
  <si>
    <t xml:space="preserve">4.7. Monitorear la ejecución de los Planes de Mejoramiento de los Programas Académicos. </t>
  </si>
  <si>
    <t>Documento Elaborado que describe la metodología para procesos de autoevaluación institucional y de programas académicos</t>
  </si>
  <si>
    <t>Instrumentos elaborados que apoyan los procesos de autoevaluación institucional y de programas académicos.</t>
  </si>
  <si>
    <t xml:space="preserve">Capacitación anual realizada sobre el uso de la metodología dirigida a los responsables de la autoevaluación </t>
  </si>
  <si>
    <t>Proceso de autoevaluación institucional Desarrollado bienalmente</t>
  </si>
  <si>
    <t>Proceso de autoevaluación de programas académicos, desarrollado de acuerdo con la programación de la Oficina de Aseguramiento de la Calidad y a Acreditación.</t>
  </si>
  <si>
    <t>Plan de Mejoramiento Institucional formulado</t>
  </si>
  <si>
    <t>Planes de mejoramiento de los programas académicos formulados</t>
  </si>
  <si>
    <t>Comité Institucional de Autoevaluación y Acreditación creado</t>
  </si>
  <si>
    <t>Manual Elaborado que operacionaliza el funcionamiento del Comité de Autoevaluación y Acreditación</t>
  </si>
  <si>
    <t>Plan de mejoramiento institucional implementado</t>
  </si>
  <si>
    <t>Plan de mejoramiento de programas académicos implementados</t>
  </si>
  <si>
    <t xml:space="preserve">Herramienta diseñada para el monitoreo a la implementación de los planes de mejoramiento institucional y de programas académicos </t>
  </si>
  <si>
    <t xml:space="preserve">Cumplimiento del plan de mejoramiento institucional </t>
  </si>
  <si>
    <t xml:space="preserve">Cumplimiento del plan de mejoramiento de programas académicos </t>
  </si>
  <si>
    <t>1. Implementar una metodología de autoevaluación que facilite la retroalimentación constante de procesos e impulse el mejoramiento continuo de la institución</t>
  </si>
  <si>
    <t>2. Ejecutar evaluaciones periódicas que permitan determinar el grado de cumplimiento de las condiciones de calidad establecidas por el modelo, mediante la aplicación de los instrumentos definidos</t>
  </si>
  <si>
    <t>3. Formular planes de mejoramiento con el propósito de intervenir los aspectos a mejorar y mantener las fortalezas desde diferentes estrategias que posibiliten la cualificación permanente de la institución y el desarrollo de sus procesos</t>
  </si>
  <si>
    <t>4. Hacer seguimiento a los resultados de la puesta en marcha de las acciones de mejoramiento</t>
  </si>
  <si>
    <t>Contribuir al mejoramiento continuo de las funciones misionales, desde la evaluación y cualificación de los procesos inherentes a los programas y a la institución, mediante un proceso sistemático de reflexión participativa, a través de ejercicios de evaluación, planes de mejoramiento y seguimiento de los resultados obtenidos</t>
  </si>
  <si>
    <t>NOMBRE2</t>
  </si>
  <si>
    <t/>
  </si>
  <si>
    <t xml:space="preserve">3.4 Formular y desarrollar jornadas anuales en el manejo, uso e interpretación de la información estadística y piezas gráfico-estadísticas dispuestas en los tableros de control (dashboard) publicados en la página web de la Universidad, para promover y fomentar la toma de decisiones basadas en evidencias en la institución, fomentando el valor agregado de la información. </t>
  </si>
  <si>
    <t>5.1  Realizar un diagnóstico de herramientas tecnológicas estadísticas (software) que permitan dar solución a las necesidades de gestión estadística referentes al  acopio, procesamiento, análisis, diseño y difusión de la información estadística gestionada, en el marco del desarrollo del modelo del proceso estadístico</t>
  </si>
  <si>
    <r>
      <rPr>
        <b/>
        <sz val="11"/>
        <color theme="1"/>
        <rFont val="Aptos Narrow"/>
        <family val="2"/>
        <scheme val="minor"/>
      </rPr>
      <t xml:space="preserve">1.1 </t>
    </r>
    <r>
      <rPr>
        <sz val="11"/>
        <color theme="1"/>
        <rFont val="Aptos Narrow"/>
        <family val="2"/>
        <scheme val="minor"/>
      </rPr>
      <t>Construcción de procedimientos que permitan la interacción y articulación de los componentes del Sistema de Investigación</t>
    </r>
  </si>
  <si>
    <r>
      <rPr>
        <b/>
        <sz val="11"/>
        <color theme="1"/>
        <rFont val="Aptos Narrow"/>
        <family val="2"/>
        <scheme val="minor"/>
      </rPr>
      <t>1.2</t>
    </r>
    <r>
      <rPr>
        <sz val="11"/>
        <color theme="1"/>
        <rFont val="Aptos Narrow"/>
        <family val="2"/>
        <scheme val="minor"/>
      </rPr>
      <t xml:space="preserve">  Construcción de procedimientos para la creación y consolidación de semilleros, grupos,
centros e institutos de investigación.</t>
    </r>
  </si>
  <si>
    <r>
      <rPr>
        <b/>
        <sz val="11"/>
        <color theme="1"/>
        <rFont val="Aptos Narrow"/>
        <family val="2"/>
        <scheme val="minor"/>
      </rPr>
      <t>1.3</t>
    </r>
    <r>
      <rPr>
        <sz val="11"/>
        <color theme="1"/>
        <rFont val="Aptos Narrow"/>
        <family val="2"/>
        <scheme val="minor"/>
      </rPr>
      <t xml:space="preserve"> Formulación de un Sistema de Información que permita la recopilación, organización, análisis y evaluación de la información de los actores, procesos y resultados de investigación.</t>
    </r>
  </si>
  <si>
    <t>Establecer un marco conceptual y estratégico que guie a Unitrópico en la formulación e implementación de lineamientos y estrategias para la protección, uso y explotación de la propiedad intelectual generada en la institución con el fin de fortalecer las capacidades institucionales para la gestión de su propiedad intelectual</t>
  </si>
  <si>
    <t>Política de egresados</t>
  </si>
  <si>
    <t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t>
  </si>
  <si>
    <t>1. Fortalecimiento, Identidad y Seguimiento</t>
  </si>
  <si>
    <t xml:space="preserve">1.1. Reglamentar, implementar y conservar el Sistema de Egresados que trata el artículo 69 del estatuto General de Unitrópico. </t>
  </si>
  <si>
    <t>1.2.	Establecer estrategias que permitan fortalecer la relación, comunicación y acercamiento continuo entre la Institución y sus egresados, con el objetivo de interiorizar la identidad y el sentido de pertenencia hacia su Alma Mater.</t>
  </si>
  <si>
    <t>1.3. Establecer canales de comunicación efectivos que permitan mantener una relación fluida y solida entre la universidad y sus egresados, compartiendo noticias, eventos y oportunidades relevantes para el desarrollo personal y profesional.</t>
  </si>
  <si>
    <t>1.4 Ofertar programas de formación continua, cursos de actualización, conferencias y talleres que permitan a los egresados mantenerse actualizados en sus campos de conocimiento y mejorar sus habilidades profesionales, contribuyendo así a su crecimiento y éxito en el ámbito laboral.</t>
  </si>
  <si>
    <t>1.5. Proporcionar y brindar servicios y beneficios exclusivos para Egresados.</t>
  </si>
  <si>
    <t>1.6. Promover el networking y la colaboración entre Egresados.</t>
  </si>
  <si>
    <t>1.7. Realizar seguimiento y evaluación del impacto de la Política de Egresados</t>
  </si>
  <si>
    <t>1.8. Establecer alianzas y convenios con empresas y organizaciones.</t>
  </si>
  <si>
    <t>2. Sentido De Pertenencia, Pertinencia y Transformación Social</t>
  </si>
  <si>
    <t>2.1. Vincular a los egresados y los actores del ecosistema cultural, artístico, económico, social, político y ambiental articulado a través de oportunidades laborales, empresariales, académicas e investigativas.</t>
  </si>
  <si>
    <t>2.2. Participación de egresados en proyectos de responsabilidad social.</t>
  </si>
  <si>
    <t>2.3. Participación democrática de los egresados en los espacios democráticos a los que tienen derecho en la universidad</t>
  </si>
  <si>
    <t>2.4. Incentivar la colaboración en proyectos de investigación e innovación</t>
  </si>
  <si>
    <t>2.5.	Establecer los criterios a utilizar para la identificación y el reconocimiento público de las experiencias destacadas de los egresados.</t>
  </si>
  <si>
    <t>2.6. Identificar y reconocer públicamente las diversas experiencias destacadas de egresados desde las unidades académico-administrativas</t>
  </si>
  <si>
    <t>3. Articulación Institucional</t>
  </si>
  <si>
    <t>3.1.	Realizar trabajo colaborativo entre las unidades académico-administrativas de la institución, con el fin de promover efectiva y eficazmente la participación de los egresados.</t>
  </si>
  <si>
    <t>3.2.Establecer espacios de interacción de las unidades administrativas, facultades, escuelas y programas académicos de la Universidad en la creación del portafolio de servicios en pro del sentido de pertenencia de los egresados como parte de la comunidad Universitaria de Unitrópico</t>
  </si>
  <si>
    <t>3.3.	Trabajar de manera conjunta con las facultades, escuelas y programas académicos, en la construcción de mecanismos de recolección de información de los egresados, con el propósito de autoevaluar y contribuir al mejoramiento continuo de la Universidad.</t>
  </si>
  <si>
    <t>3.4. Consolidar el vínculo colaborativo en las unidades académico-administrativas, ejecutando programas de capacitación y eventos para egresados sobre aspectos que faciliten su ingreso, crecimiento y retiro a la vida laboral, profesional, de investigación, emprendimiento, innovación, desarrollo sostenible, arte, cultura, recreación y deporte.</t>
  </si>
  <si>
    <t>4. Egresado No graduado</t>
  </si>
  <si>
    <t xml:space="preserve">4.1. Ofertar programas de educación  continuada en pro de la cualificación laboral y preparación para el ingreso a la vida laboral con enfoque en las necesidades. </t>
  </si>
  <si>
    <t>4.2.	Generar servicios y espacios de participación en el contexto investigativo, cultural, artístico y de salud fisica y mental promoviendo el bienestar integral de los egresados no graduados.</t>
  </si>
  <si>
    <t>4.3.	Generar espacios de participación que promuevan el emprendimiento e innovacion en egresados no graduados.</t>
  </si>
  <si>
    <t>Política Integral de Bienestar Univesitario</t>
  </si>
  <si>
    <t>Contribuir con el desarrollo humano integral en la construcción de una vida universitaria solidaria y la inclusión de los miembros de la comunidad  Unitropista, teniendo en cuenta sus necesidades y particularidades.</t>
  </si>
  <si>
    <t>Objetivo N°1: Promover el desarrollo de las dimensiones del ser humano (física, psico-afectiva, intelectual, social y cultural) y su formación integral en el contexto de la vida universitaria, a través de las áreas y lineas de acción estratégicas de Bienestar Universitario.</t>
  </si>
  <si>
    <t>1.1.1.1.1. Fomentar la participación de grupos representativos de la universidad orientados al arte y la cultura, con el objetivo de participar activamente en eventos a nivel local, regional, nacional e internacional.</t>
  </si>
  <si>
    <t>1.1.1.1.2. Desarrollar una oferta de cursos de formación tanto libres como optativos, centrados en el arte y la cultura, con el propósito de brindar formación en expresión artística y cultural a la comunidad estudiantil. Además, implementar una oferta específica de cursos libres destinados a la participación activa del personal administrativo, profesoral, egresados y jubilados.</t>
  </si>
  <si>
    <t>1.1.2.1.1. Fomentar la participación de los grupos representativos de la universidad en competencias y eventos deportivos a nivel local, nacional e internacional, contribuyendo así al desarrollo deportivo y al espíritu competitivo de nuestra comunidad académica.</t>
  </si>
  <si>
    <t>1.1.2.1.2. Desarrollar una oferta de cursos de formación tanto libres como optativos, centrados Deporte, con el propósito de brindar formación a la comunidad estudiantil. Además, implementar una oferta específica de cursos libres destinados a la participación activa del personal administrativo, profesoral, egresados y jubilados.</t>
  </si>
  <si>
    <t>1.1.2.2.1. Coordinar programas y eventos al aire libre que promuevan un estilo de vida activo y saludable, integrando actividades recreativas que fomenten el bienestar físico y mental entre los estudiantes.</t>
  </si>
  <si>
    <t>1.1.2.3.1. Ampliar la variedad de actividades físicas disponibles, asegurando una oferta inclusiva que responda a las distintas preferencias, intereses y habilidades de la comunidad universitaria.</t>
  </si>
  <si>
    <t>1.1.4.1.1. Diseñar e implementar un Programa Integral de Deportes, Artes, Cultura, Recreación  y Actividad Física.</t>
  </si>
  <si>
    <t>Objetivo N°2: Fortalecer las prácticas que fomentan la sana convivencia, la equidad, la inclusión, la democracia y la solidaridad en la comunidad universitaria, a través de las áreas y líneas de acción estratégicas de Bienestar Universitario.</t>
  </si>
  <si>
    <t xml:space="preserve">2.1.1.1.1. Diseñar campaña de sensibilización y divulgación, dirigida a resaltar la importancia del respeto hacia los símbolos institucionales y el cumplimiento de las normas de convivencia universitaria. </t>
  </si>
  <si>
    <t>2.1.1.1.2. Diseñar y llevar a cabo eventos emblemáticos que celebren la identidad institucional, tales como aniversarios, días representativos y ceremonias de bienvenida, con el objetivo de promover la integración y resaltar los logros y valores que caracterizan a la comunidad universitaria.</t>
  </si>
  <si>
    <t>2.1.2.1.1.  Diseñar e implementar actividades para promover  espacios de diálogos transparentes y participativos con los representantes ante los organos colegiados de la universidad.</t>
  </si>
  <si>
    <t>2.1.3.1.1.  Adecuar espacios físicos para la integración y participación activa de la comunidad universitaria, como auditorios, salas de encuentro y áreas recreativas, que estén equipados para actividades culturales, deportivas y académicas.</t>
  </si>
  <si>
    <t xml:space="preserve">Objetivo N°3: Fomentar la permanencia y graduación, implementando estrategias de fortalecimiento, acompañamiento y seguimiento que conciban la formación integral de los estudiantes, a través de las áreas y líneas de acción estratégicas de Bienestar Universitario. </t>
  </si>
  <si>
    <t>3.1.1.1.1. Incentivar a los estudiantes la creación de grupos de estudio de investigación colaborativa y el desarrollo de proyectos académicos, enriqueciendo la experiencia universitaria de los estudiantes.</t>
  </si>
  <si>
    <t>3.1.1.2.1. Crear e implementar un programa integral que brinde acompañamiento a los estudiantes durante las etapas de inducción, permanencia y graduación, proporcionando apoyo en los aspectos académicos, psicosociales y socioeconómicos.</t>
  </si>
  <si>
    <t>3.1.1.2.2. Implementar un Sistema de Alertas Tempranas estableciendo criterios claros para la identificación de riesgos de deserción estudiantil.</t>
  </si>
  <si>
    <t>3.1.2.1.1.Establecer programa integral de apoyo de estímulos, incentivos y/o distinciones como reconocimiento al mérito académico, investigativo, deportivo, artístico y/o cultural.</t>
  </si>
  <si>
    <t>Objetivo N°4: Gestionar acciones de Bienestar Universitario de acuerdo con las necesidades y las situaciones que impacten en los contextos de la vida universitaria.</t>
  </si>
  <si>
    <t>4.1.1.1.1. Ejecutar ocho (08) proyectos de voluntariado destinados a promover un ambiente saludable y sostenible en el campus.</t>
  </si>
  <si>
    <t>4.2.1.1.1. Diseñar e Implementar un programa integral de fortalecimiento de la salud física,psicosocial y prevención y promoción  de la comunidad universitaria de Unitrópico</t>
  </si>
  <si>
    <t xml:space="preserve">Documentos normativos establecidos para la reglamentación,  implementación y conservación del sistema de egresados de la Unitrópico </t>
  </si>
  <si>
    <t>Egresados participantes en Eventos Institucionales.</t>
  </si>
  <si>
    <t>Canales de comunicación institucionales establecidos en pro de la relación de los egresados con la Unitrópico</t>
  </si>
  <si>
    <t xml:space="preserve"> Numero de eventos de formacion, actualizacion y posgrado  ofertados por la universidad para los egresados</t>
  </si>
  <si>
    <t xml:space="preserve">Servicios exclusivos para egresados ofertados por la institución </t>
  </si>
  <si>
    <t>Número de Espacios ejecutados  promotores del networking para Egresados</t>
  </si>
  <si>
    <t>Porcentaje del plan de acción de la politica de egresados ejecutados.</t>
  </si>
  <si>
    <t>Convenios gestionados por la institución en pro del desarrollo de la politica de egresados</t>
  </si>
  <si>
    <t>Egresados vinculados en eventos Institucionales desarrollados.</t>
  </si>
  <si>
    <t xml:space="preserve"> Egresados participantes en Iniciativas de Responsabilidad Social.</t>
  </si>
  <si>
    <t>Egresados participantes en Espacios Democráticos proporcionados por la Universidad.</t>
  </si>
  <si>
    <t>Egresados participantes en Proyectos de Investigación y Desarrollo Tecnológico.</t>
  </si>
  <si>
    <t>Porcentaje de documento construido para la identificación y reconocimiento de las experiencias destacadas de los egresados</t>
  </si>
  <si>
    <t xml:space="preserve">Actos administrativos oficiados de reconocimiento a Egresados </t>
  </si>
  <si>
    <t>Actividades realizadas en conjunto con las diferentes unidades academico-administrativas que promuevan la participación de los egresados</t>
  </si>
  <si>
    <t>Porcentaje de portafolio de servicios desarrollado por las diferentes unidades academico-administrativas.</t>
  </si>
  <si>
    <t>Egresados caracterizados  a traves del trabajo desarrollado de manera conjunta por la universidad</t>
  </si>
  <si>
    <t xml:space="preserve">Egresados participantes en las actividades realizadas en conjunto entre unidades academico-administrativas </t>
  </si>
  <si>
    <t>Programas de formación continua ofertados para los egresados no graduados.</t>
  </si>
  <si>
    <t>Egresados no graduados participantes de los espacios generados por la universidad en pro del bienestar integral de los mismos.</t>
  </si>
  <si>
    <t xml:space="preserve"> Emprendimientos registrados por Egresados no Graduados</t>
  </si>
  <si>
    <t>Cumplimiento en la participación de grupos representativos de arte y cultura</t>
  </si>
  <si>
    <t xml:space="preserve">Cumplimiento en el desarrollo de oferta de cursos de formación, libres y/o optativos </t>
  </si>
  <si>
    <t>Cumplimiento en la participación de grupos representativos de deporte</t>
  </si>
  <si>
    <t>Cumplimiento en el desarrollo de oferta de cursos de formación, libres y/o optativos</t>
  </si>
  <si>
    <t>Porcentaje de participación en actividades físicas y recreativas</t>
  </si>
  <si>
    <t>Número total de actividades físicas disponibles</t>
  </si>
  <si>
    <t>Porcentaje de cumplimiento de avance en la implementación del programa integral de desarrollo en deportes, artes, cultura, recreación y actividad física.</t>
  </si>
  <si>
    <t xml:space="preserve">Porcentaje de cumplimiento en la implementación de campaña de sensibilización de sentido de pertenencia </t>
  </si>
  <si>
    <t>Cumplimiento del calendario de eventos emblemáticos</t>
  </si>
  <si>
    <t>Cumplimiento de las actividades realizadas</t>
  </si>
  <si>
    <t>Incremento de espacios de integración creados y utilizados dentro del campus.</t>
  </si>
  <si>
    <t>Número de actividades de promoción realizadas para la creación de grupos de estudio</t>
  </si>
  <si>
    <t>Porcentaje de participantes en el programa de permanencia y graduación</t>
  </si>
  <si>
    <t>Porcentaje de estudiantes en riesgo de deserción identificados e intervenidos  mediante el Sistema de Alertas Tempranas.</t>
  </si>
  <si>
    <t>Progreso en la implementación del programa integral de apoyo de estímulos, incentivos y/o distinciones</t>
  </si>
  <si>
    <t xml:space="preserve">Número de voluntariados </t>
  </si>
  <si>
    <t>Porcentaje implementación del programa integral de fortalecimiento de la salud fisica y psicosocial</t>
  </si>
  <si>
    <t>egresa</t>
  </si>
  <si>
    <t>Dividendo</t>
  </si>
  <si>
    <t xml:space="preserve">Divisor </t>
  </si>
  <si>
    <t>Cociente</t>
  </si>
  <si>
    <t>Total politica</t>
  </si>
  <si>
    <t>Forma de acumulación</t>
  </si>
  <si>
    <t xml:space="preserve">Año 1
2023 </t>
  </si>
  <si>
    <t>Año 2
2024</t>
  </si>
  <si>
    <t>Año 3
2025</t>
  </si>
  <si>
    <t>Año 4
2026</t>
  </si>
  <si>
    <t>Año 5
2027</t>
  </si>
  <si>
    <t>Año 6
2028</t>
  </si>
  <si>
    <t>Acumulado</t>
  </si>
  <si>
    <t>Flujo</t>
  </si>
  <si>
    <t>-</t>
  </si>
  <si>
    <t>20%</t>
  </si>
  <si>
    <t>21%</t>
  </si>
  <si>
    <t>22%</t>
  </si>
  <si>
    <t>24%</t>
  </si>
  <si>
    <t>Reducción</t>
  </si>
  <si>
    <t>Stock</t>
  </si>
  <si>
    <t xml:space="preserve">Avance anual-2023 </t>
  </si>
  <si>
    <t>Avance anual-2024</t>
  </si>
  <si>
    <t>Avance anual-2025</t>
  </si>
  <si>
    <t>Avance anual-2026</t>
  </si>
  <si>
    <t>Avance anual-2027</t>
  </si>
  <si>
    <t>Avance anual-2028</t>
  </si>
  <si>
    <t>Porcentaje deAvance anual-%</t>
  </si>
  <si>
    <t>entero</t>
  </si>
  <si>
    <t>porcentaje</t>
  </si>
  <si>
    <t>acumulado</t>
  </si>
  <si>
    <t xml:space="preserve">Flujo </t>
  </si>
  <si>
    <t>tipo_dato_acumulado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</si>
</sst>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 #,##0_-;\-&quot;$&quot;\ * #,##0_-;_-&quot;$&quot;\ * &quot;-&quot;_-;_-@_-"/>
    <numFmt numFmtId="43" formatCode="_-* #,##0.00_-;\-* #,##0.00_-;_-* &quot;-&quot;??_-;_-@_-"/>
    <numFmt numFmtId="164" formatCode=";;;"/>
    <numFmt numFmtId="165" formatCode="_ * #,##0_ ;_ * \-#,##0_ ;_ * &quot;-&quot;??_ ;_ @_ "/>
    <numFmt numFmtId="166" formatCode="_ * #,##0.00_ ;_ * \-#,##0.00_ ;_ * &quot;-&quot;??_ ;_ @_ "/>
    <numFmt numFmtId="167" formatCode="0.0%"/>
    <numFmt numFmtId="168" formatCode="0.000%"/>
    <numFmt numFmtId="169" formatCode="0.00000%"/>
    <numFmt numFmtId="170" formatCode="0.0000000%"/>
  </numFmts>
  <fonts count="28" x14ac:knownFonts="1">
    <font>
      <sz val="11"/>
      <color theme="1"/>
      <name val="Aptos Narrow"/>
      <family val="2"/>
      <scheme val="minor"/>
    </font>
    <font>
      <b/>
      <sz val="11"/>
      <color theme="1"/>
      <name val="Aptos Narrow"/>
      <family val="2"/>
      <scheme val="minor"/>
    </font>
    <font>
      <sz val="11"/>
      <color theme="1"/>
      <name val="Montserrat Light"/>
    </font>
    <font>
      <sz val="11"/>
      <color rgb="FF00594E"/>
      <name val="Montserrat Light"/>
    </font>
    <font>
      <sz val="11"/>
      <color theme="0"/>
      <name val="Montserrat Light"/>
    </font>
    <font>
      <sz val="14"/>
      <color theme="0"/>
      <name val="Montserrat Light"/>
    </font>
    <font>
      <sz val="14"/>
      <color rgb="FF00594E"/>
      <name val="Montserrat Light"/>
    </font>
    <font>
      <sz val="10"/>
      <color theme="0"/>
      <name val="Montserrat Light"/>
    </font>
    <font>
      <sz val="10"/>
      <color theme="1"/>
      <name val="Arial"/>
      <family val="2"/>
    </font>
    <font>
      <b/>
      <sz val="10"/>
      <color theme="1"/>
      <name val="Arial"/>
      <family val="2"/>
    </font>
    <font>
      <sz val="10"/>
      <color rgb="FF000000"/>
      <name val="Arial"/>
      <family val="2"/>
    </font>
    <font>
      <sz val="11"/>
      <color theme="1"/>
      <name val="Aptos Narrow"/>
      <family val="2"/>
      <scheme val="minor"/>
    </font>
    <font>
      <sz val="10"/>
      <name val="Arial"/>
      <family val="2"/>
    </font>
    <font>
      <sz val="10"/>
      <color theme="1" tint="0.249977111117893"/>
      <name val="Arial"/>
      <family val="2"/>
    </font>
    <font>
      <b/>
      <sz val="14"/>
      <color theme="0"/>
      <name val="Arial"/>
      <family val="2"/>
    </font>
    <font>
      <sz val="14"/>
      <color theme="0"/>
      <name val="Aptos Narrow"/>
      <family val="2"/>
      <scheme val="minor"/>
    </font>
    <font>
      <sz val="10"/>
      <color theme="1"/>
      <name val="Arial Narrow"/>
      <family val="2"/>
    </font>
    <font>
      <sz val="9"/>
      <name val="Aptos Display"/>
      <family val="2"/>
      <scheme val="major"/>
    </font>
    <font>
      <sz val="10"/>
      <name val="Arial Narrow"/>
      <family val="2"/>
    </font>
    <font>
      <sz val="9"/>
      <name val="Arial"/>
      <family val="2"/>
    </font>
    <font>
      <b/>
      <sz val="10"/>
      <name val="Arial"/>
      <family val="2"/>
    </font>
    <font>
      <b/>
      <sz val="12"/>
      <name val="Arial"/>
      <family val="2"/>
    </font>
    <font>
      <sz val="8"/>
      <name val="Aptos Narrow"/>
      <family val="2"/>
      <scheme val="minor"/>
    </font>
    <font>
      <sz val="11"/>
      <color rgb="FFFF0000"/>
      <name val="Aptos Narrow"/>
      <family val="2"/>
      <scheme val="minor"/>
    </font>
    <font>
      <sz val="10"/>
      <color rgb="FFFF0000"/>
      <name val="Arial"/>
      <family val="2"/>
    </font>
    <font>
      <sz val="10"/>
      <color rgb="FFFF0000"/>
      <name val="Arial Narrow"/>
      <family val="2"/>
    </font>
    <font>
      <sz val="10"/>
      <color theme="1"/>
      <name val="Aptos Narrow"/>
      <family val="2"/>
      <scheme val="minor"/>
    </font>
    <font>
      <sz val="10"/>
      <name val="Aptos Display"/>
      <family val="2"/>
      <scheme val="major"/>
    </font>
  </fonts>
  <fills count="12">
    <fill>
      <patternFill patternType="none"/>
    </fill>
    <fill>
      <patternFill patternType="gray125"/>
    </fill>
    <fill>
      <patternFill patternType="solid">
        <fgColor rgb="FF00594E"/>
        <bgColor indexed="64"/>
      </patternFill>
    </fill>
    <fill>
      <patternFill patternType="solid">
        <fgColor rgb="FFFBF1E9"/>
        <bgColor indexed="64"/>
      </patternFill>
    </fill>
    <fill>
      <patternFill patternType="solid">
        <fgColor rgb="FFB5A160"/>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D8D8D8"/>
      </patternFill>
    </fill>
    <fill>
      <patternFill patternType="solid">
        <fgColor theme="2" tint="-9.9978637043366805E-2"/>
        <bgColor indexed="64"/>
      </patternFill>
    </fill>
  </fills>
  <borders count="47">
    <border>
      <left/>
      <right/>
      <top/>
      <bottom/>
      <diagonal/>
    </border>
    <border>
      <left style="double">
        <color theme="0" tint="-0.24994659260841701"/>
      </left>
      <right style="double">
        <color theme="0" tint="-0.24994659260841701"/>
      </right>
      <top style="double">
        <color theme="0" tint="-0.24994659260841701"/>
      </top>
      <bottom style="double">
        <color theme="0" tint="-0.24994659260841701"/>
      </bottom>
      <diagonal/>
    </border>
    <border>
      <left style="double">
        <color theme="2" tint="-9.9948118533890809E-2"/>
      </left>
      <right style="double">
        <color theme="2" tint="-9.9948118533890809E-2"/>
      </right>
      <top style="double">
        <color theme="2" tint="-9.9948118533890809E-2"/>
      </top>
      <bottom style="double">
        <color theme="2" tint="-9.9948118533890809E-2"/>
      </bottom>
      <diagonal/>
    </border>
    <border>
      <left/>
      <right/>
      <top style="double">
        <color theme="2" tint="-9.9948118533890809E-2"/>
      </top>
      <bottom/>
      <diagonal/>
    </border>
    <border>
      <left/>
      <right style="double">
        <color theme="2" tint="-9.9948118533890809E-2"/>
      </right>
      <top style="double">
        <color theme="2" tint="-9.9948118533890809E-2"/>
      </top>
      <bottom/>
      <diagonal/>
    </border>
    <border>
      <left/>
      <right style="double">
        <color theme="2" tint="-9.9948118533890809E-2"/>
      </right>
      <top/>
      <bottom/>
      <diagonal/>
    </border>
    <border>
      <left style="double">
        <color theme="0" tint="-0.24994659260841701"/>
      </left>
      <right/>
      <top/>
      <bottom style="double">
        <color theme="2" tint="-9.9948118533890809E-2"/>
      </bottom>
      <diagonal/>
    </border>
    <border>
      <left/>
      <right/>
      <top/>
      <bottom style="double">
        <color theme="2" tint="-9.9948118533890809E-2"/>
      </bottom>
      <diagonal/>
    </border>
    <border>
      <left/>
      <right style="double">
        <color theme="2" tint="-9.9948118533890809E-2"/>
      </right>
      <top/>
      <bottom style="double">
        <color theme="2" tint="-9.9948118533890809E-2"/>
      </bottom>
      <diagonal/>
    </border>
    <border>
      <left style="double">
        <color theme="2" tint="-9.9948118533890809E-2"/>
      </left>
      <right/>
      <top style="double">
        <color theme="2" tint="-9.9948118533890809E-2"/>
      </top>
      <bottom/>
      <diagonal/>
    </border>
    <border>
      <left style="double">
        <color theme="0" tint="-0.24994659260841701"/>
      </left>
      <right/>
      <top style="double">
        <color theme="2" tint="-9.9948118533890809E-2"/>
      </top>
      <bottom style="double">
        <color theme="0" tint="-0.24994659260841701"/>
      </bottom>
      <diagonal/>
    </border>
    <border>
      <left/>
      <right/>
      <top style="double">
        <color theme="2" tint="-9.9948118533890809E-2"/>
      </top>
      <bottom style="double">
        <color theme="0" tint="-0.24994659260841701"/>
      </bottom>
      <diagonal/>
    </border>
    <border>
      <left/>
      <right style="double">
        <color theme="2" tint="-9.9948118533890809E-2"/>
      </right>
      <top style="double">
        <color theme="2" tint="-9.9948118533890809E-2"/>
      </top>
      <bottom style="double">
        <color theme="0" tint="-0.24994659260841701"/>
      </bottom>
      <diagonal/>
    </border>
    <border>
      <left style="double">
        <color theme="0" tint="-0.24994659260841701"/>
      </left>
      <right/>
      <top style="double">
        <color theme="0" tint="-0.24994659260841701"/>
      </top>
      <bottom style="double">
        <color theme="0" tint="-0.24994659260841701"/>
      </bottom>
      <diagonal/>
    </border>
    <border>
      <left/>
      <right/>
      <top style="double">
        <color theme="0" tint="-0.24994659260841701"/>
      </top>
      <bottom style="double">
        <color theme="0" tint="-0.24994659260841701"/>
      </bottom>
      <diagonal/>
    </border>
    <border>
      <left/>
      <right style="double">
        <color theme="2" tint="-9.9948118533890809E-2"/>
      </right>
      <top style="double">
        <color theme="0" tint="-0.24994659260841701"/>
      </top>
      <bottom style="double">
        <color theme="0" tint="-0.24994659260841701"/>
      </bottom>
      <diagonal/>
    </border>
    <border>
      <left style="double">
        <color theme="2" tint="-9.9948118533890809E-2"/>
      </left>
      <right/>
      <top style="double">
        <color theme="2" tint="-9.9948118533890809E-2"/>
      </top>
      <bottom style="double">
        <color theme="2" tint="-9.9948118533890809E-2"/>
      </bottom>
      <diagonal/>
    </border>
    <border>
      <left/>
      <right style="double">
        <color theme="2" tint="-9.9948118533890809E-2"/>
      </right>
      <top style="double">
        <color theme="2" tint="-9.9948118533890809E-2"/>
      </top>
      <bottom style="double">
        <color theme="2" tint="-9.9948118533890809E-2"/>
      </bottom>
      <diagonal/>
    </border>
    <border>
      <left style="double">
        <color theme="2" tint="-9.9948118533890809E-2"/>
      </left>
      <right/>
      <top/>
      <bottom style="double">
        <color theme="2" tint="-9.9948118533890809E-2"/>
      </bottom>
      <diagonal/>
    </border>
    <border>
      <left/>
      <right/>
      <top style="double">
        <color theme="2" tint="-9.9948118533890809E-2"/>
      </top>
      <bottom style="double">
        <color theme="2" tint="-9.9948118533890809E-2"/>
      </bottom>
      <diagonal/>
    </border>
    <border>
      <left style="double">
        <color theme="2" tint="-9.9948118533890809E-2"/>
      </left>
      <right style="double">
        <color theme="2" tint="-9.9948118533890809E-2"/>
      </right>
      <top style="double">
        <color theme="2" tint="-9.9948118533890809E-2"/>
      </top>
      <bottom/>
      <diagonal/>
    </border>
    <border>
      <left style="double">
        <color theme="2" tint="-9.9948118533890809E-2"/>
      </left>
      <right style="double">
        <color theme="2" tint="-9.9948118533890809E-2"/>
      </right>
      <top/>
      <bottom style="double">
        <color theme="2" tint="-9.9948118533890809E-2"/>
      </bottom>
      <diagonal/>
    </border>
    <border>
      <left style="double">
        <color theme="2" tint="-9.9948118533890809E-2"/>
      </left>
      <right style="double">
        <color theme="2" tint="-9.9948118533890809E-2"/>
      </right>
      <top/>
      <bottom/>
      <diagonal/>
    </border>
    <border>
      <left style="double">
        <color theme="2" tint="-9.9948118533890809E-2"/>
      </left>
      <right/>
      <top/>
      <bottom/>
      <diagonal/>
    </border>
    <border>
      <left style="double">
        <color theme="2" tint="-9.9917600024414813E-2"/>
      </left>
      <right style="double">
        <color theme="2" tint="-9.9917600024414813E-2"/>
      </right>
      <top style="double">
        <color theme="2" tint="-9.9948118533890809E-2"/>
      </top>
      <bottom style="double">
        <color theme="2" tint="-9.9917600024414813E-2"/>
      </bottom>
      <diagonal/>
    </border>
    <border>
      <left style="double">
        <color theme="2" tint="-9.9917600024414813E-2"/>
      </left>
      <right style="double">
        <color theme="2" tint="-9.9917600024414813E-2"/>
      </right>
      <top style="double">
        <color theme="2" tint="-9.9917600024414813E-2"/>
      </top>
      <bottom style="double">
        <color theme="2" tint="-9.9917600024414813E-2"/>
      </bottom>
      <diagonal/>
    </border>
    <border>
      <left style="double">
        <color theme="2" tint="-9.9917600024414813E-2"/>
      </left>
      <right/>
      <top style="double">
        <color theme="2" tint="-9.9917600024414813E-2"/>
      </top>
      <bottom style="double">
        <color theme="2" tint="-9.9917600024414813E-2"/>
      </bottom>
      <diagonal/>
    </border>
    <border>
      <left/>
      <right/>
      <top style="double">
        <color theme="2" tint="-9.9917600024414813E-2"/>
      </top>
      <bottom style="double">
        <color theme="2" tint="-9.9917600024414813E-2"/>
      </bottom>
      <diagonal/>
    </border>
    <border>
      <left/>
      <right style="double">
        <color theme="2" tint="-9.9917600024414813E-2"/>
      </right>
      <top style="double">
        <color theme="2" tint="-9.9917600024414813E-2"/>
      </top>
      <bottom style="double">
        <color theme="2" tint="-9.9917600024414813E-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rgb="FF000000"/>
      </left>
      <right style="double">
        <color rgb="FF000000"/>
      </right>
      <top style="double">
        <color rgb="FF000000"/>
      </top>
      <bottom style="double">
        <color rgb="FF000000"/>
      </bottom>
      <diagonal/>
    </border>
    <border>
      <left style="double">
        <color rgb="FF000000"/>
      </left>
      <right style="double">
        <color rgb="FF000000"/>
      </right>
      <top/>
      <bottom style="double">
        <color rgb="FF000000"/>
      </bottom>
      <diagonal/>
    </border>
    <border>
      <left/>
      <right style="double">
        <color rgb="FF000000"/>
      </right>
      <top/>
      <bottom style="double">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double">
        <color indexed="64"/>
      </left>
      <right style="double">
        <color indexed="64"/>
      </right>
      <top style="double">
        <color indexed="64"/>
      </top>
      <bottom style="double">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6">
    <xf numFmtId="0" fontId="0" fillId="0" borderId="0"/>
    <xf numFmtId="42" fontId="11" fillId="0" borderId="0" applyFont="0" applyFill="0" applyBorder="0" applyAlignment="0" applyProtection="0"/>
    <xf numFmtId="9" fontId="11" fillId="0" borderId="0" applyFont="0" applyFill="0" applyBorder="0" applyAlignment="0" applyProtection="0"/>
    <xf numFmtId="166" fontId="12" fillId="0" borderId="0" applyFont="0" applyFill="0" applyBorder="0" applyAlignment="0" applyProtection="0"/>
    <xf numFmtId="9" fontId="12" fillId="0" borderId="0" applyFont="0" applyFill="0" applyBorder="0" applyAlignment="0" applyProtection="0"/>
    <xf numFmtId="43" fontId="11" fillId="0" borderId="0" applyFont="0" applyFill="0" applyBorder="0" applyAlignment="0" applyProtection="0"/>
  </cellStyleXfs>
  <cellXfs count="289">
    <xf numFmtId="0" fontId="0" fillId="0" borderId="0" xfId="0"/>
    <xf numFmtId="0" fontId="3" fillId="3" borderId="2" xfId="0" applyFont="1" applyFill="1" applyBorder="1"/>
    <xf numFmtId="0" fontId="2" fillId="3" borderId="2" xfId="0" applyFont="1" applyFill="1" applyBorder="1"/>
    <xf numFmtId="0" fontId="2" fillId="3" borderId="13" xfId="0" applyFont="1" applyFill="1" applyBorder="1"/>
    <xf numFmtId="0" fontId="2" fillId="3" borderId="14" xfId="0" applyFont="1" applyFill="1" applyBorder="1"/>
    <xf numFmtId="0" fontId="2" fillId="3" borderId="15" xfId="0" applyFont="1" applyFill="1" applyBorder="1"/>
    <xf numFmtId="0" fontId="2" fillId="4" borderId="2" xfId="0" applyFont="1" applyFill="1" applyBorder="1"/>
    <xf numFmtId="0" fontId="2" fillId="4" borderId="2" xfId="0" applyFont="1" applyFill="1" applyBorder="1" applyAlignment="1">
      <alignment wrapText="1"/>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3" fillId="3" borderId="24" xfId="0" applyFont="1" applyFill="1" applyBorder="1"/>
    <xf numFmtId="0" fontId="2" fillId="3" borderId="24" xfId="0" applyFont="1" applyFill="1" applyBorder="1"/>
    <xf numFmtId="0" fontId="3" fillId="3" borderId="25" xfId="0" applyFont="1" applyFill="1" applyBorder="1"/>
    <xf numFmtId="0" fontId="2" fillId="3" borderId="25" xfId="0" applyFont="1" applyFill="1" applyBorder="1"/>
    <xf numFmtId="0" fontId="4" fillId="2" borderId="25" xfId="0" applyFont="1" applyFill="1" applyBorder="1" applyAlignment="1">
      <alignment horizontal="center" vertical="center"/>
    </xf>
    <xf numFmtId="0" fontId="4" fillId="2" borderId="25" xfId="0" applyFont="1" applyFill="1" applyBorder="1" applyAlignment="1">
      <alignment horizontal="center" vertical="center" wrapText="1"/>
    </xf>
    <xf numFmtId="16" fontId="0" fillId="5" borderId="33" xfId="0" applyNumberFormat="1" applyFill="1" applyBorder="1" applyAlignment="1">
      <alignment horizontal="center" vertical="center" textRotation="90"/>
    </xf>
    <xf numFmtId="164" fontId="0" fillId="0" borderId="30" xfId="0" applyNumberFormat="1" applyBorder="1"/>
    <xf numFmtId="164" fontId="0" fillId="0" borderId="31" xfId="0" applyNumberFormat="1" applyBorder="1"/>
    <xf numFmtId="164" fontId="0" fillId="0" borderId="32" xfId="0" applyNumberFormat="1" applyBorder="1"/>
    <xf numFmtId="0" fontId="9" fillId="0" borderId="35" xfId="0" applyFont="1" applyBorder="1" applyAlignment="1">
      <alignment vertical="center" wrapText="1"/>
    </xf>
    <xf numFmtId="0" fontId="9" fillId="0" borderId="36" xfId="0" applyFont="1" applyBorder="1" applyAlignment="1">
      <alignment vertical="center" wrapText="1"/>
    </xf>
    <xf numFmtId="0" fontId="8" fillId="0" borderId="34" xfId="0" applyFont="1" applyBorder="1" applyAlignment="1">
      <alignment vertical="center" wrapText="1"/>
    </xf>
    <xf numFmtId="15" fontId="8" fillId="0" borderId="34" xfId="0" applyNumberFormat="1" applyFont="1" applyBorder="1"/>
    <xf numFmtId="0" fontId="0" fillId="0" borderId="34" xfId="0" applyBorder="1"/>
    <xf numFmtId="15" fontId="0" fillId="0" borderId="34" xfId="0" applyNumberFormat="1" applyBorder="1"/>
    <xf numFmtId="0" fontId="8" fillId="0" borderId="34" xfId="0" applyFont="1" applyBorder="1" applyAlignment="1">
      <alignment horizontal="center" vertical="center" wrapText="1"/>
    </xf>
    <xf numFmtId="0" fontId="8" fillId="0" borderId="34" xfId="0" applyFont="1" applyBorder="1" applyAlignment="1">
      <alignment horizontal="justify" vertical="center" wrapText="1"/>
    </xf>
    <xf numFmtId="0" fontId="0" fillId="0" borderId="34" xfId="0" applyBorder="1" applyAlignment="1">
      <alignment wrapText="1"/>
    </xf>
    <xf numFmtId="0" fontId="10" fillId="0" borderId="34" xfId="0" applyFont="1" applyBorder="1"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7" borderId="0" xfId="0" applyFill="1"/>
    <xf numFmtId="0" fontId="0" fillId="8" borderId="0" xfId="0" applyFill="1"/>
    <xf numFmtId="15" fontId="13" fillId="6" borderId="29" xfId="0" applyNumberFormat="1" applyFont="1" applyFill="1" applyBorder="1" applyAlignment="1">
      <alignment horizontal="left" vertical="center" wrapText="1"/>
    </xf>
    <xf numFmtId="165" fontId="13" fillId="6" borderId="29" xfId="0" applyNumberFormat="1" applyFont="1" applyFill="1" applyBorder="1" applyAlignment="1">
      <alignment horizontal="left" vertical="center" wrapText="1"/>
    </xf>
    <xf numFmtId="0" fontId="13" fillId="6" borderId="29" xfId="0" applyFont="1" applyFill="1" applyBorder="1" applyAlignment="1">
      <alignment horizontal="left" vertical="center" wrapText="1"/>
    </xf>
    <xf numFmtId="49" fontId="13" fillId="6" borderId="29" xfId="0" applyNumberFormat="1" applyFont="1" applyFill="1" applyBorder="1" applyAlignment="1">
      <alignment horizontal="left" vertical="center" wrapText="1"/>
    </xf>
    <xf numFmtId="42" fontId="13" fillId="6" borderId="29" xfId="1" applyFont="1" applyFill="1" applyBorder="1" applyAlignment="1">
      <alignment horizontal="left" vertical="center" wrapText="1"/>
    </xf>
    <xf numFmtId="10" fontId="13" fillId="6" borderId="29" xfId="0" applyNumberFormat="1" applyFont="1" applyFill="1" applyBorder="1" applyAlignment="1">
      <alignment horizontal="left" vertical="center" wrapText="1"/>
    </xf>
    <xf numFmtId="0" fontId="13" fillId="6" borderId="29" xfId="3" applyNumberFormat="1" applyFont="1" applyFill="1" applyBorder="1" applyAlignment="1" applyProtection="1">
      <alignment horizontal="left" vertical="center" wrapText="1"/>
      <protection locked="0"/>
    </xf>
    <xf numFmtId="49" fontId="13" fillId="6" borderId="29" xfId="3" applyNumberFormat="1" applyFont="1" applyFill="1" applyBorder="1" applyAlignment="1" applyProtection="1">
      <alignment horizontal="left" vertical="center" wrapText="1"/>
      <protection locked="0"/>
    </xf>
    <xf numFmtId="167" fontId="13" fillId="6" borderId="29" xfId="0" applyNumberFormat="1" applyFont="1" applyFill="1" applyBorder="1" applyAlignment="1">
      <alignment horizontal="left" vertical="center" wrapText="1"/>
    </xf>
    <xf numFmtId="165" fontId="13" fillId="6" borderId="29" xfId="3" applyNumberFormat="1" applyFont="1" applyFill="1" applyBorder="1" applyAlignment="1" applyProtection="1">
      <alignment horizontal="left" vertical="center" wrapText="1"/>
      <protection locked="0"/>
    </xf>
    <xf numFmtId="0" fontId="13" fillId="6" borderId="30" xfId="0" applyFont="1" applyFill="1" applyBorder="1" applyAlignment="1">
      <alignment horizontal="left" vertical="center" wrapText="1"/>
    </xf>
    <xf numFmtId="0" fontId="13" fillId="6" borderId="30" xfId="0" applyFont="1" applyFill="1" applyBorder="1" applyAlignment="1" applyProtection="1">
      <alignment horizontal="left" vertical="center" wrapText="1"/>
      <protection locked="0"/>
    </xf>
    <xf numFmtId="10" fontId="0" fillId="0" borderId="0" xfId="2" applyNumberFormat="1" applyFont="1" applyAlignment="1"/>
    <xf numFmtId="0" fontId="13" fillId="8" borderId="29" xfId="0" applyFont="1" applyFill="1" applyBorder="1" applyAlignment="1">
      <alignment horizontal="left" vertical="center" wrapText="1"/>
    </xf>
    <xf numFmtId="0" fontId="13" fillId="8" borderId="30" xfId="0" applyFont="1" applyFill="1" applyBorder="1" applyAlignment="1">
      <alignment horizontal="left" vertical="center" wrapText="1"/>
    </xf>
    <xf numFmtId="0" fontId="0" fillId="4" borderId="0" xfId="0" applyFill="1"/>
    <xf numFmtId="10" fontId="0" fillId="4" borderId="0" xfId="2" applyNumberFormat="1" applyFont="1" applyFill="1" applyAlignment="1"/>
    <xf numFmtId="0" fontId="14" fillId="2" borderId="29" xfId="0" applyFont="1" applyFill="1" applyBorder="1" applyAlignment="1">
      <alignment horizontal="left" vertical="center"/>
    </xf>
    <xf numFmtId="0" fontId="15" fillId="2" borderId="0" xfId="0" applyFont="1" applyFill="1"/>
    <xf numFmtId="0" fontId="14" fillId="2" borderId="33" xfId="0" applyFont="1" applyFill="1" applyBorder="1" applyAlignment="1">
      <alignment horizontal="left" vertical="center" wrapText="1"/>
    </xf>
    <xf numFmtId="0" fontId="14" fillId="2" borderId="33" xfId="0" applyFont="1" applyFill="1" applyBorder="1" applyAlignment="1">
      <alignment horizontal="left" vertical="center"/>
    </xf>
    <xf numFmtId="10" fontId="14" fillId="2" borderId="33" xfId="2" applyNumberFormat="1" applyFont="1" applyFill="1" applyBorder="1" applyAlignment="1">
      <alignment horizontal="left" vertical="center" wrapText="1"/>
    </xf>
    <xf numFmtId="0" fontId="0" fillId="0" borderId="42" xfId="0" applyBorder="1" applyAlignment="1">
      <alignment vertical="center"/>
    </xf>
    <xf numFmtId="0" fontId="0" fillId="0" borderId="42" xfId="0" applyBorder="1" applyAlignment="1">
      <alignment horizontal="left" vertical="center" wrapText="1"/>
    </xf>
    <xf numFmtId="10" fontId="0" fillId="0" borderId="42" xfId="2" applyNumberFormat="1" applyFont="1" applyBorder="1" applyAlignment="1">
      <alignment horizontal="left" vertical="center" wrapText="1"/>
    </xf>
    <xf numFmtId="0" fontId="0" fillId="6" borderId="0" xfId="0" applyFill="1"/>
    <xf numFmtId="0" fontId="15" fillId="6" borderId="0" xfId="0" applyFont="1" applyFill="1"/>
    <xf numFmtId="0" fontId="0" fillId="6" borderId="29" xfId="0" applyFill="1" applyBorder="1" applyAlignment="1">
      <alignment vertical="center"/>
    </xf>
    <xf numFmtId="0" fontId="0" fillId="6" borderId="29" xfId="0" applyFill="1" applyBorder="1" applyAlignment="1">
      <alignment wrapText="1"/>
    </xf>
    <xf numFmtId="0" fontId="0" fillId="6" borderId="29" xfId="0" applyFill="1" applyBorder="1" applyAlignment="1">
      <alignment horizontal="center" vertical="center" wrapText="1"/>
    </xf>
    <xf numFmtId="9" fontId="0" fillId="6" borderId="29" xfId="0" applyNumberFormat="1" applyFill="1" applyBorder="1" applyAlignment="1">
      <alignment horizontal="center" vertical="center"/>
    </xf>
    <xf numFmtId="165" fontId="16" fillId="6" borderId="29" xfId="0" applyNumberFormat="1" applyFont="1" applyFill="1" applyBorder="1" applyAlignment="1">
      <alignment horizontal="justify" vertical="center" wrapText="1"/>
    </xf>
    <xf numFmtId="49" fontId="16" fillId="6" borderId="29" xfId="0" applyNumberFormat="1" applyFont="1" applyFill="1" applyBorder="1" applyAlignment="1">
      <alignment horizontal="justify" vertical="center" wrapText="1"/>
    </xf>
    <xf numFmtId="0" fontId="0" fillId="6" borderId="29" xfId="0" applyFill="1" applyBorder="1" applyAlignment="1">
      <alignment horizontal="center" vertical="center"/>
    </xf>
    <xf numFmtId="49" fontId="16" fillId="6" borderId="29" xfId="0" applyNumberFormat="1" applyFont="1" applyFill="1" applyBorder="1" applyAlignment="1">
      <alignment horizontal="justify" vertical="center"/>
    </xf>
    <xf numFmtId="0" fontId="16" fillId="6" borderId="29" xfId="0" applyFont="1" applyFill="1" applyBorder="1" applyAlignment="1">
      <alignment horizontal="justify" vertical="center" wrapText="1"/>
    </xf>
    <xf numFmtId="49" fontId="16" fillId="6" borderId="29" xfId="0" applyNumberFormat="1" applyFont="1" applyFill="1" applyBorder="1" applyAlignment="1">
      <alignment horizontal="left" vertical="center" wrapText="1"/>
    </xf>
    <xf numFmtId="0" fontId="0" fillId="6" borderId="29" xfId="0" applyFill="1" applyBorder="1" applyAlignment="1">
      <alignment vertical="center" wrapText="1"/>
    </xf>
    <xf numFmtId="0" fontId="17" fillId="6" borderId="29" xfId="0" applyFont="1" applyFill="1" applyBorder="1" applyAlignment="1">
      <alignment horizontal="justify" vertical="center" wrapText="1"/>
    </xf>
    <xf numFmtId="15" fontId="16" fillId="6" borderId="29" xfId="0" applyNumberFormat="1" applyFont="1" applyFill="1" applyBorder="1" applyAlignment="1">
      <alignment vertical="center" wrapText="1"/>
    </xf>
    <xf numFmtId="0" fontId="18" fillId="6" borderId="29" xfId="0" applyFont="1" applyFill="1" applyBorder="1" applyAlignment="1">
      <alignment horizontal="left" vertical="center" wrapText="1"/>
    </xf>
    <xf numFmtId="165" fontId="16" fillId="6" borderId="29" xfId="0" applyNumberFormat="1" applyFont="1" applyFill="1" applyBorder="1" applyAlignment="1">
      <alignment horizontal="center" vertical="center" wrapText="1"/>
    </xf>
    <xf numFmtId="0" fontId="19" fillId="6" borderId="29" xfId="0" applyFont="1" applyFill="1" applyBorder="1" applyAlignment="1">
      <alignment horizontal="justify" vertical="center" wrapText="1"/>
    </xf>
    <xf numFmtId="10" fontId="0" fillId="6" borderId="29" xfId="0" applyNumberFormat="1" applyFill="1" applyBorder="1" applyAlignment="1">
      <alignment wrapText="1"/>
    </xf>
    <xf numFmtId="9" fontId="16" fillId="9" borderId="29" xfId="0" applyNumberFormat="1" applyFont="1" applyFill="1" applyBorder="1" applyAlignment="1">
      <alignment horizontal="center" vertical="center" wrapText="1"/>
    </xf>
    <xf numFmtId="9" fontId="16" fillId="6" borderId="29" xfId="0" applyNumberFormat="1" applyFont="1" applyFill="1" applyBorder="1" applyAlignment="1">
      <alignment horizontal="center" vertical="center" wrapText="1"/>
    </xf>
    <xf numFmtId="10" fontId="0" fillId="6" borderId="29" xfId="0" applyNumberFormat="1" applyFill="1" applyBorder="1" applyAlignment="1">
      <alignment horizontal="center" vertical="center" wrapText="1"/>
    </xf>
    <xf numFmtId="167" fontId="19" fillId="9" borderId="29" xfId="0" applyNumberFormat="1" applyFont="1" applyFill="1" applyBorder="1" applyAlignment="1">
      <alignment horizontal="center" vertical="center" wrapText="1"/>
    </xf>
    <xf numFmtId="2" fontId="13" fillId="6" borderId="29" xfId="0" applyNumberFormat="1" applyFont="1" applyFill="1" applyBorder="1" applyAlignment="1">
      <alignment horizontal="left" vertical="center" wrapText="1"/>
    </xf>
    <xf numFmtId="0" fontId="13" fillId="6" borderId="29" xfId="0" applyFont="1" applyFill="1" applyBorder="1" applyAlignment="1">
      <alignment horizontal="left" vertical="center"/>
    </xf>
    <xf numFmtId="9" fontId="13" fillId="6" borderId="29" xfId="2" applyFont="1" applyFill="1" applyBorder="1" applyAlignment="1">
      <alignment horizontal="left" vertical="center" wrapText="1"/>
    </xf>
    <xf numFmtId="10" fontId="13" fillId="6" borderId="29" xfId="2" applyNumberFormat="1" applyFont="1" applyFill="1" applyBorder="1" applyAlignment="1">
      <alignment horizontal="left" vertical="center" wrapText="1"/>
    </xf>
    <xf numFmtId="9" fontId="16" fillId="6" borderId="29" xfId="2" applyFont="1" applyFill="1" applyBorder="1" applyAlignment="1">
      <alignment horizontal="center" vertical="center" wrapText="1"/>
    </xf>
    <xf numFmtId="0" fontId="16" fillId="6" borderId="29" xfId="2" applyNumberFormat="1" applyFont="1" applyFill="1" applyBorder="1" applyAlignment="1">
      <alignment horizontal="center" vertical="center" wrapText="1"/>
    </xf>
    <xf numFmtId="1" fontId="16" fillId="6" borderId="29" xfId="0" applyNumberFormat="1" applyFont="1" applyFill="1" applyBorder="1" applyAlignment="1">
      <alignment horizontal="center" vertical="center" wrapText="1"/>
    </xf>
    <xf numFmtId="167" fontId="16" fillId="6" borderId="29" xfId="2" applyNumberFormat="1" applyFont="1" applyFill="1" applyBorder="1" applyAlignment="1">
      <alignment horizontal="center" vertical="center" wrapText="1"/>
    </xf>
    <xf numFmtId="2" fontId="0" fillId="6" borderId="29" xfId="0" applyNumberFormat="1" applyFill="1" applyBorder="1" applyAlignment="1">
      <alignment horizontal="center" vertical="center"/>
    </xf>
    <xf numFmtId="1" fontId="19" fillId="6" borderId="29" xfId="0" applyNumberFormat="1" applyFont="1" applyFill="1" applyBorder="1" applyAlignment="1">
      <alignment horizontal="center" vertical="center" wrapText="1"/>
    </xf>
    <xf numFmtId="9" fontId="19" fillId="6" borderId="29" xfId="0" applyNumberFormat="1" applyFont="1" applyFill="1" applyBorder="1" applyAlignment="1">
      <alignment horizontal="center" vertical="center" wrapText="1"/>
    </xf>
    <xf numFmtId="9" fontId="19" fillId="6" borderId="29" xfId="2" applyFont="1" applyFill="1" applyBorder="1" applyAlignment="1">
      <alignment horizontal="center" vertical="center" wrapText="1"/>
    </xf>
    <xf numFmtId="167" fontId="19" fillId="6" borderId="29" xfId="0" applyNumberFormat="1" applyFont="1" applyFill="1" applyBorder="1" applyAlignment="1">
      <alignment horizontal="center" vertical="center" wrapText="1"/>
    </xf>
    <xf numFmtId="2" fontId="0" fillId="0" borderId="0" xfId="0" applyNumberFormat="1"/>
    <xf numFmtId="10" fontId="0" fillId="0" borderId="0" xfId="0" applyNumberFormat="1"/>
    <xf numFmtId="0" fontId="20" fillId="6" borderId="37" xfId="0" applyFont="1" applyFill="1" applyBorder="1" applyAlignment="1">
      <alignment horizontal="left" vertical="center"/>
    </xf>
    <xf numFmtId="0" fontId="20" fillId="6" borderId="38" xfId="0" applyFont="1" applyFill="1" applyBorder="1" applyAlignment="1">
      <alignment horizontal="left" vertical="center" wrapText="1"/>
    </xf>
    <xf numFmtId="0" fontId="20" fillId="6" borderId="38" xfId="0" applyFont="1" applyFill="1" applyBorder="1" applyAlignment="1">
      <alignment horizontal="left" vertical="center"/>
    </xf>
    <xf numFmtId="0" fontId="20" fillId="6" borderId="39" xfId="0" applyFont="1" applyFill="1" applyBorder="1" applyAlignment="1">
      <alignment horizontal="left" vertical="center" wrapText="1"/>
    </xf>
    <xf numFmtId="2" fontId="20" fillId="6" borderId="29" xfId="0" applyNumberFormat="1" applyFont="1" applyFill="1" applyBorder="1" applyAlignment="1">
      <alignment horizontal="left" vertical="center"/>
    </xf>
    <xf numFmtId="0" fontId="21" fillId="6" borderId="29" xfId="0" applyFont="1" applyFill="1" applyBorder="1" applyAlignment="1">
      <alignment horizontal="center" vertical="center"/>
    </xf>
    <xf numFmtId="0" fontId="21" fillId="2" borderId="0" xfId="0" applyFont="1" applyFill="1" applyAlignment="1">
      <alignment horizontal="center" vertical="center"/>
    </xf>
    <xf numFmtId="0" fontId="13" fillId="11" borderId="30" xfId="0" applyFont="1" applyFill="1" applyBorder="1" applyAlignment="1">
      <alignment horizontal="left" vertical="center" wrapText="1"/>
    </xf>
    <xf numFmtId="168" fontId="0" fillId="0" borderId="0" xfId="2" applyNumberFormat="1" applyFont="1"/>
    <xf numFmtId="10" fontId="20" fillId="6" borderId="38" xfId="0" applyNumberFormat="1" applyFont="1" applyFill="1" applyBorder="1" applyAlignment="1">
      <alignment horizontal="left" vertical="center" wrapText="1"/>
    </xf>
    <xf numFmtId="10" fontId="13" fillId="8" borderId="29" xfId="2" applyNumberFormat="1" applyFont="1" applyFill="1" applyBorder="1" applyAlignment="1">
      <alignment horizontal="left" vertical="center" wrapText="1"/>
    </xf>
    <xf numFmtId="10" fontId="16" fillId="9" borderId="29" xfId="0" applyNumberFormat="1" applyFont="1" applyFill="1" applyBorder="1" applyAlignment="1">
      <alignment horizontal="center" vertical="center" wrapText="1"/>
    </xf>
    <xf numFmtId="10" fontId="16" fillId="6" borderId="29" xfId="0" applyNumberFormat="1" applyFont="1" applyFill="1" applyBorder="1" applyAlignment="1">
      <alignment horizontal="center" vertical="center" wrapText="1"/>
    </xf>
    <xf numFmtId="10" fontId="19" fillId="9" borderId="29" xfId="0" applyNumberFormat="1" applyFont="1" applyFill="1" applyBorder="1" applyAlignment="1">
      <alignment horizontal="center" vertical="center" wrapText="1"/>
    </xf>
    <xf numFmtId="10" fontId="0" fillId="0" borderId="0" xfId="0" applyNumberFormat="1" applyAlignment="1">
      <alignment horizontal="center" vertical="center"/>
    </xf>
    <xf numFmtId="9" fontId="20" fillId="6" borderId="38" xfId="2" applyFont="1" applyFill="1" applyBorder="1" applyAlignment="1">
      <alignment horizontal="left" vertical="center" wrapText="1"/>
    </xf>
    <xf numFmtId="9" fontId="13" fillId="8" borderId="29" xfId="2" applyFont="1" applyFill="1" applyBorder="1" applyAlignment="1">
      <alignment horizontal="left" vertical="center" wrapText="1"/>
    </xf>
    <xf numFmtId="9" fontId="0" fillId="6" borderId="29" xfId="2" applyFont="1" applyFill="1" applyBorder="1" applyAlignment="1">
      <alignment horizontal="center" vertical="center"/>
    </xf>
    <xf numFmtId="9" fontId="0" fillId="0" borderId="0" xfId="2" applyFont="1" applyAlignment="1">
      <alignment horizontal="center" vertical="center"/>
    </xf>
    <xf numFmtId="168" fontId="21" fillId="6" borderId="29" xfId="2" applyNumberFormat="1" applyFont="1" applyFill="1" applyBorder="1" applyAlignment="1">
      <alignment horizontal="center" vertical="center" wrapText="1"/>
    </xf>
    <xf numFmtId="0" fontId="24" fillId="6" borderId="33" xfId="0" applyFont="1" applyFill="1" applyBorder="1" applyAlignment="1">
      <alignment horizontal="left" vertical="center" wrapText="1"/>
    </xf>
    <xf numFmtId="9" fontId="24" fillId="6" borderId="33" xfId="2" applyFont="1" applyFill="1" applyBorder="1" applyAlignment="1">
      <alignment horizontal="left" vertical="center" wrapText="1"/>
    </xf>
    <xf numFmtId="165" fontId="24" fillId="6" borderId="33" xfId="0" applyNumberFormat="1" applyFont="1" applyFill="1" applyBorder="1" applyAlignment="1">
      <alignment horizontal="left" vertical="center" wrapText="1"/>
    </xf>
    <xf numFmtId="10" fontId="24" fillId="6" borderId="33" xfId="2" applyNumberFormat="1" applyFont="1" applyFill="1" applyBorder="1" applyAlignment="1">
      <alignment horizontal="left" vertical="center" wrapText="1"/>
    </xf>
    <xf numFmtId="0" fontId="24" fillId="6" borderId="41" xfId="0" applyFont="1" applyFill="1" applyBorder="1" applyAlignment="1">
      <alignment horizontal="left" vertical="center" wrapText="1"/>
    </xf>
    <xf numFmtId="2" fontId="24" fillId="6" borderId="29" xfId="0" applyNumberFormat="1" applyFont="1" applyFill="1" applyBorder="1" applyAlignment="1">
      <alignment horizontal="left" vertical="center" wrapText="1"/>
    </xf>
    <xf numFmtId="10" fontId="24" fillId="6" borderId="29" xfId="0" applyNumberFormat="1" applyFont="1" applyFill="1" applyBorder="1" applyAlignment="1">
      <alignment horizontal="left" vertical="center" wrapText="1"/>
    </xf>
    <xf numFmtId="0" fontId="23" fillId="0" borderId="0" xfId="0" applyFont="1"/>
    <xf numFmtId="0" fontId="24" fillId="6" borderId="29" xfId="0" applyFont="1" applyFill="1" applyBorder="1" applyAlignment="1">
      <alignment horizontal="left" vertical="center" wrapText="1"/>
    </xf>
    <xf numFmtId="9" fontId="24" fillId="6" borderId="29" xfId="2" applyFont="1" applyFill="1" applyBorder="1" applyAlignment="1">
      <alignment horizontal="left" vertical="center" wrapText="1"/>
    </xf>
    <xf numFmtId="10" fontId="24" fillId="6" borderId="29" xfId="2" applyNumberFormat="1" applyFont="1" applyFill="1" applyBorder="1" applyAlignment="1">
      <alignment horizontal="left" vertical="center" wrapText="1"/>
    </xf>
    <xf numFmtId="0" fontId="24" fillId="6" borderId="30" xfId="0" applyFont="1" applyFill="1" applyBorder="1" applyAlignment="1">
      <alignment horizontal="left" vertical="center" wrapText="1"/>
    </xf>
    <xf numFmtId="168" fontId="16" fillId="6" borderId="29" xfId="2" applyNumberFormat="1" applyFont="1" applyFill="1" applyBorder="1" applyAlignment="1">
      <alignment horizontal="center" vertical="center" wrapText="1"/>
    </xf>
    <xf numFmtId="0" fontId="13" fillId="6" borderId="32" xfId="0" applyFont="1" applyFill="1" applyBorder="1" applyAlignment="1">
      <alignment horizontal="left" vertical="center" wrapText="1"/>
    </xf>
    <xf numFmtId="0" fontId="24" fillId="6" borderId="40" xfId="0" applyFont="1" applyFill="1" applyBorder="1" applyAlignment="1">
      <alignment horizontal="left" vertical="center" wrapText="1"/>
    </xf>
    <xf numFmtId="0" fontId="13" fillId="8" borderId="32" xfId="0" applyFont="1" applyFill="1" applyBorder="1" applyAlignment="1">
      <alignment horizontal="left" vertical="center" wrapText="1"/>
    </xf>
    <xf numFmtId="0" fontId="24" fillId="6" borderId="32" xfId="0" applyFont="1" applyFill="1" applyBorder="1" applyAlignment="1">
      <alignment horizontal="left" vertical="center" wrapText="1"/>
    </xf>
    <xf numFmtId="165" fontId="13" fillId="8" borderId="29" xfId="0" applyNumberFormat="1" applyFont="1" applyFill="1" applyBorder="1" applyAlignment="1">
      <alignment horizontal="left" vertical="center" wrapText="1"/>
    </xf>
    <xf numFmtId="1" fontId="16" fillId="8" borderId="29" xfId="0" applyNumberFormat="1" applyFont="1" applyFill="1" applyBorder="1" applyAlignment="1">
      <alignment horizontal="center" vertical="center" wrapText="1"/>
    </xf>
    <xf numFmtId="0" fontId="13" fillId="8" borderId="40" xfId="0" applyFont="1" applyFill="1" applyBorder="1" applyAlignment="1">
      <alignment horizontal="left" vertical="center" wrapText="1"/>
    </xf>
    <xf numFmtId="0" fontId="13" fillId="8" borderId="33" xfId="0" applyFont="1" applyFill="1" applyBorder="1" applyAlignment="1">
      <alignment horizontal="left" vertical="center" wrapText="1"/>
    </xf>
    <xf numFmtId="9" fontId="13" fillId="8" borderId="33" xfId="2" applyFont="1" applyFill="1" applyBorder="1" applyAlignment="1">
      <alignment horizontal="left" vertical="center" wrapText="1"/>
    </xf>
    <xf numFmtId="165" fontId="13" fillId="8" borderId="33" xfId="0" applyNumberFormat="1" applyFont="1" applyFill="1" applyBorder="1" applyAlignment="1">
      <alignment horizontal="left" vertical="center" wrapText="1"/>
    </xf>
    <xf numFmtId="10" fontId="13" fillId="8" borderId="33" xfId="2" applyNumberFormat="1" applyFont="1" applyFill="1" applyBorder="1" applyAlignment="1">
      <alignment horizontal="left" vertical="center" wrapText="1"/>
    </xf>
    <xf numFmtId="0" fontId="13" fillId="8" borderId="41" xfId="0" applyFont="1" applyFill="1" applyBorder="1" applyAlignment="1">
      <alignment horizontal="left" vertical="center" wrapText="1"/>
    </xf>
    <xf numFmtId="1" fontId="12" fillId="6" borderId="29" xfId="0" applyNumberFormat="1" applyFont="1" applyFill="1" applyBorder="1" applyAlignment="1">
      <alignment horizontal="center" vertical="center" wrapText="1"/>
    </xf>
    <xf numFmtId="2" fontId="13" fillId="6" borderId="29" xfId="0" applyNumberFormat="1" applyFont="1" applyFill="1" applyBorder="1" applyAlignment="1">
      <alignment horizontal="center" vertical="center" wrapText="1"/>
    </xf>
    <xf numFmtId="2" fontId="24" fillId="6" borderId="29" xfId="0" applyNumberFormat="1" applyFont="1" applyFill="1" applyBorder="1" applyAlignment="1">
      <alignment horizontal="center" vertical="center" wrapText="1"/>
    </xf>
    <xf numFmtId="0" fontId="13" fillId="6" borderId="29" xfId="0" applyFont="1" applyFill="1" applyBorder="1" applyAlignment="1">
      <alignment horizontal="center" vertical="center"/>
    </xf>
    <xf numFmtId="9" fontId="13" fillId="6" borderId="29" xfId="0" applyNumberFormat="1" applyFont="1" applyFill="1" applyBorder="1" applyAlignment="1">
      <alignment horizontal="center" vertical="center" wrapText="1"/>
    </xf>
    <xf numFmtId="43" fontId="13" fillId="6" borderId="29" xfId="5" applyFont="1" applyFill="1" applyBorder="1" applyAlignment="1">
      <alignment horizontal="center" vertical="center" wrapText="1"/>
    </xf>
    <xf numFmtId="10" fontId="13" fillId="6" borderId="29" xfId="0" applyNumberFormat="1" applyFont="1" applyFill="1" applyBorder="1" applyAlignment="1">
      <alignment horizontal="center" vertical="center" wrapText="1"/>
    </xf>
    <xf numFmtId="9" fontId="13" fillId="6" borderId="29" xfId="2" applyFont="1" applyFill="1" applyBorder="1" applyAlignment="1">
      <alignment horizontal="center" vertical="center" wrapText="1"/>
    </xf>
    <xf numFmtId="9" fontId="13" fillId="6" borderId="29" xfId="2" applyFont="1" applyFill="1" applyBorder="1" applyAlignment="1" applyProtection="1">
      <alignment horizontal="center" vertical="center" wrapText="1"/>
      <protection locked="0"/>
    </xf>
    <xf numFmtId="3" fontId="13" fillId="6" borderId="29" xfId="3" applyNumberFormat="1" applyFont="1" applyFill="1" applyBorder="1" applyAlignment="1" applyProtection="1">
      <alignment horizontal="center" vertical="center" wrapText="1"/>
      <protection locked="0"/>
    </xf>
    <xf numFmtId="167" fontId="13" fillId="6" borderId="29" xfId="0" applyNumberFormat="1" applyFont="1" applyFill="1" applyBorder="1" applyAlignment="1">
      <alignment horizontal="center" vertical="center" wrapText="1"/>
    </xf>
    <xf numFmtId="0" fontId="13" fillId="6" borderId="29" xfId="0" applyFont="1" applyFill="1" applyBorder="1" applyAlignment="1">
      <alignment horizontal="center" vertical="center" wrapText="1"/>
    </xf>
    <xf numFmtId="3" fontId="13" fillId="6" borderId="29" xfId="0" applyNumberFormat="1" applyFont="1" applyFill="1" applyBorder="1" applyAlignment="1">
      <alignment horizontal="center" vertical="center" wrapText="1"/>
    </xf>
    <xf numFmtId="4" fontId="13" fillId="6" borderId="29" xfId="0" applyNumberFormat="1" applyFont="1" applyFill="1" applyBorder="1" applyAlignment="1">
      <alignment horizontal="center" vertical="center" wrapText="1"/>
    </xf>
    <xf numFmtId="167" fontId="13" fillId="6" borderId="29" xfId="2" applyNumberFormat="1" applyFont="1" applyFill="1" applyBorder="1" applyAlignment="1">
      <alignment horizontal="center" vertical="center" wrapText="1"/>
    </xf>
    <xf numFmtId="0" fontId="13" fillId="6" borderId="29" xfId="2" applyNumberFormat="1" applyFont="1" applyFill="1" applyBorder="1" applyAlignment="1">
      <alignment horizontal="center" vertical="center" wrapText="1"/>
    </xf>
    <xf numFmtId="9" fontId="13" fillId="6" borderId="29" xfId="0" applyNumberFormat="1" applyFont="1" applyFill="1" applyBorder="1" applyAlignment="1">
      <alignment horizontal="center" vertical="center"/>
    </xf>
    <xf numFmtId="9" fontId="13" fillId="6" borderId="29" xfId="2" applyFont="1" applyFill="1" applyBorder="1" applyAlignment="1">
      <alignment horizontal="center" vertical="center"/>
    </xf>
    <xf numFmtId="10" fontId="13" fillId="6" borderId="29" xfId="2" applyNumberFormat="1" applyFont="1" applyFill="1" applyBorder="1" applyAlignment="1">
      <alignment horizontal="center" vertical="center" wrapText="1"/>
    </xf>
    <xf numFmtId="1" fontId="13" fillId="6" borderId="29" xfId="0" applyNumberFormat="1" applyFont="1" applyFill="1" applyBorder="1" applyAlignment="1">
      <alignment horizontal="center" vertical="center" wrapText="1"/>
    </xf>
    <xf numFmtId="49" fontId="13" fillId="6" borderId="29" xfId="0" applyNumberFormat="1" applyFont="1" applyFill="1" applyBorder="1" applyAlignment="1">
      <alignment horizontal="center" vertical="center" wrapText="1"/>
    </xf>
    <xf numFmtId="9" fontId="24" fillId="6" borderId="29" xfId="0" applyNumberFormat="1" applyFont="1" applyFill="1" applyBorder="1" applyAlignment="1">
      <alignment horizontal="center" vertical="center" wrapText="1"/>
    </xf>
    <xf numFmtId="1" fontId="13" fillId="6" borderId="29" xfId="2" applyNumberFormat="1" applyFont="1" applyFill="1" applyBorder="1" applyAlignment="1">
      <alignment horizontal="center" vertical="center" wrapText="1"/>
    </xf>
    <xf numFmtId="9" fontId="18" fillId="6" borderId="29" xfId="2" applyFont="1" applyFill="1" applyBorder="1" applyAlignment="1">
      <alignment horizontal="center" vertical="center" wrapText="1"/>
    </xf>
    <xf numFmtId="2" fontId="16" fillId="6" borderId="29" xfId="0" applyNumberFormat="1" applyFont="1" applyFill="1" applyBorder="1" applyAlignment="1">
      <alignment horizontal="center" vertical="center" wrapText="1"/>
    </xf>
    <xf numFmtId="9" fontId="16" fillId="10" borderId="29" xfId="0" applyNumberFormat="1" applyFont="1" applyFill="1" applyBorder="1" applyAlignment="1">
      <alignment horizontal="center" vertical="center"/>
    </xf>
    <xf numFmtId="9" fontId="18" fillId="6" borderId="29" xfId="0" applyNumberFormat="1" applyFont="1" applyFill="1" applyBorder="1" applyAlignment="1">
      <alignment horizontal="center" vertical="center" wrapText="1"/>
    </xf>
    <xf numFmtId="2" fontId="13" fillId="8" borderId="29" xfId="0" applyNumberFormat="1" applyFont="1" applyFill="1" applyBorder="1" applyAlignment="1">
      <alignment horizontal="center" vertical="center" wrapText="1"/>
    </xf>
    <xf numFmtId="170" fontId="13" fillId="6" borderId="29" xfId="0" applyNumberFormat="1" applyFont="1" applyFill="1" applyBorder="1" applyAlignment="1">
      <alignment horizontal="left" vertical="center" wrapText="1"/>
    </xf>
    <xf numFmtId="10" fontId="20" fillId="6" borderId="29" xfId="0" applyNumberFormat="1" applyFont="1" applyFill="1" applyBorder="1" applyAlignment="1">
      <alignment horizontal="left" vertical="center"/>
    </xf>
    <xf numFmtId="10" fontId="24" fillId="6" borderId="29" xfId="0" applyNumberFormat="1" applyFont="1" applyFill="1" applyBorder="1" applyAlignment="1">
      <alignment horizontal="center" vertical="center" wrapText="1"/>
    </xf>
    <xf numFmtId="10" fontId="13" fillId="8" borderId="29" xfId="0" applyNumberFormat="1" applyFont="1" applyFill="1" applyBorder="1" applyAlignment="1">
      <alignment horizontal="center" vertical="center" wrapText="1"/>
    </xf>
    <xf numFmtId="0" fontId="20" fillId="6" borderId="29" xfId="0" applyFont="1" applyFill="1" applyBorder="1" applyAlignment="1">
      <alignment horizontal="left" vertical="center"/>
    </xf>
    <xf numFmtId="0" fontId="13" fillId="6" borderId="29" xfId="5" applyNumberFormat="1" applyFont="1" applyFill="1" applyBorder="1" applyAlignment="1">
      <alignment horizontal="center" vertical="center" wrapText="1"/>
    </xf>
    <xf numFmtId="0" fontId="20" fillId="10" borderId="29" xfId="0" applyFont="1" applyFill="1" applyBorder="1" applyAlignment="1">
      <alignment horizontal="center" vertical="center" wrapText="1"/>
    </xf>
    <xf numFmtId="2" fontId="13" fillId="6" borderId="29" xfId="5" applyNumberFormat="1" applyFont="1" applyFill="1" applyBorder="1" applyAlignment="1">
      <alignment horizontal="center" vertical="center" wrapText="1"/>
    </xf>
    <xf numFmtId="2" fontId="13" fillId="6" borderId="29" xfId="2" applyNumberFormat="1" applyFont="1" applyFill="1" applyBorder="1" applyAlignment="1">
      <alignment horizontal="center" vertical="center" wrapText="1"/>
    </xf>
    <xf numFmtId="2" fontId="13" fillId="6" borderId="29" xfId="2" applyNumberFormat="1" applyFont="1" applyFill="1" applyBorder="1" applyAlignment="1">
      <alignment horizontal="center" vertical="center"/>
    </xf>
    <xf numFmtId="2" fontId="13" fillId="6" borderId="29" xfId="0" applyNumberFormat="1" applyFont="1" applyFill="1" applyBorder="1" applyAlignment="1">
      <alignment horizontal="center" vertical="center"/>
    </xf>
    <xf numFmtId="9" fontId="24" fillId="6" borderId="29" xfId="2" applyFont="1" applyFill="1" applyBorder="1" applyAlignment="1">
      <alignment horizontal="center" vertical="center"/>
    </xf>
    <xf numFmtId="2" fontId="13" fillId="6" borderId="29" xfId="4" applyNumberFormat="1" applyFont="1" applyFill="1" applyBorder="1" applyAlignment="1" applyProtection="1">
      <alignment horizontal="center" vertical="center" wrapText="1"/>
      <protection locked="0"/>
    </xf>
    <xf numFmtId="2" fontId="13" fillId="6" borderId="29" xfId="3" applyNumberFormat="1" applyFont="1" applyFill="1" applyBorder="1" applyAlignment="1" applyProtection="1">
      <alignment horizontal="center" vertical="center" wrapText="1"/>
      <protection locked="0"/>
    </xf>
    <xf numFmtId="168" fontId="0" fillId="0" borderId="0" xfId="2" applyNumberFormat="1" applyFont="1" applyAlignment="1">
      <alignment horizontal="center" vertical="center"/>
    </xf>
    <xf numFmtId="168" fontId="0" fillId="0" borderId="0" xfId="0" applyNumberFormat="1" applyAlignment="1">
      <alignment horizontal="center" vertical="center"/>
    </xf>
    <xf numFmtId="0" fontId="21" fillId="0" borderId="29" xfId="0" applyFont="1" applyBorder="1" applyAlignment="1">
      <alignment horizontal="center" vertical="center" wrapText="1"/>
    </xf>
    <xf numFmtId="168" fontId="23" fillId="0" borderId="0" xfId="0" applyNumberFormat="1" applyFont="1" applyAlignment="1">
      <alignment horizontal="center" vertical="center"/>
    </xf>
    <xf numFmtId="169" fontId="23" fillId="0" borderId="0" xfId="0" applyNumberFormat="1" applyFont="1" applyAlignment="1">
      <alignment horizontal="center" vertical="center"/>
    </xf>
    <xf numFmtId="0" fontId="20" fillId="0" borderId="29" xfId="0" applyFont="1" applyBorder="1" applyAlignment="1">
      <alignment horizontal="left" vertical="center" wrapText="1"/>
    </xf>
    <xf numFmtId="15" fontId="18" fillId="0" borderId="29" xfId="0" applyNumberFormat="1" applyFont="1" applyBorder="1" applyAlignment="1">
      <alignment horizontal="left" vertical="center" wrapText="1"/>
    </xf>
    <xf numFmtId="15" fontId="18" fillId="0" borderId="29" xfId="0" applyNumberFormat="1" applyFont="1" applyBorder="1" applyAlignment="1">
      <alignment vertical="center" wrapText="1"/>
    </xf>
    <xf numFmtId="15" fontId="18" fillId="0" borderId="29" xfId="0" applyNumberFormat="1" applyFont="1" applyBorder="1" applyAlignment="1">
      <alignment horizontal="center" vertical="center" wrapText="1"/>
    </xf>
    <xf numFmtId="15" fontId="13" fillId="0" borderId="29" xfId="0" applyNumberFormat="1" applyFont="1" applyBorder="1" applyAlignment="1" applyProtection="1">
      <alignment horizontal="center" vertical="center" wrapText="1"/>
      <protection locked="0"/>
    </xf>
    <xf numFmtId="15" fontId="13" fillId="0" borderId="29" xfId="0" applyNumberFormat="1" applyFont="1" applyBorder="1" applyAlignment="1">
      <alignment horizontal="center" vertical="center" wrapText="1"/>
    </xf>
    <xf numFmtId="15" fontId="16" fillId="0" borderId="43" xfId="0" applyNumberFormat="1" applyFont="1" applyBorder="1" applyAlignment="1">
      <alignment horizontal="center" vertical="center" wrapText="1"/>
    </xf>
    <xf numFmtId="15" fontId="16" fillId="0" borderId="44" xfId="0" applyNumberFormat="1" applyFont="1" applyBorder="1" applyAlignment="1">
      <alignment horizontal="center" vertical="center" wrapText="1"/>
    </xf>
    <xf numFmtId="15" fontId="27" fillId="0" borderId="44" xfId="0" applyNumberFormat="1" applyFont="1" applyBorder="1" applyAlignment="1">
      <alignment vertical="center" wrapText="1"/>
    </xf>
    <xf numFmtId="15" fontId="12" fillId="0" borderId="44" xfId="0" applyNumberFormat="1" applyFont="1" applyBorder="1" applyAlignment="1">
      <alignment horizontal="center" vertical="center" wrapText="1"/>
    </xf>
    <xf numFmtId="15" fontId="12" fillId="0" borderId="45" xfId="0" applyNumberFormat="1" applyFont="1" applyBorder="1" applyAlignment="1">
      <alignment horizontal="center" vertical="center" wrapText="1"/>
    </xf>
    <xf numFmtId="15" fontId="12" fillId="0" borderId="46" xfId="0" applyNumberFormat="1" applyFont="1" applyBorder="1" applyAlignment="1">
      <alignment horizontal="center" vertical="center" wrapText="1"/>
    </xf>
    <xf numFmtId="15" fontId="8" fillId="0" borderId="46" xfId="0" applyNumberFormat="1" applyFont="1" applyBorder="1" applyAlignment="1">
      <alignment horizontal="center" vertical="center" wrapText="1"/>
    </xf>
    <xf numFmtId="15" fontId="12" fillId="0" borderId="29" xfId="0" applyNumberFormat="1" applyFont="1" applyBorder="1" applyAlignment="1">
      <alignment horizontal="center" vertical="center" wrapText="1"/>
    </xf>
    <xf numFmtId="15" fontId="12" fillId="0" borderId="43" xfId="0" applyNumberFormat="1" applyFont="1" applyBorder="1" applyAlignment="1">
      <alignment horizontal="center" vertical="center" wrapText="1"/>
    </xf>
    <xf numFmtId="15" fontId="12" fillId="0" borderId="38" xfId="0" applyNumberFormat="1" applyFont="1" applyBorder="1" applyAlignment="1">
      <alignment horizontal="center" vertical="center" wrapText="1"/>
    </xf>
    <xf numFmtId="15" fontId="16" fillId="0" borderId="46" xfId="0" applyNumberFormat="1" applyFont="1" applyBorder="1" applyAlignment="1">
      <alignment horizontal="center" vertical="center" wrapText="1"/>
    </xf>
    <xf numFmtId="15" fontId="16" fillId="0" borderId="29" xfId="0" applyNumberFormat="1" applyFont="1" applyBorder="1" applyAlignment="1">
      <alignment horizontal="center" vertical="center" wrapText="1"/>
    </xf>
    <xf numFmtId="15" fontId="16" fillId="0" borderId="38" xfId="0" applyNumberFormat="1" applyFont="1" applyBorder="1" applyAlignment="1">
      <alignment horizontal="center" vertical="center" wrapText="1"/>
    </xf>
    <xf numFmtId="15" fontId="16" fillId="0" borderId="44" xfId="0" applyNumberFormat="1" applyFont="1" applyBorder="1" applyAlignment="1">
      <alignment vertical="center" wrapText="1"/>
    </xf>
    <xf numFmtId="15" fontId="18" fillId="0" borderId="29" xfId="0" applyNumberFormat="1" applyFont="1" applyBorder="1" applyAlignment="1" applyProtection="1">
      <alignment vertical="center" wrapText="1"/>
      <protection locked="0"/>
    </xf>
    <xf numFmtId="0" fontId="13" fillId="0" borderId="29" xfId="0" applyFont="1" applyBorder="1" applyAlignment="1">
      <alignment horizontal="center" vertical="center" wrapText="1"/>
    </xf>
    <xf numFmtId="15" fontId="24" fillId="0" borderId="29" xfId="0" applyNumberFormat="1" applyFont="1" applyBorder="1" applyAlignment="1">
      <alignment horizontal="center" vertical="center" wrapText="1"/>
    </xf>
    <xf numFmtId="165" fontId="16" fillId="0" borderId="29" xfId="0" applyNumberFormat="1" applyFont="1" applyBorder="1" applyAlignment="1">
      <alignment horizontal="center" vertical="center" wrapText="1"/>
    </xf>
    <xf numFmtId="0" fontId="0" fillId="0" borderId="29" xfId="0" applyBorder="1" applyAlignment="1">
      <alignment horizontal="center" vertical="center"/>
    </xf>
    <xf numFmtId="15" fontId="19" fillId="0" borderId="29" xfId="0" applyNumberFormat="1" applyFont="1" applyBorder="1" applyAlignment="1">
      <alignment horizontal="center" vertical="center" wrapText="1"/>
    </xf>
    <xf numFmtId="2" fontId="20" fillId="0" borderId="29" xfId="0" applyNumberFormat="1" applyFont="1" applyBorder="1" applyAlignment="1">
      <alignment horizontal="left" vertical="center"/>
    </xf>
    <xf numFmtId="2" fontId="13" fillId="0" borderId="29" xfId="0" applyNumberFormat="1" applyFont="1" applyBorder="1" applyAlignment="1">
      <alignment horizontal="left" vertical="center" wrapText="1"/>
    </xf>
    <xf numFmtId="2" fontId="24" fillId="0" borderId="29" xfId="0" applyNumberFormat="1" applyFont="1" applyBorder="1" applyAlignment="1">
      <alignment horizontal="left" vertical="center" wrapText="1"/>
    </xf>
    <xf numFmtId="2" fontId="24" fillId="0" borderId="29" xfId="0" applyNumberFormat="1" applyFont="1" applyBorder="1" applyAlignment="1">
      <alignment horizontal="center" vertical="center" wrapText="1"/>
    </xf>
    <xf numFmtId="2" fontId="13" fillId="0" borderId="29" xfId="0" applyNumberFormat="1" applyFont="1" applyBorder="1" applyAlignment="1">
      <alignment horizontal="center" vertical="center" wrapText="1"/>
    </xf>
    <xf numFmtId="2" fontId="24" fillId="0" borderId="29" xfId="0" applyNumberFormat="1" applyFont="1" applyBorder="1" applyAlignment="1" applyProtection="1">
      <alignment horizontal="center" vertical="center" wrapText="1"/>
      <protection locked="0"/>
    </xf>
    <xf numFmtId="2" fontId="13" fillId="0" borderId="29" xfId="0" applyNumberFormat="1" applyFont="1" applyBorder="1" applyAlignment="1" applyProtection="1">
      <alignment horizontal="center" vertical="center" wrapText="1"/>
      <protection locked="0"/>
    </xf>
    <xf numFmtId="2" fontId="25" fillId="0" borderId="29" xfId="0" applyNumberFormat="1" applyFont="1" applyBorder="1" applyAlignment="1">
      <alignment horizontal="center" vertical="center" wrapText="1"/>
    </xf>
    <xf numFmtId="2" fontId="16" fillId="0" borderId="29" xfId="0" applyNumberFormat="1" applyFont="1" applyBorder="1" applyAlignment="1">
      <alignment horizontal="center" vertical="center" wrapText="1"/>
    </xf>
    <xf numFmtId="2" fontId="18" fillId="0" borderId="29" xfId="0" applyNumberFormat="1" applyFont="1" applyBorder="1" applyAlignment="1">
      <alignment horizontal="center" vertical="center" wrapText="1"/>
    </xf>
    <xf numFmtId="2" fontId="26" fillId="0" borderId="29" xfId="0" applyNumberFormat="1" applyFont="1" applyBorder="1" applyAlignment="1">
      <alignment horizontal="center" vertical="center"/>
    </xf>
    <xf numFmtId="2" fontId="12" fillId="0" borderId="29" xfId="0" applyNumberFormat="1" applyFont="1" applyBorder="1" applyAlignment="1">
      <alignment horizontal="center" vertical="center" wrapText="1"/>
    </xf>
    <xf numFmtId="2" fontId="26" fillId="0" borderId="0" xfId="0" applyNumberFormat="1" applyFont="1"/>
    <xf numFmtId="0" fontId="3" fillId="2" borderId="20" xfId="0" applyFont="1" applyFill="1" applyBorder="1" applyAlignment="1">
      <alignment horizontal="center"/>
    </xf>
    <xf numFmtId="0" fontId="3" fillId="2" borderId="22" xfId="0" applyFont="1" applyFill="1" applyBorder="1" applyAlignment="1">
      <alignment horizontal="center"/>
    </xf>
    <xf numFmtId="0" fontId="3" fillId="2" borderId="21" xfId="0" applyFont="1" applyFill="1" applyBorder="1" applyAlignment="1">
      <alignment horizontal="center"/>
    </xf>
    <xf numFmtId="0" fontId="3" fillId="2" borderId="9"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23" xfId="0" applyFont="1" applyFill="1" applyBorder="1" applyAlignment="1">
      <alignment horizontal="center"/>
    </xf>
    <xf numFmtId="0" fontId="3" fillId="2" borderId="0" xfId="0" applyFont="1" applyFill="1" applyAlignment="1">
      <alignment horizontal="center"/>
    </xf>
    <xf numFmtId="0" fontId="3" fillId="2" borderId="5" xfId="0" applyFont="1" applyFill="1" applyBorder="1" applyAlignment="1">
      <alignment horizontal="center"/>
    </xf>
    <xf numFmtId="0" fontId="3" fillId="2" borderId="18"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2" fillId="3" borderId="18"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16" xfId="0" applyFont="1" applyFill="1" applyBorder="1" applyAlignment="1">
      <alignment horizontal="center"/>
    </xf>
    <xf numFmtId="0" fontId="2" fillId="3" borderId="19" xfId="0" applyFont="1" applyFill="1" applyBorder="1" applyAlignment="1">
      <alignment horizontal="center"/>
    </xf>
    <xf numFmtId="0" fontId="2" fillId="3" borderId="17" xfId="0" applyFont="1" applyFill="1" applyBorder="1" applyAlignment="1">
      <alignment horizontal="center"/>
    </xf>
    <xf numFmtId="0" fontId="2" fillId="3" borderId="9"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applyAlignment="1">
      <alignment horizont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16" xfId="0" applyFont="1" applyFill="1" applyBorder="1" applyAlignment="1">
      <alignment horizontal="center"/>
    </xf>
    <xf numFmtId="0" fontId="2" fillId="2" borderId="17" xfId="0" applyFont="1" applyFill="1"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6" xfId="0" applyFont="1" applyFill="1" applyBorder="1" applyAlignment="1">
      <alignment horizontal="center"/>
    </xf>
    <xf numFmtId="0" fontId="7" fillId="2" borderId="1" xfId="0" applyFont="1" applyFill="1" applyBorder="1" applyAlignment="1">
      <alignment horizontal="center" vertical="center"/>
    </xf>
    <xf numFmtId="0" fontId="4" fillId="2" borderId="17" xfId="0" applyFont="1" applyFill="1" applyBorder="1" applyAlignment="1">
      <alignment horizontal="center"/>
    </xf>
    <xf numFmtId="0" fontId="4" fillId="2" borderId="19" xfId="0" applyFont="1" applyFill="1" applyBorder="1" applyAlignment="1">
      <alignment horizontal="center"/>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17" xfId="0" applyFont="1" applyFill="1" applyBorder="1" applyAlignment="1">
      <alignment horizontal="center" vertical="center"/>
    </xf>
    <xf numFmtId="0" fontId="1" fillId="5" borderId="30" xfId="0" applyFont="1" applyFill="1" applyBorder="1" applyAlignment="1">
      <alignment horizontal="center" vertical="center"/>
    </xf>
    <xf numFmtId="0" fontId="1" fillId="5" borderId="31" xfId="0" applyFont="1" applyFill="1" applyBorder="1" applyAlignment="1">
      <alignment horizontal="center" vertical="center"/>
    </xf>
    <xf numFmtId="0" fontId="1" fillId="5" borderId="32" xfId="0" applyFont="1" applyFill="1" applyBorder="1" applyAlignment="1">
      <alignment horizontal="center" vertical="center"/>
    </xf>
    <xf numFmtId="0" fontId="1" fillId="5" borderId="29" xfId="0" applyFont="1" applyFill="1" applyBorder="1" applyAlignment="1">
      <alignment horizontal="center" vertical="center"/>
    </xf>
    <xf numFmtId="0" fontId="2" fillId="3" borderId="24" xfId="0" applyFont="1" applyFill="1" applyBorder="1" applyAlignment="1">
      <alignment horizontal="center"/>
    </xf>
    <xf numFmtId="0" fontId="2" fillId="3" borderId="25" xfId="0" applyFont="1" applyFill="1" applyBorder="1" applyAlignment="1">
      <alignment horizontal="center"/>
    </xf>
    <xf numFmtId="0" fontId="5" fillId="2" borderId="24"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center"/>
    </xf>
    <xf numFmtId="0" fontId="3" fillId="2" borderId="24" xfId="0" applyFont="1" applyFill="1" applyBorder="1" applyAlignment="1">
      <alignment horizontal="center"/>
    </xf>
    <xf numFmtId="0" fontId="3" fillId="2" borderId="25" xfId="0" applyFont="1" applyFill="1" applyBorder="1" applyAlignment="1">
      <alignment horizontal="center"/>
    </xf>
    <xf numFmtId="0" fontId="2" fillId="3" borderId="26" xfId="0" applyFont="1" applyFill="1" applyBorder="1" applyAlignment="1">
      <alignment horizontal="center"/>
    </xf>
    <xf numFmtId="0" fontId="2" fillId="3" borderId="27" xfId="0" applyFont="1" applyFill="1" applyBorder="1" applyAlignment="1">
      <alignment horizontal="center"/>
    </xf>
    <xf numFmtId="0" fontId="2" fillId="3" borderId="28" xfId="0" applyFont="1" applyFill="1" applyBorder="1" applyAlignment="1">
      <alignment horizontal="center"/>
    </xf>
  </cellXfs>
  <cellStyles count="6">
    <cellStyle name="Comma" xfId="3" xr:uid="{0A9BC408-5F06-478E-B4F0-7FB85FD695D2}"/>
    <cellStyle name="Millares" xfId="5" builtinId="3"/>
    <cellStyle name="Moneda [0]" xfId="1" builtinId="7"/>
    <cellStyle name="Normal" xfId="0" builtinId="0"/>
    <cellStyle name="Percent" xfId="4" xr:uid="{8EE777BE-F650-45CC-8871-F2F12AEA5C25}"/>
    <cellStyle name="Porcentaje" xfId="2" builtinId="5"/>
  </cellStyles>
  <dxfs count="15">
    <dxf>
      <fill>
        <patternFill>
          <bgColor rgb="FF0070C0"/>
        </patternFill>
      </fill>
    </dxf>
    <dxf>
      <fill>
        <patternFill>
          <bgColor rgb="FF00B050"/>
        </patternFill>
      </fill>
    </dxf>
    <dxf>
      <fill>
        <patternFill>
          <bgColor rgb="FFFF0000"/>
        </patternFill>
      </fill>
    </dxf>
    <dxf>
      <fill>
        <patternFill>
          <bgColor rgb="FFFFC000"/>
        </patternFill>
      </fill>
    </dxf>
    <dxf>
      <font>
        <b val="0"/>
        <i val="0"/>
        <strike val="0"/>
        <condense val="0"/>
        <extend val="0"/>
        <outline val="0"/>
        <shadow val="0"/>
        <u val="none"/>
        <vertAlign val="baseline"/>
        <sz val="10"/>
        <color theme="1" tint="0.249977111117893"/>
        <name val="Arial"/>
        <family val="2"/>
        <scheme val="none"/>
      </font>
      <numFmt numFmtId="0" formatCode="General"/>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tint="0.249977111117893"/>
        <name val="Arial"/>
        <family val="2"/>
        <scheme val="none"/>
      </font>
      <numFmt numFmtId="14" formatCode="0.00%"/>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tint="0.249977111117893"/>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tint="0.249977111117893"/>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tint="0.249977111117893"/>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tint="0.249977111117893"/>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tint="0.249977111117893"/>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00594E"/>
      <color rgb="FFB5A160"/>
      <color rgb="FFFBF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0</xdr:rowOff>
    </xdr:from>
    <xdr:to>
      <xdr:col>1</xdr:col>
      <xdr:colOff>513296</xdr:colOff>
      <xdr:row>5</xdr:row>
      <xdr:rowOff>159713</xdr:rowOff>
    </xdr:to>
    <xdr:pic>
      <xdr:nvPicPr>
        <xdr:cNvPr id="2" name="Imagen 1">
          <a:extLst>
            <a:ext uri="{FF2B5EF4-FFF2-40B4-BE49-F238E27FC236}">
              <a16:creationId xmlns:a16="http://schemas.microsoft.com/office/drawing/2014/main" id="{7D22FEDE-4223-4DD4-BFF0-0328A6B4FCF1}"/>
            </a:ext>
          </a:extLst>
        </xdr:cNvPr>
        <xdr:cNvPicPr>
          <a:picLocks noChangeAspect="1"/>
        </xdr:cNvPicPr>
      </xdr:nvPicPr>
      <xdr:blipFill>
        <a:blip xmlns:r="http://schemas.openxmlformats.org/officeDocument/2006/relationships" r:embed="rId1"/>
        <a:stretch>
          <a:fillRect/>
        </a:stretch>
      </xdr:blipFill>
      <xdr:spPr>
        <a:xfrm>
          <a:off x="200025" y="0"/>
          <a:ext cx="1075271" cy="1397963"/>
        </a:xfrm>
        <a:prstGeom prst="rect">
          <a:avLst/>
        </a:prstGeom>
      </xdr:spPr>
    </xdr:pic>
    <xdr:clientData/>
  </xdr:twoCellAnchor>
  <xdr:oneCellAnchor>
    <xdr:from>
      <xdr:col>16</xdr:col>
      <xdr:colOff>381000</xdr:colOff>
      <xdr:row>0</xdr:row>
      <xdr:rowOff>209550</xdr:rowOff>
    </xdr:from>
    <xdr:ext cx="2486025" cy="1104900"/>
    <xdr:pic>
      <xdr:nvPicPr>
        <xdr:cNvPr id="3" name="image1.png">
          <a:extLst>
            <a:ext uri="{FF2B5EF4-FFF2-40B4-BE49-F238E27FC236}">
              <a16:creationId xmlns:a16="http://schemas.microsoft.com/office/drawing/2014/main" id="{9DC2B6E5-5700-4973-BD2C-E4933B62D577}"/>
            </a:ext>
          </a:extLst>
        </xdr:cNvPr>
        <xdr:cNvPicPr preferRelativeResize="0"/>
      </xdr:nvPicPr>
      <xdr:blipFill rotWithShape="1">
        <a:blip xmlns:r="http://schemas.openxmlformats.org/officeDocument/2006/relationships" r:embed="rId2" cstate="print"/>
        <a:srcRect b="10606"/>
        <a:stretch/>
      </xdr:blipFill>
      <xdr:spPr>
        <a:xfrm>
          <a:off x="13992225" y="209550"/>
          <a:ext cx="2486025" cy="11049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1</xdr:col>
      <xdr:colOff>532346</xdr:colOff>
      <xdr:row>6</xdr:row>
      <xdr:rowOff>47625</xdr:rowOff>
    </xdr:to>
    <xdr:pic>
      <xdr:nvPicPr>
        <xdr:cNvPr id="2" name="Imagen 1">
          <a:extLst>
            <a:ext uri="{FF2B5EF4-FFF2-40B4-BE49-F238E27FC236}">
              <a16:creationId xmlns:a16="http://schemas.microsoft.com/office/drawing/2014/main" id="{ECCEBDE8-C27B-494F-B7D7-4B1C053DBF3E}"/>
            </a:ext>
          </a:extLst>
        </xdr:cNvPr>
        <xdr:cNvPicPr>
          <a:picLocks noChangeAspect="1"/>
        </xdr:cNvPicPr>
      </xdr:nvPicPr>
      <xdr:blipFill>
        <a:blip xmlns:r="http://schemas.openxmlformats.org/officeDocument/2006/relationships" r:embed="rId1"/>
        <a:stretch>
          <a:fillRect/>
        </a:stretch>
      </xdr:blipFill>
      <xdr:spPr>
        <a:xfrm>
          <a:off x="219075" y="0"/>
          <a:ext cx="1075271" cy="1533525"/>
        </a:xfrm>
        <a:prstGeom prst="rect">
          <a:avLst/>
        </a:prstGeom>
      </xdr:spPr>
    </xdr:pic>
    <xdr:clientData/>
  </xdr:twoCellAnchor>
  <xdr:oneCellAnchor>
    <xdr:from>
      <xdr:col>16</xdr:col>
      <xdr:colOff>381000</xdr:colOff>
      <xdr:row>0</xdr:row>
      <xdr:rowOff>209550</xdr:rowOff>
    </xdr:from>
    <xdr:ext cx="2486025" cy="1104900"/>
    <xdr:pic>
      <xdr:nvPicPr>
        <xdr:cNvPr id="3" name="image1.png">
          <a:extLst>
            <a:ext uri="{FF2B5EF4-FFF2-40B4-BE49-F238E27FC236}">
              <a16:creationId xmlns:a16="http://schemas.microsoft.com/office/drawing/2014/main" id="{C01D5FA0-4847-4AA5-A9AA-D4E1A57DE95C}"/>
            </a:ext>
          </a:extLst>
        </xdr:cNvPr>
        <xdr:cNvPicPr preferRelativeResize="0"/>
      </xdr:nvPicPr>
      <xdr:blipFill rotWithShape="1">
        <a:blip xmlns:r="http://schemas.openxmlformats.org/officeDocument/2006/relationships" r:embed="rId2" cstate="print"/>
        <a:srcRect b="10606"/>
        <a:stretch/>
      </xdr:blipFill>
      <xdr:spPr>
        <a:xfrm>
          <a:off x="10572750" y="209550"/>
          <a:ext cx="2486025" cy="110490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0</xdr:col>
      <xdr:colOff>470650</xdr:colOff>
      <xdr:row>0</xdr:row>
      <xdr:rowOff>0</xdr:rowOff>
    </xdr:from>
    <xdr:to>
      <xdr:col>1</xdr:col>
      <xdr:colOff>2274797</xdr:colOff>
      <xdr:row>0</xdr:row>
      <xdr:rowOff>935587</xdr:rowOff>
    </xdr:to>
    <xdr:pic>
      <xdr:nvPicPr>
        <xdr:cNvPr id="2" name="Imagen 1">
          <a:extLst>
            <a:ext uri="{FF2B5EF4-FFF2-40B4-BE49-F238E27FC236}">
              <a16:creationId xmlns:a16="http://schemas.microsoft.com/office/drawing/2014/main" id="{8DE0439D-AC53-F053-0519-9E2A01A2CD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650" y="0"/>
          <a:ext cx="4415118" cy="935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1228725</xdr:colOff>
          <xdr:row>0</xdr:row>
          <xdr:rowOff>390525</xdr:rowOff>
        </xdr:from>
        <xdr:to>
          <xdr:col>1</xdr:col>
          <xdr:colOff>2047875</xdr:colOff>
          <xdr:row>0</xdr:row>
          <xdr:rowOff>695325</xdr:rowOff>
        </xdr:to>
        <xdr:sp macro="" textlink="">
          <xdr:nvSpPr>
            <xdr:cNvPr id="8193" name="TextBox1" hidden="1">
              <a:extLst>
                <a:ext uri="{63B3BB69-23CF-44E3-9099-C40C66FF867C}">
                  <a14:compatExt spid="_x0000_s8193"/>
                </a:ext>
                <a:ext uri="{FF2B5EF4-FFF2-40B4-BE49-F238E27FC236}">
                  <a16:creationId xmlns:a16="http://schemas.microsoft.com/office/drawing/2014/main" id="{00000000-0008-0000-04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oneCellAnchor>
    <xdr:from>
      <xdr:col>5</xdr:col>
      <xdr:colOff>1168648</xdr:colOff>
      <xdr:row>401</xdr:row>
      <xdr:rowOff>623047</xdr:rowOff>
    </xdr:from>
    <xdr:ext cx="4106334" cy="391326"/>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7A145CF7-B6CD-402E-843E-5041BB359857}"/>
                </a:ext>
              </a:extLst>
            </xdr:cNvPr>
            <xdr:cNvSpPr txBox="1"/>
          </xdr:nvSpPr>
          <xdr:spPr>
            <a:xfrm>
              <a:off x="14684623" y="665915722"/>
              <a:ext cx="4106334" cy="391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subHide m:val="on"/>
                        <m:supHide m:val="on"/>
                        <m:ctrlPr>
                          <a:rPr lang="es-CO" sz="1050" i="1">
                            <a:latin typeface="Cambria Math" panose="02040503050406030204" pitchFamily="18" charset="0"/>
                          </a:rPr>
                        </m:ctrlPr>
                      </m:naryPr>
                      <m:sub/>
                      <m:sup/>
                      <m:e>
                        <m:r>
                          <a:rPr lang="es-ES" sz="1050" b="0" i="1">
                            <a:latin typeface="Cambria Math" panose="02040503050406030204" pitchFamily="18" charset="0"/>
                          </a:rPr>
                          <m:t>𝑃𝑎𝑟𝑡𝑖𝑐𝑖𝑝𝑎𝑐𝑖𝑜𝑛𝑒𝑠</m:t>
                        </m:r>
                        <m:r>
                          <a:rPr lang="es-ES" sz="1050" b="0" i="1">
                            <a:latin typeface="Cambria Math" panose="02040503050406030204" pitchFamily="18" charset="0"/>
                          </a:rPr>
                          <m:t> </m:t>
                        </m:r>
                        <m:r>
                          <a:rPr lang="es-ES" sz="1050" b="0" i="1">
                            <a:latin typeface="Cambria Math" panose="02040503050406030204" pitchFamily="18" charset="0"/>
                          </a:rPr>
                          <m:t>𝑑𝑒</m:t>
                        </m:r>
                        <m:r>
                          <a:rPr lang="es-ES" sz="1050" b="0" i="1">
                            <a:latin typeface="Cambria Math" panose="02040503050406030204" pitchFamily="18" charset="0"/>
                          </a:rPr>
                          <m:t> </m:t>
                        </m:r>
                        <m:r>
                          <a:rPr lang="es-ES" sz="1050" b="0" i="1">
                            <a:latin typeface="Cambria Math" panose="02040503050406030204" pitchFamily="18" charset="0"/>
                          </a:rPr>
                          <m:t>𝑔𝑟𝑢𝑝𝑜𝑠</m:t>
                        </m:r>
                        <m:r>
                          <a:rPr lang="es-ES" sz="1050" b="0" i="1">
                            <a:latin typeface="Cambria Math" panose="02040503050406030204" pitchFamily="18" charset="0"/>
                          </a:rPr>
                          <m:t> </m:t>
                        </m:r>
                        <m:r>
                          <a:rPr lang="es-ES" sz="1050" b="0" i="1">
                            <a:latin typeface="Cambria Math" panose="02040503050406030204" pitchFamily="18" charset="0"/>
                          </a:rPr>
                          <m:t>𝑟𝑒𝑝𝑟𝑒𝑠𝑒𝑛𝑡𝑎𝑡𝑖𝑣𝑜𝑠</m:t>
                        </m:r>
                        <m:r>
                          <a:rPr lang="es-ES" sz="1050" b="0" i="1">
                            <a:latin typeface="Cambria Math" panose="02040503050406030204" pitchFamily="18" charset="0"/>
                          </a:rPr>
                          <m:t> </m:t>
                        </m:r>
                        <m:r>
                          <a:rPr lang="es-ES" sz="1050" b="0" i="1">
                            <a:latin typeface="Cambria Math" panose="02040503050406030204" pitchFamily="18" charset="0"/>
                          </a:rPr>
                          <m:t>𝑑𝑒</m:t>
                        </m:r>
                        <m:r>
                          <a:rPr lang="es-ES" sz="1050" b="0" i="1">
                            <a:latin typeface="Cambria Math" panose="02040503050406030204" pitchFamily="18" charset="0"/>
                          </a:rPr>
                          <m:t> </m:t>
                        </m:r>
                        <m:r>
                          <a:rPr lang="es-ES" sz="1050" b="0" i="1">
                            <a:latin typeface="Cambria Math" panose="02040503050406030204" pitchFamily="18" charset="0"/>
                          </a:rPr>
                          <m:t>𝑎𝑟𝑡𝑒</m:t>
                        </m:r>
                        <m:r>
                          <a:rPr lang="es-ES" sz="1050" b="0" i="1">
                            <a:latin typeface="Cambria Math" panose="02040503050406030204" pitchFamily="18" charset="0"/>
                          </a:rPr>
                          <m:t> </m:t>
                        </m:r>
                        <m:r>
                          <a:rPr lang="es-ES" sz="1050" b="0" i="1">
                            <a:latin typeface="Cambria Math" panose="02040503050406030204" pitchFamily="18" charset="0"/>
                          </a:rPr>
                          <m:t>𝑦</m:t>
                        </m:r>
                        <m:r>
                          <a:rPr lang="es-ES" sz="1050" b="0" i="1">
                            <a:latin typeface="Cambria Math" panose="02040503050406030204" pitchFamily="18" charset="0"/>
                          </a:rPr>
                          <m:t> </m:t>
                        </m:r>
                        <m:r>
                          <a:rPr lang="es-ES" sz="1050" b="0" i="1">
                            <a:latin typeface="Cambria Math" panose="02040503050406030204" pitchFamily="18" charset="0"/>
                          </a:rPr>
                          <m:t>𝑐𝑢𝑙𝑡𝑢𝑟𝑎</m:t>
                        </m:r>
                      </m:e>
                    </m:nary>
                  </m:oMath>
                </m:oMathPara>
              </a14:m>
              <a:endParaRPr lang="es-CO" sz="1050"/>
            </a:p>
          </xdr:txBody>
        </xdr:sp>
      </mc:Choice>
      <mc:Fallback xmlns="">
        <xdr:sp macro="" textlink="">
          <xdr:nvSpPr>
            <xdr:cNvPr id="3" name="CuadroTexto 2">
              <a:extLst>
                <a:ext uri="{FF2B5EF4-FFF2-40B4-BE49-F238E27FC236}">
                  <a16:creationId xmlns:a16="http://schemas.microsoft.com/office/drawing/2014/main" id="{7A145CF7-B6CD-402E-843E-5041BB359857}"/>
                </a:ext>
              </a:extLst>
            </xdr:cNvPr>
            <xdr:cNvSpPr txBox="1"/>
          </xdr:nvSpPr>
          <xdr:spPr>
            <a:xfrm>
              <a:off x="14684623" y="665915722"/>
              <a:ext cx="4106334" cy="391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CO" sz="1050" i="0">
                  <a:latin typeface="Cambria Math" panose="02040503050406030204" pitchFamily="18" charset="0"/>
                </a:rPr>
                <a:t>∑</a:t>
              </a:r>
              <a:r>
                <a:rPr lang="es-ES" sz="1050" b="0" i="0">
                  <a:latin typeface="Cambria Math" panose="02040503050406030204" pitchFamily="18" charset="0"/>
                </a:rPr>
                <a:t>▒</a:t>
              </a:r>
              <a:r>
                <a:rPr lang="es-CO" sz="1050" b="0" i="0">
                  <a:latin typeface="Cambria Math" panose="02040503050406030204" pitchFamily="18" charset="0"/>
                </a:rPr>
                <a:t>〖</a:t>
              </a:r>
              <a:r>
                <a:rPr lang="es-ES" sz="1050" b="0" i="0">
                  <a:latin typeface="Cambria Math" panose="02040503050406030204" pitchFamily="18" charset="0"/>
                </a:rPr>
                <a:t>𝑃𝑎𝑟𝑡𝑖𝑐𝑖𝑝𝑎𝑐𝑖𝑜𝑛𝑒𝑠 𝑑𝑒 𝑔𝑟𝑢𝑝𝑜𝑠 𝑟𝑒𝑝𝑟𝑒𝑠𝑒𝑛𝑡𝑎𝑡𝑖𝑣𝑜𝑠 𝑑𝑒 𝑎𝑟𝑡𝑒 𝑦 𝑐𝑢𝑙𝑡𝑢𝑟𝑎</a:t>
              </a:r>
              <a:r>
                <a:rPr lang="es-CO" sz="1050" b="0" i="0">
                  <a:latin typeface="Cambria Math" panose="02040503050406030204" pitchFamily="18" charset="0"/>
                </a:rPr>
                <a:t>〗</a:t>
              </a:r>
              <a:endParaRPr lang="es-CO" sz="1050"/>
            </a:p>
          </xdr:txBody>
        </xdr:sp>
      </mc:Fallback>
    </mc:AlternateContent>
    <xdr:clientData/>
  </xdr:oneCellAnchor>
  <xdr:twoCellAnchor editAs="oneCell">
    <xdr:from>
      <xdr:col>2</xdr:col>
      <xdr:colOff>0</xdr:colOff>
      <xdr:row>0</xdr:row>
      <xdr:rowOff>0</xdr:rowOff>
    </xdr:from>
    <xdr:to>
      <xdr:col>5</xdr:col>
      <xdr:colOff>22412</xdr:colOff>
      <xdr:row>1</xdr:row>
      <xdr:rowOff>0</xdr:rowOff>
    </xdr:to>
    <xdr:pic>
      <xdr:nvPicPr>
        <xdr:cNvPr id="4" name="Imagen 3">
          <a:extLst>
            <a:ext uri="{FF2B5EF4-FFF2-40B4-BE49-F238E27FC236}">
              <a16:creationId xmlns:a16="http://schemas.microsoft.com/office/drawing/2014/main" id="{EE0300B4-7E33-0F92-DFCD-009139492E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58853" y="0"/>
          <a:ext cx="5210735" cy="1187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Lina Paola Santafe" id="{2AF23034-EA90-4320-814E-2D8C70C9D4D8}" userId="82341e5fbbf3e543" providerId="Windows Live"/>
  <person displayName="Clara Inés Luna Nuñez" id="{6397A100-3F68-456E-A0F1-FFB74C3F66B8}" userId="b33ca4fe51dc9707" providerId="Windows Live"/>
  <person displayName="Jackson Parra" id="{5631CC9B-74B8-4D7D-8D63-111C8F6487CB}" userId="e3ca81452ec7a2b5" providerId="Windows Live"/>
  <person displayName="Egresados Unitrópico" id="{9EAE4960-5DDE-4E15-A54E-B756EF73CE76}" userId="S::egresados@unitropico.edu.co::f6f3d1ca-f876-4852-ad11-bb73165d06dc" providerId="AD"/>
  <person displayName="Profesional Universitario  2 Planeación" id="{4F73A171-26CE-43CD-A4BE-ADD229B963E6}" userId="S::pu2.planeacion@unitropico.edu.co::b35f2a32-9cc6-46fe-bb83-ec500469c6e8" providerId="AD"/>
  <person displayName="Apoyo  Estrategia" id="{86DF1035-83B0-4042-BA07-676DC30925DC}" userId="S::apoyoestrategia@unitropico.edu.co::57f410ae-2ac3-4e96-920e-7311c436773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7BBD11-1F5F-45AD-9CD3-B0A594330869}" name="TablaPolítica" displayName="TablaPolítica" ref="A1:G417" totalsRowShown="0" headerRowDxfId="14" headerRowBorderDxfId="13" tableBorderDxfId="12" totalsRowBorderDxfId="11">
  <autoFilter ref="A1:G417" xr:uid="{367BBD11-1F5F-45AD-9CD3-B0A594330869}"/>
  <tableColumns count="7">
    <tableColumn id="1" xr3:uid="{B98B4826-BBB0-476B-B082-3AE0990498A5}" name="Título de la Política:" dataDxfId="10"/>
    <tableColumn id="2" xr3:uid="{BB1F9670-CFE0-4A59-A267-3DA69CA74701}" name="Objetivo general:" dataDxfId="9"/>
    <tableColumn id="3" xr3:uid="{5359231B-BA03-4A35-81F4-3641B5B95BA8}" name="Objetivos específicos" dataDxfId="8"/>
    <tableColumn id="4" xr3:uid="{E63923E1-210B-47EF-84C9-964C58B1AED2}" name="Importancia relativa del objetivo(%)" dataDxfId="7" dataCellStyle="Porcentaje"/>
    <tableColumn id="5" xr3:uid="{F21C7CD3-4C7A-4614-B7C6-DC9677FC18A7}" name="Acción " dataDxfId="6"/>
    <tableColumn id="6" xr3:uid="{FA4FC9A0-53F8-4905-8CD6-96D2BFB2A82B}" name="Importancia relativa de la acción (%)" dataDxfId="5" dataCellStyle="Porcentaje"/>
    <tableColumn id="8" xr3:uid="{1D1073AD-B506-4F12-8AE6-3A794F967124}" name="NOMBRE" dataDxfId="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R11" dT="2023-11-21T22:23:08.79" personId="{4F73A171-26CE-43CD-A4BE-ADD229B963E6}" id="{8EAEEF4E-4F05-4334-8D38-97B26105B0DB}">
    <text>Seria la meta anual 30%</text>
  </threadedComment>
  <threadedComment ref="L91" dT="2024-06-14T21:00:32.17" personId="{4F73A171-26CE-43CD-A4BE-ADD229B963E6}" id="{C99B3390-D955-4F30-BEF3-13204CA1DDB5}">
    <text xml:space="preserve">Se recomienda analizar la cadena de valor para la construcción del nombre del indicador. Ya que el verbo utilizado (elaborar- documento). Genera la percepción que el indicador es de tipo producto.
</text>
  </threadedComment>
  <threadedComment ref="E96" dT="2024-06-14T21:05:02.60" personId="{4F73A171-26CE-43CD-A4BE-ADD229B963E6}" id="{C99E23F0-929B-4784-809D-8DA860A8064A}">
    <text>Se recomienda revisión de nombre de la acción debido a que esta política ya esta formulada y aprobada con acuerdo cs No 034 de 2023</text>
  </threadedComment>
  <threadedComment ref="E99" dT="2024-06-17T20:01:33.67" personId="{4F73A171-26CE-43CD-A4BE-ADD229B963E6}" id="{D51BB3B6-9D5B-4BE2-9C14-BA1E8DB00F52}">
    <text xml:space="preserve">Se recomienda verificar las dependencias que estarían apoyando en el desarrollo de esta acción
</text>
  </threadedComment>
  <threadedComment ref="E116" dT="2024-06-17T20:16:18.03" personId="{4F73A171-26CE-43CD-A4BE-ADD229B963E6}" id="{30A1FB23-6047-4EF4-B5E1-E3AFDDD53C9A}">
    <text>Se recomienda revisar las dependencias que estarían involucradas en el desarrollo de esta acción.</text>
  </threadedComment>
  <threadedComment ref="E118" dT="2024-06-17T20:19:40.64" personId="{4F73A171-26CE-43CD-A4BE-ADD229B963E6}" id="{9485D161-7AEC-42E8-87BE-96ED353DD263}">
    <text>Se sugiere revisar la acción 3.3.2 se repiten</text>
  </threadedComment>
  <threadedComment ref="E120" dT="2024-06-17T20:19:55.81" personId="{4F73A171-26CE-43CD-A4BE-ADD229B963E6}" id="{E9993084-0F83-4FEC-900C-F39D5D691661}">
    <text>Se sugiere revisar la acción 3.4.2 se repiten</text>
  </threadedComment>
  <threadedComment ref="L122" dT="2024-03-06T14:50:01.27" personId="{6397A100-3F68-456E-A0F1-FFB74C3F66B8}" id="{B20721AB-42FD-46CA-80B3-9C4E94596E65}">
    <text>Estos dos cumplen ambos presentados el año pasado de los cuales solo fue aprobado civil</text>
  </threadedComment>
  <threadedComment ref="L173" dT="2024-04-15T13:00:13.42" personId="{5631CC9B-74B8-4D7D-8D63-111C8F6487CB}" id="{16CF1D4E-40BA-4761-937D-A65E81D5B562}">
    <text>Se sugiere revisar forma de acumulación no concuerda con la programación física</text>
  </threadedComment>
  <threadedComment ref="L174" dT="2024-04-15T13:00:07.81" personId="{5631CC9B-74B8-4D7D-8D63-111C8F6487CB}" id="{00DD4F20-9A07-4FE5-A94E-15769A8849D9}">
    <text>Se sugiere revisar forma de acumulación no concuerda con la programación física</text>
  </threadedComment>
  <threadedComment ref="E204" dT="2023-11-06T17:00:00.79" personId="{2AF23034-EA90-4320-814E-2D8C70C9D4D8}" id="{ACDF35C1-95A8-48C5-9282-F3A782D300AF}">
    <text>se sugiere revisar, ya que este descanso hace parte de las acitvidades establecidas en la dependencia</text>
  </threadedComment>
  <threadedComment ref="E205" dT="2023-11-06T17:00:00.79" personId="{2AF23034-EA90-4320-814E-2D8C70C9D4D8}" id="{929DDD63-5FF4-48B8-B230-33E0E6BEC849}">
    <text>se sugiere revisar, ya que este descanso hace parte de las acitvidades establecidas en la dependencia</text>
  </threadedComment>
  <threadedComment ref="E206" dT="2023-11-06T17:04:08.54" personId="{2AF23034-EA90-4320-814E-2D8C70C9D4D8}" id="{42D3A660-D3B9-46AA-BEA2-4A3414210FB1}">
    <text>se sugiere revisar actividad, ya que en el objetivo se mencionan un proceso educativo que construya contulrra.</text>
  </threadedComment>
  <threadedComment ref="G211" dT="2023-11-01T21:48:10.01" personId="{4F73A171-26CE-43CD-A4BE-ADD229B963E6}" id="{62E5BD37-3609-4000-A26C-247A06A876AC}">
    <text xml:space="preserve">Se sugiere revisar la redacción del nombre del indicador de acuerdo a la guía de formulación de indicadores suministrada, ya que no es clara en su redacción. Aplica para todos los indicadores
</text>
  </threadedComment>
  <threadedComment ref="L211" dT="2023-11-01T21:26:24.67" personId="{4F73A171-26CE-43CD-A4BE-ADD229B963E6}" id="{4EBE4BFB-5071-472C-A8D0-BC8D6795EBFD}">
    <text xml:space="preserve">Se sugiere revisar ya que la forma de acumulación, no coincide con la plasmada en la programación física </text>
  </threadedComment>
  <threadedComment ref="G212" dT="2024-05-15T14:25:09.83" personId="{5631CC9B-74B8-4D7D-8D63-111C8F6487CB}" id="{5FE4C64E-C1D4-4C10-9C42-B6D3CCF01376}">
    <text xml:space="preserve">Se sugiere revisar el nombre, debido a,  la acción especifica una cantidad numérica exacta </text>
  </threadedComment>
  <threadedComment ref="G213" dT="2024-05-15T15:11:55.46" personId="{5631CC9B-74B8-4D7D-8D63-111C8F6487CB}" id="{3996382C-7C8D-4AF9-ADC6-C5E6621F1CA7}">
    <text>Se sugiere revisar el nombre ya que en la programación fisca muestra una convocatoria anual</text>
  </threadedComment>
  <threadedComment ref="G214" dT="2024-05-15T14:25:09.83" personId="{5631CC9B-74B8-4D7D-8D63-111C8F6487CB}" id="{37BDEC82-E721-42ED-865E-A0483A5396FF}">
    <text xml:space="preserve">Se sugiere revisar el nombre, debido a,  la acción especifica una cantidad numérica exacta </text>
  </threadedComment>
  <threadedComment ref="G215" dT="2024-05-15T15:14:01.04" personId="{5631CC9B-74B8-4D7D-8D63-111C8F6487CB}" id="{AA2F21E2-C278-4ED7-8175-A961A4CFD705}">
    <text>Se sugiere revisar la guía para formulación de indicadores pagina 14 en la cual indica la forma o estructura para los nombres de indicador</text>
  </threadedComment>
  <threadedComment ref="E222" dT="2024-05-28T16:18:44.00" personId="{5631CC9B-74B8-4D7D-8D63-111C8F6487CB}" id="{6FCC47E5-57E1-4728-ABEF-F9233BC29037}">
    <text>Se sugiere mas información sobre la acción ya que cuenta con 2 verbos y 3 procedimientos en la misma acción</text>
  </threadedComment>
  <threadedComment ref="E255" dT="2024-05-02T21:47:04.51" personId="{5631CC9B-74B8-4D7D-8D63-111C8F6487CB}" id="{910AB065-9AA6-4D9D-AC6D-BB494EB19846}">
    <text>Se sugiere, describir de que forma o manera se apoyara esta acción-junto con la política de transparencia</text>
  </threadedComment>
  <threadedComment ref="G280" dT="2024-11-05T13:54:06.20" personId="{86DF1035-83B0-4042-BA07-676DC30925DC}" id="{F98EBF57-0BEA-47E5-88C2-F76697927E45}">
    <text xml:space="preserve">Se sugiere abreviar el nombre del indicador </text>
  </threadedComment>
  <threadedComment ref="G281" dT="2024-11-05T13:55:13.43" personId="{86DF1035-83B0-4042-BA07-676DC30925DC}" id="{CF4484AF-01DE-46C2-BC99-16DC3164EBDD}">
    <text>Se sugiere abreviar el nombre del indicador</text>
  </threadedComment>
  <threadedComment ref="E336" dT="2023-12-07T13:35:53.14" personId="{4F73A171-26CE-43CD-A4BE-ADD229B963E6}" id="{FBE92219-35CD-4621-90EE-313590F78FE0}">
    <text>Se sugiere incluir diagnostico cualitativo y cuantitativo</text>
  </threadedComment>
  <threadedComment ref="L385" dT="2025-01-29T16:04:36.26" personId="{9EAE4960-5DDE-4E15-A54E-B756EF73CE76}" id="{66B35E28-6513-4F6F-BE3B-CA1019D7885A}">
    <text>STOCK</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01A72-F101-4794-93EB-7813F513F247}">
  <sheetPr codeName="Hoja2"/>
  <dimension ref="A1:AE17"/>
  <sheetViews>
    <sheetView workbookViewId="0">
      <selection activeCell="G20" sqref="G20"/>
    </sheetView>
  </sheetViews>
  <sheetFormatPr baseColWidth="10" defaultRowHeight="19.5" thickTop="1" thickBottom="1" x14ac:dyDescent="0.4"/>
  <cols>
    <col min="1" max="2" width="11.42578125" style="2"/>
    <col min="3" max="3" width="22.7109375" style="2" customWidth="1"/>
    <col min="4" max="4" width="18.7109375" style="2" customWidth="1"/>
    <col min="5" max="8" width="7.28515625" style="2" customWidth="1"/>
    <col min="9" max="9" width="8.42578125" style="2" customWidth="1"/>
    <col min="10" max="16" width="7.28515625" style="2" customWidth="1"/>
    <col min="17" max="17" width="16.7109375" style="2" customWidth="1"/>
    <col min="18" max="18" width="7.7109375" style="2" customWidth="1"/>
    <col min="19" max="16384" width="11.42578125" style="2"/>
  </cols>
  <sheetData>
    <row r="1" spans="1:31" ht="19.5" customHeight="1" thickTop="1" thickBot="1" x14ac:dyDescent="0.4">
      <c r="A1" s="250"/>
      <c r="B1" s="250"/>
      <c r="C1" s="251" t="s">
        <v>0</v>
      </c>
      <c r="D1" s="252"/>
      <c r="E1" s="252"/>
      <c r="F1" s="252"/>
      <c r="G1" s="252"/>
      <c r="H1" s="252"/>
      <c r="I1" s="252"/>
      <c r="J1" s="252"/>
      <c r="K1" s="252"/>
      <c r="L1" s="252"/>
      <c r="M1" s="252"/>
      <c r="N1" s="229"/>
      <c r="O1" s="232"/>
      <c r="P1" s="233"/>
      <c r="Q1" s="233"/>
      <c r="R1" s="233"/>
      <c r="S1" s="233"/>
      <c r="T1" s="233"/>
      <c r="U1" s="233"/>
      <c r="V1" s="233"/>
      <c r="W1" s="233"/>
      <c r="X1" s="234"/>
      <c r="Y1" s="1"/>
      <c r="Z1" s="1"/>
      <c r="AA1" s="1"/>
      <c r="AB1" s="1"/>
      <c r="AC1" s="1"/>
      <c r="AD1" s="1"/>
      <c r="AE1" s="1"/>
    </row>
    <row r="2" spans="1:31" thickTop="1" thickBot="1" x14ac:dyDescent="0.4">
      <c r="A2" s="250"/>
      <c r="B2" s="250"/>
      <c r="C2" s="252"/>
      <c r="D2" s="252"/>
      <c r="E2" s="252"/>
      <c r="F2" s="252"/>
      <c r="G2" s="252"/>
      <c r="H2" s="252"/>
      <c r="I2" s="252"/>
      <c r="J2" s="252"/>
      <c r="K2" s="252"/>
      <c r="L2" s="252"/>
      <c r="M2" s="252"/>
      <c r="N2" s="230"/>
      <c r="O2" s="235"/>
      <c r="P2" s="236"/>
      <c r="Q2" s="236"/>
      <c r="R2" s="236"/>
      <c r="S2" s="236"/>
      <c r="T2" s="236"/>
      <c r="U2" s="236"/>
      <c r="V2" s="236"/>
      <c r="W2" s="236"/>
      <c r="X2" s="237"/>
      <c r="Y2" s="1"/>
      <c r="Z2" s="1"/>
      <c r="AA2" s="1"/>
      <c r="AB2" s="1"/>
      <c r="AC2" s="1"/>
      <c r="AD2" s="1"/>
      <c r="AE2" s="1"/>
    </row>
    <row r="3" spans="1:31" thickTop="1" thickBot="1" x14ac:dyDescent="0.4">
      <c r="A3" s="250"/>
      <c r="B3" s="250"/>
      <c r="C3" s="252"/>
      <c r="D3" s="252"/>
      <c r="E3" s="252"/>
      <c r="F3" s="252"/>
      <c r="G3" s="252"/>
      <c r="H3" s="252"/>
      <c r="I3" s="252"/>
      <c r="J3" s="252"/>
      <c r="K3" s="252"/>
      <c r="L3" s="252"/>
      <c r="M3" s="252"/>
      <c r="N3" s="230"/>
      <c r="O3" s="235"/>
      <c r="P3" s="236"/>
      <c r="Q3" s="236"/>
      <c r="R3" s="236"/>
      <c r="S3" s="236"/>
      <c r="T3" s="236"/>
      <c r="U3" s="236"/>
      <c r="V3" s="236"/>
      <c r="W3" s="236"/>
      <c r="X3" s="237"/>
      <c r="Y3" s="1"/>
      <c r="Z3" s="1"/>
      <c r="AA3" s="1"/>
      <c r="AB3" s="1"/>
      <c r="AC3" s="1"/>
      <c r="AD3" s="1"/>
      <c r="AE3" s="1"/>
    </row>
    <row r="4" spans="1:31" thickTop="1" thickBot="1" x14ac:dyDescent="0.4">
      <c r="A4" s="250"/>
      <c r="B4" s="250"/>
      <c r="C4" s="252"/>
      <c r="D4" s="252"/>
      <c r="E4" s="252"/>
      <c r="F4" s="252"/>
      <c r="G4" s="252"/>
      <c r="H4" s="252"/>
      <c r="I4" s="252"/>
      <c r="J4" s="252"/>
      <c r="K4" s="252"/>
      <c r="L4" s="252"/>
      <c r="M4" s="252"/>
      <c r="N4" s="230"/>
      <c r="O4" s="235"/>
      <c r="P4" s="236"/>
      <c r="Q4" s="236"/>
      <c r="R4" s="236"/>
      <c r="S4" s="236"/>
      <c r="T4" s="236"/>
      <c r="U4" s="236"/>
      <c r="V4" s="236"/>
      <c r="W4" s="236"/>
      <c r="X4" s="237"/>
      <c r="Y4" s="1"/>
      <c r="Z4" s="1"/>
      <c r="AA4" s="1"/>
      <c r="AB4" s="1"/>
      <c r="AC4" s="1"/>
      <c r="AD4" s="1"/>
      <c r="AE4" s="1"/>
    </row>
    <row r="5" spans="1:31" thickTop="1" thickBot="1" x14ac:dyDescent="0.4">
      <c r="A5" s="250"/>
      <c r="B5" s="250"/>
      <c r="C5" s="252"/>
      <c r="D5" s="252"/>
      <c r="E5" s="252"/>
      <c r="F5" s="252"/>
      <c r="G5" s="252"/>
      <c r="H5" s="252"/>
      <c r="I5" s="252"/>
      <c r="J5" s="252"/>
      <c r="K5" s="252"/>
      <c r="L5" s="252"/>
      <c r="M5" s="252"/>
      <c r="N5" s="230"/>
      <c r="O5" s="235"/>
      <c r="P5" s="236"/>
      <c r="Q5" s="236"/>
      <c r="R5" s="236"/>
      <c r="S5" s="236"/>
      <c r="T5" s="236"/>
      <c r="U5" s="236"/>
      <c r="V5" s="236"/>
      <c r="W5" s="236"/>
      <c r="X5" s="237"/>
      <c r="Y5" s="1"/>
      <c r="Z5" s="1"/>
      <c r="AA5" s="1"/>
      <c r="AB5" s="1"/>
      <c r="AC5" s="1"/>
      <c r="AD5" s="1"/>
      <c r="AE5" s="1"/>
    </row>
    <row r="6" spans="1:31" thickTop="1" thickBot="1" x14ac:dyDescent="0.4">
      <c r="A6" s="250"/>
      <c r="B6" s="250"/>
      <c r="C6" s="252"/>
      <c r="D6" s="252"/>
      <c r="E6" s="252"/>
      <c r="F6" s="252"/>
      <c r="G6" s="252"/>
      <c r="H6" s="252"/>
      <c r="I6" s="252"/>
      <c r="J6" s="252"/>
      <c r="K6" s="252"/>
      <c r="L6" s="252"/>
      <c r="M6" s="252"/>
      <c r="N6" s="231"/>
      <c r="O6" s="238"/>
      <c r="P6" s="239"/>
      <c r="Q6" s="239"/>
      <c r="R6" s="239"/>
      <c r="S6" s="239"/>
      <c r="T6" s="239"/>
      <c r="U6" s="239"/>
      <c r="V6" s="239"/>
      <c r="W6" s="239"/>
      <c r="X6" s="240"/>
      <c r="Y6" s="1"/>
      <c r="Z6" s="1"/>
      <c r="AA6" s="1"/>
      <c r="AB6" s="1"/>
      <c r="AC6" s="1"/>
      <c r="AD6" s="1"/>
      <c r="AE6" s="1"/>
    </row>
    <row r="7" spans="1:31" thickTop="1" thickBot="1" x14ac:dyDescent="0.4">
      <c r="A7" s="247"/>
      <c r="B7" s="248"/>
      <c r="C7" s="248"/>
      <c r="D7" s="248"/>
      <c r="E7" s="248"/>
      <c r="F7" s="248"/>
      <c r="G7" s="248"/>
      <c r="H7" s="248"/>
      <c r="I7" s="248"/>
      <c r="J7" s="248"/>
      <c r="K7" s="248"/>
      <c r="L7" s="248"/>
      <c r="M7" s="248"/>
      <c r="N7" s="248"/>
      <c r="O7" s="248"/>
      <c r="P7" s="248"/>
      <c r="Q7" s="248"/>
      <c r="R7" s="248"/>
      <c r="S7" s="248"/>
      <c r="T7" s="248"/>
      <c r="U7" s="248"/>
      <c r="V7" s="248"/>
      <c r="W7" s="248"/>
      <c r="X7" s="249"/>
    </row>
    <row r="8" spans="1:31" thickTop="1" thickBot="1" x14ac:dyDescent="0.4">
      <c r="A8" s="259" t="s">
        <v>1</v>
      </c>
      <c r="B8" s="259"/>
      <c r="C8" s="255"/>
      <c r="D8" s="256"/>
      <c r="E8" s="256"/>
      <c r="F8" s="256"/>
      <c r="G8" s="256"/>
      <c r="H8" s="256"/>
      <c r="I8" s="256"/>
      <c r="J8" s="256"/>
      <c r="K8" s="256"/>
      <c r="L8" s="256"/>
      <c r="M8" s="256"/>
      <c r="N8" s="256"/>
      <c r="O8" s="256"/>
      <c r="P8" s="256"/>
      <c r="Q8" s="256"/>
      <c r="R8" s="256"/>
      <c r="S8" s="256"/>
      <c r="T8" s="256"/>
      <c r="U8" s="256"/>
      <c r="V8" s="256"/>
      <c r="W8" s="256"/>
      <c r="X8" s="257"/>
    </row>
    <row r="9" spans="1:31" ht="36.75" customHeight="1" thickTop="1" thickBot="1" x14ac:dyDescent="0.4">
      <c r="A9" s="259" t="s">
        <v>2</v>
      </c>
      <c r="B9" s="259"/>
      <c r="C9" s="3"/>
      <c r="D9" s="4"/>
      <c r="E9" s="4"/>
      <c r="F9" s="4"/>
      <c r="G9" s="4"/>
      <c r="H9" s="4"/>
      <c r="I9" s="4"/>
      <c r="J9" s="4"/>
      <c r="K9" s="4"/>
      <c r="L9" s="4"/>
      <c r="M9" s="4"/>
      <c r="N9" s="4"/>
      <c r="O9" s="4"/>
      <c r="P9" s="4"/>
      <c r="Q9" s="4"/>
      <c r="R9" s="4"/>
      <c r="S9" s="4"/>
      <c r="T9" s="4"/>
      <c r="U9" s="4"/>
      <c r="V9" s="4"/>
      <c r="W9" s="4"/>
      <c r="X9" s="5"/>
    </row>
    <row r="10" spans="1:31" thickTop="1" thickBot="1" x14ac:dyDescent="0.4">
      <c r="A10" s="259" t="s">
        <v>3</v>
      </c>
      <c r="B10" s="259"/>
      <c r="C10" s="258"/>
      <c r="D10" s="242"/>
      <c r="E10" s="242"/>
      <c r="F10" s="242"/>
      <c r="G10" s="242"/>
      <c r="H10" s="242"/>
      <c r="I10" s="242"/>
      <c r="J10" s="242"/>
      <c r="K10" s="242"/>
      <c r="L10" s="242"/>
      <c r="M10" s="242"/>
      <c r="N10" s="242"/>
      <c r="O10" s="242"/>
      <c r="P10" s="242"/>
      <c r="Q10" s="242"/>
      <c r="R10" s="242"/>
      <c r="S10" s="242"/>
      <c r="T10" s="242"/>
      <c r="U10" s="242"/>
      <c r="V10" s="242"/>
      <c r="W10" s="242"/>
      <c r="X10" s="243"/>
    </row>
    <row r="11" spans="1:31" thickTop="1" thickBot="1" x14ac:dyDescent="0.4">
      <c r="A11" s="241"/>
      <c r="B11" s="242"/>
      <c r="C11" s="242"/>
      <c r="D11" s="242"/>
      <c r="E11" s="242"/>
      <c r="F11" s="242"/>
      <c r="G11" s="242"/>
      <c r="H11" s="242"/>
      <c r="I11" s="242"/>
      <c r="J11" s="242"/>
      <c r="K11" s="242"/>
      <c r="L11" s="242"/>
      <c r="M11" s="242"/>
      <c r="N11" s="242"/>
      <c r="O11" s="242"/>
      <c r="P11" s="242"/>
      <c r="Q11" s="242"/>
      <c r="R11" s="242"/>
      <c r="S11" s="242"/>
      <c r="T11" s="242"/>
      <c r="U11" s="242"/>
      <c r="V11" s="242"/>
      <c r="W11" s="242"/>
      <c r="X11" s="243"/>
    </row>
    <row r="12" spans="1:31" ht="19.5" customHeight="1" thickTop="1" thickBot="1" x14ac:dyDescent="0.4">
      <c r="A12" s="253" t="s">
        <v>3</v>
      </c>
      <c r="B12" s="254"/>
      <c r="C12" s="253" t="s">
        <v>5</v>
      </c>
      <c r="D12" s="260"/>
      <c r="E12" s="253" t="s">
        <v>6</v>
      </c>
      <c r="F12" s="261"/>
      <c r="G12" s="261"/>
      <c r="H12" s="260"/>
      <c r="I12" s="262" t="s">
        <v>7</v>
      </c>
      <c r="J12" s="264" t="s">
        <v>8</v>
      </c>
      <c r="K12" s="265"/>
      <c r="L12" s="266"/>
    </row>
    <row r="13" spans="1:31" ht="24.75" customHeight="1" thickTop="1" thickBot="1" x14ac:dyDescent="0.4">
      <c r="A13" s="247"/>
      <c r="B13" s="249"/>
      <c r="C13" s="7" t="s">
        <v>4</v>
      </c>
      <c r="D13" s="6" t="s">
        <v>5</v>
      </c>
      <c r="E13" s="6">
        <v>2025</v>
      </c>
      <c r="F13" s="6">
        <v>2024</v>
      </c>
      <c r="G13" s="6">
        <v>2027</v>
      </c>
      <c r="H13" s="6">
        <v>2028</v>
      </c>
      <c r="I13" s="263"/>
      <c r="J13" s="267"/>
      <c r="K13" s="268"/>
      <c r="L13" s="269"/>
    </row>
    <row r="14" spans="1:31" ht="33.75" customHeight="1" thickTop="1" thickBot="1" x14ac:dyDescent="0.4">
      <c r="A14" s="241"/>
      <c r="B14" s="243"/>
      <c r="J14" s="244"/>
      <c r="K14" s="245"/>
      <c r="L14" s="246"/>
    </row>
    <row r="15" spans="1:31" thickTop="1" thickBot="1" x14ac:dyDescent="0.4">
      <c r="A15" s="244"/>
      <c r="B15" s="245"/>
      <c r="C15" s="245"/>
      <c r="D15" s="245"/>
      <c r="E15" s="245"/>
      <c r="F15" s="245"/>
      <c r="G15" s="245"/>
      <c r="H15" s="245"/>
      <c r="I15" s="245"/>
      <c r="J15" s="245"/>
      <c r="K15" s="245"/>
      <c r="L15" s="245"/>
      <c r="M15" s="245"/>
      <c r="N15" s="245"/>
      <c r="O15" s="245"/>
      <c r="P15" s="245"/>
      <c r="Q15" s="245"/>
      <c r="R15" s="245"/>
      <c r="S15" s="245"/>
      <c r="T15" s="245"/>
      <c r="U15" s="245"/>
      <c r="V15" s="245"/>
      <c r="W15" s="245"/>
      <c r="X15" s="246"/>
    </row>
    <row r="16" spans="1:31" ht="32.25" customHeight="1" thickTop="1" thickBot="1" x14ac:dyDescent="0.4">
      <c r="A16" s="270" t="s">
        <v>9</v>
      </c>
      <c r="B16" s="270" t="s">
        <v>10</v>
      </c>
      <c r="C16" s="270" t="s">
        <v>11</v>
      </c>
      <c r="D16" s="262" t="s">
        <v>12</v>
      </c>
      <c r="E16" s="272">
        <v>2024</v>
      </c>
      <c r="F16" s="273"/>
      <c r="G16" s="273"/>
      <c r="H16" s="273"/>
      <c r="I16" s="273"/>
      <c r="J16" s="273"/>
      <c r="K16" s="273"/>
      <c r="L16" s="273"/>
      <c r="M16" s="273"/>
      <c r="N16" s="273"/>
      <c r="O16" s="273"/>
      <c r="P16" s="274"/>
      <c r="Q16" s="262" t="s">
        <v>13</v>
      </c>
      <c r="R16" s="272" t="s">
        <v>14</v>
      </c>
      <c r="S16" s="273"/>
      <c r="T16" s="273"/>
      <c r="U16" s="273"/>
      <c r="V16" s="273"/>
      <c r="W16" s="273"/>
      <c r="X16" s="274"/>
    </row>
    <row r="17" spans="1:24" ht="15" customHeight="1" thickTop="1" thickBot="1" x14ac:dyDescent="0.4">
      <c r="A17" s="271"/>
      <c r="B17" s="271"/>
      <c r="C17" s="271"/>
      <c r="D17" s="263"/>
      <c r="E17" s="8">
        <v>1</v>
      </c>
      <c r="F17" s="8">
        <v>2</v>
      </c>
      <c r="G17" s="8">
        <v>3</v>
      </c>
      <c r="H17" s="8">
        <v>4</v>
      </c>
      <c r="I17" s="8">
        <v>5</v>
      </c>
      <c r="J17" s="8">
        <v>6</v>
      </c>
      <c r="K17" s="8">
        <v>7</v>
      </c>
      <c r="L17" s="8">
        <v>8</v>
      </c>
      <c r="M17" s="8">
        <v>9</v>
      </c>
      <c r="N17" s="8">
        <v>10</v>
      </c>
      <c r="O17" s="8">
        <v>11</v>
      </c>
      <c r="P17" s="9">
        <v>12</v>
      </c>
      <c r="Q17" s="263"/>
      <c r="R17" s="8">
        <v>2024</v>
      </c>
      <c r="S17" s="8">
        <v>2025</v>
      </c>
      <c r="T17" s="8">
        <v>2026</v>
      </c>
      <c r="U17" s="8">
        <v>2027</v>
      </c>
      <c r="V17" s="8">
        <v>2028</v>
      </c>
      <c r="W17" s="8">
        <v>2029</v>
      </c>
      <c r="X17" s="8">
        <v>2030</v>
      </c>
    </row>
  </sheetData>
  <mergeCells count="26">
    <mergeCell ref="I12:I13"/>
    <mergeCell ref="J12:L13"/>
    <mergeCell ref="C16:C17"/>
    <mergeCell ref="B16:B17"/>
    <mergeCell ref="A15:X15"/>
    <mergeCell ref="A16:A17"/>
    <mergeCell ref="Q16:Q17"/>
    <mergeCell ref="E16:P16"/>
    <mergeCell ref="R16:X16"/>
    <mergeCell ref="D16:D17"/>
    <mergeCell ref="N1:N6"/>
    <mergeCell ref="O1:X6"/>
    <mergeCell ref="A11:X11"/>
    <mergeCell ref="J14:L14"/>
    <mergeCell ref="A7:X7"/>
    <mergeCell ref="A1:B6"/>
    <mergeCell ref="C1:M6"/>
    <mergeCell ref="A12:B12"/>
    <mergeCell ref="A13:B14"/>
    <mergeCell ref="C8:X8"/>
    <mergeCell ref="C10:X10"/>
    <mergeCell ref="A8:B8"/>
    <mergeCell ref="A9:B9"/>
    <mergeCell ref="A10:B10"/>
    <mergeCell ref="C12:D12"/>
    <mergeCell ref="E12:H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9FF41-2BF6-4346-9A83-5047B72C602D}">
  <sheetPr codeName="Hoja3"/>
  <dimension ref="A1:LD10"/>
  <sheetViews>
    <sheetView workbookViewId="0">
      <selection activeCell="C1" sqref="C1:M6"/>
    </sheetView>
  </sheetViews>
  <sheetFormatPr baseColWidth="10" defaultRowHeight="19.5" thickTop="1" thickBottom="1" x14ac:dyDescent="0.4"/>
  <cols>
    <col min="1" max="4" width="11.42578125" style="13"/>
    <col min="5" max="5" width="15.42578125" style="13" customWidth="1"/>
    <col min="6" max="6" width="11.42578125" style="13"/>
    <col min="7" max="7" width="14.140625" style="13" customWidth="1"/>
    <col min="8" max="8" width="11.42578125" style="13"/>
    <col min="9" max="9" width="13.7109375" style="13" customWidth="1"/>
    <col min="10" max="10" width="11.42578125" style="13"/>
    <col min="11" max="41" width="2.7109375" style="13" customWidth="1"/>
    <col min="42" max="47" width="11.42578125" style="13"/>
    <col min="48" max="71" width="11.42578125" style="13" customWidth="1"/>
    <col min="72" max="16384" width="11.42578125" style="13"/>
  </cols>
  <sheetData>
    <row r="1" spans="1:316" s="11" customFormat="1" ht="19.5" customHeight="1" thickTop="1" thickBot="1" x14ac:dyDescent="0.4">
      <c r="A1" s="279"/>
      <c r="B1" s="279"/>
      <c r="C1" s="281" t="s">
        <v>15</v>
      </c>
      <c r="D1" s="282"/>
      <c r="E1" s="282"/>
      <c r="F1" s="282"/>
      <c r="G1" s="282"/>
      <c r="H1" s="282"/>
      <c r="I1" s="282"/>
      <c r="J1" s="282"/>
      <c r="K1" s="282"/>
      <c r="L1" s="282"/>
      <c r="M1" s="282"/>
      <c r="N1" s="284"/>
      <c r="O1" s="284"/>
      <c r="P1" s="284"/>
      <c r="Q1" s="284"/>
      <c r="R1" s="284"/>
      <c r="S1" s="284"/>
      <c r="T1" s="284"/>
      <c r="U1" s="284"/>
      <c r="V1" s="284"/>
      <c r="W1" s="284"/>
      <c r="X1" s="284"/>
      <c r="Y1" s="10"/>
      <c r="Z1" s="10"/>
      <c r="AA1" s="10"/>
      <c r="AB1" s="10"/>
      <c r="AC1" s="10"/>
      <c r="AD1" s="10"/>
      <c r="AE1" s="10"/>
    </row>
    <row r="2" spans="1:316" thickTop="1" thickBot="1" x14ac:dyDescent="0.4">
      <c r="A2" s="280"/>
      <c r="B2" s="280"/>
      <c r="C2" s="283"/>
      <c r="D2" s="283"/>
      <c r="E2" s="283"/>
      <c r="F2" s="283"/>
      <c r="G2" s="283"/>
      <c r="H2" s="283"/>
      <c r="I2" s="283"/>
      <c r="J2" s="283"/>
      <c r="K2" s="283"/>
      <c r="L2" s="283"/>
      <c r="M2" s="283"/>
      <c r="N2" s="285"/>
      <c r="O2" s="285"/>
      <c r="P2" s="285"/>
      <c r="Q2" s="285"/>
      <c r="R2" s="285"/>
      <c r="S2" s="285"/>
      <c r="T2" s="285"/>
      <c r="U2" s="285"/>
      <c r="V2" s="285"/>
      <c r="W2" s="285"/>
      <c r="X2" s="285"/>
      <c r="Y2" s="12"/>
      <c r="Z2" s="12"/>
      <c r="AA2" s="12"/>
      <c r="AB2" s="12"/>
      <c r="AC2" s="12"/>
      <c r="AD2" s="12"/>
      <c r="AE2" s="12"/>
    </row>
    <row r="3" spans="1:316" thickTop="1" thickBot="1" x14ac:dyDescent="0.4">
      <c r="A3" s="280"/>
      <c r="B3" s="280"/>
      <c r="C3" s="283"/>
      <c r="D3" s="283"/>
      <c r="E3" s="283"/>
      <c r="F3" s="283"/>
      <c r="G3" s="283"/>
      <c r="H3" s="283"/>
      <c r="I3" s="283"/>
      <c r="J3" s="283"/>
      <c r="K3" s="283"/>
      <c r="L3" s="283"/>
      <c r="M3" s="283"/>
      <c r="N3" s="285"/>
      <c r="O3" s="285"/>
      <c r="P3" s="285"/>
      <c r="Q3" s="285"/>
      <c r="R3" s="285"/>
      <c r="S3" s="285"/>
      <c r="T3" s="285"/>
      <c r="U3" s="285"/>
      <c r="V3" s="285"/>
      <c r="W3" s="285"/>
      <c r="X3" s="285"/>
      <c r="Y3" s="12"/>
      <c r="Z3" s="12"/>
      <c r="AA3" s="12"/>
      <c r="AB3" s="12"/>
      <c r="AC3" s="12"/>
      <c r="AD3" s="12"/>
      <c r="AE3" s="12"/>
    </row>
    <row r="4" spans="1:316" thickTop="1" thickBot="1" x14ac:dyDescent="0.4">
      <c r="A4" s="280"/>
      <c r="B4" s="280"/>
      <c r="C4" s="283"/>
      <c r="D4" s="283"/>
      <c r="E4" s="283"/>
      <c r="F4" s="283"/>
      <c r="G4" s="283"/>
      <c r="H4" s="283"/>
      <c r="I4" s="283"/>
      <c r="J4" s="283"/>
      <c r="K4" s="283"/>
      <c r="L4" s="283"/>
      <c r="M4" s="283"/>
      <c r="N4" s="285"/>
      <c r="O4" s="285"/>
      <c r="P4" s="285"/>
      <c r="Q4" s="285"/>
      <c r="R4" s="285"/>
      <c r="S4" s="285"/>
      <c r="T4" s="285"/>
      <c r="U4" s="285"/>
      <c r="V4" s="285"/>
      <c r="W4" s="285"/>
      <c r="X4" s="285"/>
      <c r="Y4" s="12"/>
      <c r="Z4" s="12"/>
      <c r="AA4" s="12"/>
      <c r="AB4" s="12"/>
      <c r="AC4" s="12"/>
      <c r="AD4" s="12"/>
      <c r="AE4" s="12"/>
    </row>
    <row r="5" spans="1:316" thickTop="1" thickBot="1" x14ac:dyDescent="0.4">
      <c r="A5" s="280"/>
      <c r="B5" s="280"/>
      <c r="C5" s="283"/>
      <c r="D5" s="283"/>
      <c r="E5" s="283"/>
      <c r="F5" s="283"/>
      <c r="G5" s="283"/>
      <c r="H5" s="283"/>
      <c r="I5" s="283"/>
      <c r="J5" s="283"/>
      <c r="K5" s="283"/>
      <c r="L5" s="283"/>
      <c r="M5" s="283"/>
      <c r="N5" s="285"/>
      <c r="O5" s="285"/>
      <c r="P5" s="285"/>
      <c r="Q5" s="285"/>
      <c r="R5" s="285"/>
      <c r="S5" s="285"/>
      <c r="T5" s="285"/>
      <c r="U5" s="285"/>
      <c r="V5" s="285"/>
      <c r="W5" s="285"/>
      <c r="X5" s="285"/>
      <c r="Y5" s="12"/>
      <c r="Z5" s="12"/>
      <c r="AA5" s="12"/>
      <c r="AB5" s="12"/>
      <c r="AC5" s="12"/>
      <c r="AD5" s="12"/>
      <c r="AE5" s="12"/>
    </row>
    <row r="6" spans="1:316" thickTop="1" thickBot="1" x14ac:dyDescent="0.4">
      <c r="A6" s="280"/>
      <c r="B6" s="280"/>
      <c r="C6" s="283"/>
      <c r="D6" s="283"/>
      <c r="E6" s="283"/>
      <c r="F6" s="283"/>
      <c r="G6" s="283"/>
      <c r="H6" s="283"/>
      <c r="I6" s="283"/>
      <c r="J6" s="283"/>
      <c r="K6" s="283"/>
      <c r="L6" s="283"/>
      <c r="M6" s="283"/>
      <c r="N6" s="285"/>
      <c r="O6" s="285"/>
      <c r="P6" s="285"/>
      <c r="Q6" s="285"/>
      <c r="R6" s="285"/>
      <c r="S6" s="285"/>
      <c r="T6" s="285"/>
      <c r="U6" s="285"/>
      <c r="V6" s="285"/>
      <c r="W6" s="285"/>
      <c r="X6" s="285"/>
      <c r="Y6" s="12"/>
      <c r="Z6" s="12"/>
      <c r="AA6" s="12"/>
      <c r="AB6" s="12"/>
      <c r="AC6" s="12"/>
      <c r="AD6" s="12"/>
      <c r="AE6" s="12"/>
    </row>
    <row r="7" spans="1:316" thickTop="1" thickBot="1" x14ac:dyDescent="0.4">
      <c r="A7" s="286"/>
      <c r="B7" s="287"/>
      <c r="C7" s="287"/>
      <c r="D7" s="287"/>
      <c r="E7" s="287"/>
      <c r="F7" s="287"/>
      <c r="G7" s="287"/>
      <c r="H7" s="287"/>
      <c r="I7" s="287"/>
      <c r="J7" s="287"/>
      <c r="K7" s="287"/>
      <c r="L7" s="287"/>
      <c r="M7" s="287"/>
      <c r="N7" s="287"/>
      <c r="O7" s="287"/>
      <c r="P7" s="287"/>
      <c r="Q7" s="287"/>
      <c r="R7" s="287"/>
      <c r="S7" s="287"/>
      <c r="T7" s="287"/>
      <c r="U7" s="287"/>
      <c r="V7" s="287"/>
      <c r="W7" s="287"/>
      <c r="X7" s="288"/>
    </row>
    <row r="8" spans="1:316" ht="33.75" customHeight="1" thickTop="1" thickBot="1" x14ac:dyDescent="0.4">
      <c r="E8" s="14" t="s">
        <v>16</v>
      </c>
      <c r="F8" s="14" t="s">
        <v>17</v>
      </c>
      <c r="G8" s="15" t="s">
        <v>18</v>
      </c>
      <c r="H8" s="15" t="s">
        <v>19</v>
      </c>
      <c r="I8" s="14" t="s">
        <v>20</v>
      </c>
      <c r="J8" s="14" t="s">
        <v>21</v>
      </c>
      <c r="K8" s="278" t="s">
        <v>22</v>
      </c>
      <c r="L8" s="278"/>
      <c r="M8" s="278"/>
      <c r="N8" s="278"/>
      <c r="O8" s="278"/>
      <c r="P8" s="278"/>
      <c r="Q8" s="278"/>
      <c r="R8" s="278"/>
      <c r="S8" s="278"/>
      <c r="T8" s="278"/>
      <c r="U8" s="278"/>
      <c r="V8" s="278"/>
      <c r="W8" s="278"/>
      <c r="X8" s="278"/>
      <c r="Y8" s="278"/>
      <c r="Z8" s="278"/>
      <c r="AA8" s="278"/>
      <c r="AB8" s="278"/>
      <c r="AC8" s="278"/>
      <c r="AD8" s="278"/>
      <c r="AE8" s="278"/>
      <c r="AF8" s="278"/>
      <c r="AG8" s="278"/>
      <c r="AH8" s="278"/>
      <c r="AI8" s="278"/>
      <c r="AJ8" s="278"/>
      <c r="AK8" s="278"/>
      <c r="AL8" s="278"/>
      <c r="AM8" s="278"/>
      <c r="AN8" s="278"/>
      <c r="AO8" s="278"/>
      <c r="AP8" s="278" t="s">
        <v>23</v>
      </c>
      <c r="AQ8" s="278"/>
      <c r="AR8" s="278"/>
      <c r="AS8" s="278"/>
      <c r="AT8" s="278"/>
      <c r="AU8" s="278"/>
      <c r="AV8" s="278"/>
      <c r="AW8" s="278"/>
      <c r="AX8" s="278"/>
      <c r="AY8" s="278"/>
      <c r="AZ8" s="278"/>
      <c r="BA8" s="278"/>
      <c r="BB8" s="278"/>
      <c r="BC8" s="278"/>
      <c r="BD8" s="278"/>
      <c r="BE8" s="278"/>
      <c r="BF8" s="278"/>
      <c r="BG8" s="278"/>
      <c r="BH8" s="278"/>
      <c r="BI8" s="278"/>
      <c r="BJ8" s="278"/>
      <c r="BK8" s="278"/>
      <c r="BL8" s="278"/>
      <c r="BM8" s="278"/>
      <c r="BN8" s="278"/>
      <c r="BO8" s="278"/>
      <c r="BP8" s="278"/>
      <c r="BQ8" s="278"/>
      <c r="BR8" s="278"/>
      <c r="BS8" s="278"/>
      <c r="BT8" s="278" t="s">
        <v>24</v>
      </c>
      <c r="BU8" s="278"/>
      <c r="BV8" s="278"/>
      <c r="BW8" s="278"/>
      <c r="BX8" s="278"/>
      <c r="BY8" s="278"/>
      <c r="BZ8" s="278"/>
      <c r="CA8" s="278"/>
      <c r="CB8" s="278"/>
      <c r="CC8" s="278"/>
      <c r="CD8" s="278"/>
      <c r="CE8" s="278"/>
      <c r="CF8" s="278"/>
      <c r="CG8" s="278"/>
      <c r="CH8" s="278"/>
      <c r="CI8" s="278"/>
      <c r="CJ8" s="278"/>
      <c r="CK8" s="278"/>
      <c r="CL8" s="278"/>
      <c r="CM8" s="278"/>
      <c r="CN8" s="278"/>
      <c r="CO8" s="278"/>
      <c r="CP8" s="278"/>
      <c r="CQ8" s="278"/>
      <c r="CR8" s="278"/>
      <c r="CS8" s="278"/>
      <c r="CT8" s="278"/>
      <c r="CU8" s="278"/>
      <c r="CV8" s="278"/>
      <c r="CW8" s="278"/>
      <c r="CX8" s="278"/>
      <c r="CY8" s="278" t="s">
        <v>25</v>
      </c>
      <c r="CZ8" s="278"/>
      <c r="DA8" s="278"/>
      <c r="DB8" s="278"/>
      <c r="DC8" s="278"/>
      <c r="DD8" s="278"/>
      <c r="DE8" s="278"/>
      <c r="DF8" s="278"/>
      <c r="DG8" s="278"/>
      <c r="DH8" s="278"/>
      <c r="DI8" s="278"/>
      <c r="DJ8" s="278"/>
      <c r="DK8" s="278"/>
      <c r="DL8" s="278"/>
      <c r="DM8" s="278"/>
      <c r="DN8" s="278"/>
      <c r="DO8" s="278"/>
      <c r="DP8" s="278"/>
      <c r="DQ8" s="278"/>
      <c r="DR8" s="278"/>
      <c r="DS8" s="278"/>
      <c r="DT8" s="278"/>
      <c r="DU8" s="278"/>
      <c r="DV8" s="278"/>
      <c r="DW8" s="278"/>
      <c r="DX8" s="278"/>
      <c r="DY8" s="278"/>
      <c r="DZ8" s="278"/>
      <c r="EA8" s="278"/>
      <c r="EB8" s="278"/>
      <c r="EC8" s="278" t="s">
        <v>26</v>
      </c>
      <c r="ED8" s="278"/>
      <c r="EE8" s="278"/>
      <c r="EF8" s="278"/>
      <c r="EG8" s="278"/>
      <c r="EH8" s="278"/>
      <c r="EI8" s="278"/>
      <c r="EJ8" s="278"/>
      <c r="EK8" s="278"/>
      <c r="EL8" s="278"/>
      <c r="EM8" s="278"/>
      <c r="EN8" s="278"/>
      <c r="EO8" s="278"/>
      <c r="EP8" s="278"/>
      <c r="EQ8" s="278"/>
      <c r="ER8" s="278"/>
      <c r="ES8" s="278"/>
      <c r="ET8" s="278"/>
      <c r="EU8" s="278"/>
      <c r="EV8" s="278"/>
      <c r="EW8" s="278"/>
      <c r="EX8" s="278"/>
      <c r="EY8" s="278"/>
      <c r="EZ8" s="278"/>
      <c r="FA8" s="278"/>
      <c r="FB8" s="278"/>
      <c r="FC8" s="278"/>
      <c r="FD8" s="278"/>
      <c r="FE8" s="278"/>
      <c r="FF8" s="278"/>
      <c r="FG8" s="278"/>
      <c r="FH8" s="278" t="s">
        <v>27</v>
      </c>
      <c r="FI8" s="278"/>
      <c r="FJ8" s="278"/>
      <c r="FK8" s="278"/>
      <c r="FL8" s="278"/>
      <c r="FM8" s="278"/>
      <c r="FN8" s="278"/>
      <c r="FO8" s="278"/>
      <c r="FP8" s="278"/>
      <c r="FQ8" s="278"/>
      <c r="FR8" s="278"/>
      <c r="FS8" s="278"/>
      <c r="FT8" s="278"/>
      <c r="FU8" s="278"/>
      <c r="FV8" s="278"/>
      <c r="FW8" s="278"/>
      <c r="FX8" s="278"/>
      <c r="FY8" s="278"/>
      <c r="FZ8" s="278"/>
      <c r="GA8" s="278"/>
      <c r="GB8" s="278"/>
      <c r="GC8" s="278"/>
      <c r="GD8" s="278"/>
      <c r="GE8" s="278"/>
      <c r="GF8" s="278"/>
      <c r="GG8" s="278"/>
      <c r="GH8" s="278"/>
      <c r="GI8" s="278"/>
      <c r="GJ8" s="278"/>
      <c r="GK8" s="278"/>
      <c r="GL8" s="278"/>
      <c r="GM8" s="278" t="s">
        <v>28</v>
      </c>
      <c r="GN8" s="278"/>
      <c r="GO8" s="278"/>
      <c r="GP8" s="278"/>
      <c r="GQ8" s="278"/>
      <c r="GR8" s="278"/>
      <c r="GS8" s="278"/>
      <c r="GT8" s="278"/>
      <c r="GU8" s="278"/>
      <c r="GV8" s="278"/>
      <c r="GW8" s="278"/>
      <c r="GX8" s="278"/>
      <c r="GY8" s="278"/>
      <c r="GZ8" s="278"/>
      <c r="HA8" s="278"/>
      <c r="HB8" s="278"/>
      <c r="HC8" s="278"/>
      <c r="HD8" s="278"/>
      <c r="HE8" s="278"/>
      <c r="HF8" s="278"/>
      <c r="HG8" s="278"/>
      <c r="HH8" s="278"/>
      <c r="HI8" s="278"/>
      <c r="HJ8" s="278"/>
      <c r="HK8" s="278"/>
      <c r="HL8" s="278"/>
      <c r="HM8" s="278"/>
      <c r="HN8" s="278"/>
      <c r="HO8" s="278"/>
      <c r="HP8" s="278"/>
      <c r="HQ8" s="275" t="s">
        <v>29</v>
      </c>
      <c r="HR8" s="276"/>
      <c r="HS8" s="276"/>
      <c r="HT8" s="276"/>
      <c r="HU8" s="276"/>
      <c r="HV8" s="276"/>
      <c r="HW8" s="276"/>
      <c r="HX8" s="276"/>
      <c r="HY8" s="276"/>
      <c r="HZ8" s="276"/>
      <c r="IA8" s="276"/>
      <c r="IB8" s="276"/>
      <c r="IC8" s="276"/>
      <c r="ID8" s="276"/>
      <c r="IE8" s="276"/>
      <c r="IF8" s="276"/>
      <c r="IG8" s="276"/>
      <c r="IH8" s="276"/>
      <c r="II8" s="276"/>
      <c r="IJ8" s="276"/>
      <c r="IK8" s="276"/>
      <c r="IL8" s="276"/>
      <c r="IM8" s="276"/>
      <c r="IN8" s="276"/>
      <c r="IO8" s="276"/>
      <c r="IP8" s="276"/>
      <c r="IQ8" s="276"/>
      <c r="IR8" s="276"/>
      <c r="IS8" s="276"/>
      <c r="IT8" s="276"/>
      <c r="IU8" s="277"/>
      <c r="IV8" s="275" t="s">
        <v>30</v>
      </c>
      <c r="IW8" s="276"/>
      <c r="IX8" s="276"/>
      <c r="IY8" s="276"/>
      <c r="IZ8" s="276"/>
      <c r="JA8" s="276"/>
      <c r="JB8" s="276"/>
      <c r="JC8" s="276"/>
      <c r="JD8" s="276"/>
      <c r="JE8" s="276"/>
      <c r="JF8" s="276"/>
      <c r="JG8" s="276"/>
      <c r="JH8" s="276"/>
      <c r="JI8" s="276"/>
      <c r="JJ8" s="276"/>
      <c r="JK8" s="276"/>
      <c r="JL8" s="276"/>
      <c r="JM8" s="276"/>
      <c r="JN8" s="276"/>
      <c r="JO8" s="276"/>
      <c r="JP8" s="276"/>
      <c r="JQ8" s="276"/>
      <c r="JR8" s="276"/>
      <c r="JS8" s="276"/>
      <c r="JT8" s="276"/>
      <c r="JU8" s="276"/>
      <c r="JV8" s="276"/>
      <c r="JW8" s="276"/>
      <c r="JX8" s="276"/>
      <c r="JY8" s="276"/>
      <c r="JZ8" s="275" t="s">
        <v>31</v>
      </c>
      <c r="KA8" s="276"/>
      <c r="KB8" s="276"/>
      <c r="KC8" s="276"/>
      <c r="KD8" s="276"/>
      <c r="KE8" s="276"/>
      <c r="KF8" s="276"/>
      <c r="KG8" s="276"/>
      <c r="KH8" s="276"/>
      <c r="KI8" s="276"/>
      <c r="KJ8" s="276"/>
      <c r="KK8" s="276"/>
      <c r="KL8" s="276"/>
      <c r="KM8" s="276"/>
      <c r="KN8" s="276"/>
      <c r="KO8" s="276"/>
      <c r="KP8" s="276"/>
      <c r="KQ8" s="276"/>
      <c r="KR8" s="276"/>
      <c r="KS8" s="276"/>
      <c r="KT8" s="276"/>
      <c r="KU8" s="276"/>
      <c r="KV8" s="276"/>
      <c r="KW8" s="276"/>
      <c r="KX8" s="276"/>
      <c r="KY8" s="276"/>
      <c r="KZ8" s="276"/>
      <c r="LA8" s="276"/>
      <c r="LB8" s="276"/>
      <c r="LC8" s="276"/>
      <c r="LD8" s="277"/>
    </row>
    <row r="9" spans="1:316" ht="40.5" thickTop="1" thickBot="1" x14ac:dyDescent="0.4">
      <c r="K9" s="16">
        <v>43525</v>
      </c>
      <c r="L9" s="16">
        <v>43526</v>
      </c>
      <c r="M9" s="16">
        <v>43527</v>
      </c>
      <c r="N9" s="16">
        <v>43528</v>
      </c>
      <c r="O9" s="16">
        <v>43529</v>
      </c>
      <c r="P9" s="16">
        <v>43530</v>
      </c>
      <c r="Q9" s="16">
        <v>43531</v>
      </c>
      <c r="R9" s="16">
        <v>43532</v>
      </c>
      <c r="S9" s="16">
        <v>43533</v>
      </c>
      <c r="T9" s="16">
        <v>43534</v>
      </c>
      <c r="U9" s="16">
        <v>43535</v>
      </c>
      <c r="V9" s="16">
        <v>43536</v>
      </c>
      <c r="W9" s="16">
        <v>43537</v>
      </c>
      <c r="X9" s="16">
        <v>43538</v>
      </c>
      <c r="Y9" s="16">
        <v>43539</v>
      </c>
      <c r="Z9" s="16">
        <v>43540</v>
      </c>
      <c r="AA9" s="16">
        <v>43541</v>
      </c>
      <c r="AB9" s="16">
        <v>43542</v>
      </c>
      <c r="AC9" s="16">
        <v>43543</v>
      </c>
      <c r="AD9" s="16">
        <v>43544</v>
      </c>
      <c r="AE9" s="16">
        <v>43545</v>
      </c>
      <c r="AF9" s="16">
        <v>43546</v>
      </c>
      <c r="AG9" s="16">
        <v>43547</v>
      </c>
      <c r="AH9" s="16">
        <v>43548</v>
      </c>
      <c r="AI9" s="16">
        <v>43549</v>
      </c>
      <c r="AJ9" s="16">
        <v>43550</v>
      </c>
      <c r="AK9" s="16">
        <v>43551</v>
      </c>
      <c r="AL9" s="16">
        <v>43552</v>
      </c>
      <c r="AM9" s="16">
        <v>43553</v>
      </c>
      <c r="AN9" s="16">
        <v>43554</v>
      </c>
      <c r="AO9" s="16">
        <v>43555</v>
      </c>
      <c r="AP9" s="16">
        <v>43556</v>
      </c>
      <c r="AQ9" s="16">
        <v>43557</v>
      </c>
      <c r="AR9" s="16">
        <v>43558</v>
      </c>
      <c r="AS9" s="16">
        <v>43559</v>
      </c>
      <c r="AT9" s="16">
        <v>43560</v>
      </c>
      <c r="AU9" s="16">
        <v>43561</v>
      </c>
      <c r="AV9" s="16">
        <v>43562</v>
      </c>
      <c r="AW9" s="16">
        <v>43563</v>
      </c>
      <c r="AX9" s="16">
        <v>43564</v>
      </c>
      <c r="AY9" s="16">
        <v>43565</v>
      </c>
      <c r="AZ9" s="16">
        <v>43566</v>
      </c>
      <c r="BA9" s="16">
        <v>43567</v>
      </c>
      <c r="BB9" s="16">
        <v>43568</v>
      </c>
      <c r="BC9" s="16">
        <v>43569</v>
      </c>
      <c r="BD9" s="16">
        <v>43570</v>
      </c>
      <c r="BE9" s="16">
        <v>43571</v>
      </c>
      <c r="BF9" s="16">
        <v>43572</v>
      </c>
      <c r="BG9" s="16">
        <v>43573</v>
      </c>
      <c r="BH9" s="16">
        <v>43574</v>
      </c>
      <c r="BI9" s="16">
        <v>43575</v>
      </c>
      <c r="BJ9" s="16">
        <v>43576</v>
      </c>
      <c r="BK9" s="16">
        <v>43577</v>
      </c>
      <c r="BL9" s="16">
        <v>43578</v>
      </c>
      <c r="BM9" s="16">
        <v>43579</v>
      </c>
      <c r="BN9" s="16">
        <v>43580</v>
      </c>
      <c r="BO9" s="16">
        <v>43581</v>
      </c>
      <c r="BP9" s="16">
        <v>43582</v>
      </c>
      <c r="BQ9" s="16">
        <v>43583</v>
      </c>
      <c r="BR9" s="16">
        <v>43584</v>
      </c>
      <c r="BS9" s="16">
        <v>43585</v>
      </c>
      <c r="BT9" s="16">
        <v>43586</v>
      </c>
      <c r="BU9" s="16">
        <v>43587</v>
      </c>
      <c r="BV9" s="16">
        <v>43588</v>
      </c>
      <c r="BW9" s="16">
        <v>43589</v>
      </c>
      <c r="BX9" s="16">
        <v>43590</v>
      </c>
      <c r="BY9" s="16">
        <v>43591</v>
      </c>
      <c r="BZ9" s="16">
        <v>43592</v>
      </c>
      <c r="CA9" s="16">
        <v>43593</v>
      </c>
      <c r="CB9" s="16">
        <v>43594</v>
      </c>
      <c r="CC9" s="16">
        <v>43595</v>
      </c>
      <c r="CD9" s="16">
        <v>43596</v>
      </c>
      <c r="CE9" s="16">
        <v>43597</v>
      </c>
      <c r="CF9" s="16">
        <v>43598</v>
      </c>
      <c r="CG9" s="16">
        <v>43599</v>
      </c>
      <c r="CH9" s="16">
        <v>43600</v>
      </c>
      <c r="CI9" s="16">
        <v>43601</v>
      </c>
      <c r="CJ9" s="16">
        <v>43602</v>
      </c>
      <c r="CK9" s="16">
        <v>43603</v>
      </c>
      <c r="CL9" s="16">
        <v>43604</v>
      </c>
      <c r="CM9" s="16">
        <v>43605</v>
      </c>
      <c r="CN9" s="16">
        <v>43606</v>
      </c>
      <c r="CO9" s="16">
        <v>43607</v>
      </c>
      <c r="CP9" s="16">
        <v>43608</v>
      </c>
      <c r="CQ9" s="16">
        <v>43609</v>
      </c>
      <c r="CR9" s="16">
        <v>43610</v>
      </c>
      <c r="CS9" s="16">
        <v>43611</v>
      </c>
      <c r="CT9" s="16">
        <v>43612</v>
      </c>
      <c r="CU9" s="16">
        <v>43613</v>
      </c>
      <c r="CV9" s="16">
        <v>43614</v>
      </c>
      <c r="CW9" s="16">
        <v>43615</v>
      </c>
      <c r="CX9" s="16">
        <v>43616</v>
      </c>
      <c r="CY9" s="16">
        <v>43617</v>
      </c>
      <c r="CZ9" s="16">
        <v>43618</v>
      </c>
      <c r="DA9" s="16">
        <v>43619</v>
      </c>
      <c r="DB9" s="16">
        <v>43620</v>
      </c>
      <c r="DC9" s="16">
        <v>43621</v>
      </c>
      <c r="DD9" s="16">
        <v>43622</v>
      </c>
      <c r="DE9" s="16">
        <v>43623</v>
      </c>
      <c r="DF9" s="16">
        <v>43624</v>
      </c>
      <c r="DG9" s="16">
        <v>43625</v>
      </c>
      <c r="DH9" s="16">
        <v>43626</v>
      </c>
      <c r="DI9" s="16">
        <v>43627</v>
      </c>
      <c r="DJ9" s="16">
        <v>43628</v>
      </c>
      <c r="DK9" s="16">
        <v>43629</v>
      </c>
      <c r="DL9" s="16">
        <v>43630</v>
      </c>
      <c r="DM9" s="16">
        <v>43631</v>
      </c>
      <c r="DN9" s="16">
        <v>43632</v>
      </c>
      <c r="DO9" s="16">
        <v>43633</v>
      </c>
      <c r="DP9" s="16">
        <v>43634</v>
      </c>
      <c r="DQ9" s="16">
        <v>43635</v>
      </c>
      <c r="DR9" s="16">
        <v>43636</v>
      </c>
      <c r="DS9" s="16">
        <v>43637</v>
      </c>
      <c r="DT9" s="16">
        <v>43638</v>
      </c>
      <c r="DU9" s="16">
        <v>43639</v>
      </c>
      <c r="DV9" s="16">
        <v>43640</v>
      </c>
      <c r="DW9" s="16">
        <v>43641</v>
      </c>
      <c r="DX9" s="16">
        <v>43642</v>
      </c>
      <c r="DY9" s="16">
        <v>43643</v>
      </c>
      <c r="DZ9" s="16">
        <v>43644</v>
      </c>
      <c r="EA9" s="16">
        <v>43645</v>
      </c>
      <c r="EB9" s="16">
        <v>43646</v>
      </c>
      <c r="EC9" s="16">
        <v>43647</v>
      </c>
      <c r="ED9" s="16">
        <v>43648</v>
      </c>
      <c r="EE9" s="16">
        <v>43649</v>
      </c>
      <c r="EF9" s="16">
        <v>43650</v>
      </c>
      <c r="EG9" s="16">
        <v>43651</v>
      </c>
      <c r="EH9" s="16">
        <v>43652</v>
      </c>
      <c r="EI9" s="16">
        <v>43653</v>
      </c>
      <c r="EJ9" s="16">
        <v>43654</v>
      </c>
      <c r="EK9" s="16">
        <v>43655</v>
      </c>
      <c r="EL9" s="16">
        <v>43656</v>
      </c>
      <c r="EM9" s="16">
        <v>43657</v>
      </c>
      <c r="EN9" s="16">
        <v>43658</v>
      </c>
      <c r="EO9" s="16">
        <v>43659</v>
      </c>
      <c r="EP9" s="16">
        <v>43660</v>
      </c>
      <c r="EQ9" s="16">
        <v>43661</v>
      </c>
      <c r="ER9" s="16">
        <v>43662</v>
      </c>
      <c r="ES9" s="16">
        <v>43663</v>
      </c>
      <c r="ET9" s="16">
        <v>43664</v>
      </c>
      <c r="EU9" s="16">
        <v>43665</v>
      </c>
      <c r="EV9" s="16">
        <v>43666</v>
      </c>
      <c r="EW9" s="16">
        <v>43667</v>
      </c>
      <c r="EX9" s="16">
        <v>43668</v>
      </c>
      <c r="EY9" s="16">
        <v>43669</v>
      </c>
      <c r="EZ9" s="16">
        <v>43670</v>
      </c>
      <c r="FA9" s="16">
        <v>43671</v>
      </c>
      <c r="FB9" s="16">
        <v>43672</v>
      </c>
      <c r="FC9" s="16">
        <v>43673</v>
      </c>
      <c r="FD9" s="16">
        <v>43674</v>
      </c>
      <c r="FE9" s="16">
        <v>43675</v>
      </c>
      <c r="FF9" s="16">
        <v>43676</v>
      </c>
      <c r="FG9" s="16">
        <v>43677</v>
      </c>
      <c r="FH9" s="16">
        <v>43678</v>
      </c>
      <c r="FI9" s="16">
        <v>43679</v>
      </c>
      <c r="FJ9" s="16">
        <v>43680</v>
      </c>
      <c r="FK9" s="16">
        <v>43681</v>
      </c>
      <c r="FL9" s="16">
        <v>43682</v>
      </c>
      <c r="FM9" s="16">
        <v>43683</v>
      </c>
      <c r="FN9" s="16">
        <v>43684</v>
      </c>
      <c r="FO9" s="16">
        <v>43685</v>
      </c>
      <c r="FP9" s="16">
        <v>43686</v>
      </c>
      <c r="FQ9" s="16">
        <v>43687</v>
      </c>
      <c r="FR9" s="16">
        <v>43688</v>
      </c>
      <c r="FS9" s="16">
        <v>43689</v>
      </c>
      <c r="FT9" s="16">
        <v>43690</v>
      </c>
      <c r="FU9" s="16">
        <v>43691</v>
      </c>
      <c r="FV9" s="16">
        <v>43692</v>
      </c>
      <c r="FW9" s="16">
        <v>43693</v>
      </c>
      <c r="FX9" s="16">
        <v>43694</v>
      </c>
      <c r="FY9" s="16">
        <v>43695</v>
      </c>
      <c r="FZ9" s="16">
        <v>43696</v>
      </c>
      <c r="GA9" s="16">
        <v>43697</v>
      </c>
      <c r="GB9" s="16">
        <v>43698</v>
      </c>
      <c r="GC9" s="16">
        <v>43699</v>
      </c>
      <c r="GD9" s="16">
        <v>43700</v>
      </c>
      <c r="GE9" s="16">
        <v>43701</v>
      </c>
      <c r="GF9" s="16">
        <v>43702</v>
      </c>
      <c r="GG9" s="16">
        <v>43703</v>
      </c>
      <c r="GH9" s="16">
        <v>43704</v>
      </c>
      <c r="GI9" s="16">
        <v>43705</v>
      </c>
      <c r="GJ9" s="16">
        <v>43706</v>
      </c>
      <c r="GK9" s="16">
        <v>43707</v>
      </c>
      <c r="GL9" s="16">
        <v>43708</v>
      </c>
      <c r="GM9" s="16">
        <v>43709</v>
      </c>
      <c r="GN9" s="16">
        <v>43710</v>
      </c>
      <c r="GO9" s="16">
        <v>43711</v>
      </c>
      <c r="GP9" s="16">
        <v>43712</v>
      </c>
      <c r="GQ9" s="16">
        <v>43713</v>
      </c>
      <c r="GR9" s="16">
        <v>43714</v>
      </c>
      <c r="GS9" s="16">
        <v>43715</v>
      </c>
      <c r="GT9" s="16">
        <v>43716</v>
      </c>
      <c r="GU9" s="16">
        <v>43717</v>
      </c>
      <c r="GV9" s="16">
        <v>43718</v>
      </c>
      <c r="GW9" s="16">
        <v>43719</v>
      </c>
      <c r="GX9" s="16">
        <v>43720</v>
      </c>
      <c r="GY9" s="16">
        <v>43721</v>
      </c>
      <c r="GZ9" s="16">
        <v>43722</v>
      </c>
      <c r="HA9" s="16">
        <v>43723</v>
      </c>
      <c r="HB9" s="16">
        <v>43724</v>
      </c>
      <c r="HC9" s="16">
        <v>43725</v>
      </c>
      <c r="HD9" s="16">
        <v>43726</v>
      </c>
      <c r="HE9" s="16">
        <v>43727</v>
      </c>
      <c r="HF9" s="16">
        <v>43728</v>
      </c>
      <c r="HG9" s="16">
        <v>43729</v>
      </c>
      <c r="HH9" s="16">
        <v>43730</v>
      </c>
      <c r="HI9" s="16">
        <v>43731</v>
      </c>
      <c r="HJ9" s="16">
        <v>43732</v>
      </c>
      <c r="HK9" s="16">
        <v>43733</v>
      </c>
      <c r="HL9" s="16">
        <v>43734</v>
      </c>
      <c r="HM9" s="16">
        <v>43735</v>
      </c>
      <c r="HN9" s="16">
        <v>43736</v>
      </c>
      <c r="HO9" s="16">
        <v>43737</v>
      </c>
      <c r="HP9" s="16">
        <v>43738</v>
      </c>
      <c r="HQ9" s="16">
        <v>43739</v>
      </c>
      <c r="HR9" s="16">
        <v>43740</v>
      </c>
      <c r="HS9" s="16">
        <v>43741</v>
      </c>
      <c r="HT9" s="16">
        <v>43742</v>
      </c>
      <c r="HU9" s="16">
        <v>43743</v>
      </c>
      <c r="HV9" s="16">
        <v>43744</v>
      </c>
      <c r="HW9" s="16">
        <v>43745</v>
      </c>
      <c r="HX9" s="16">
        <v>43746</v>
      </c>
      <c r="HY9" s="16">
        <v>43747</v>
      </c>
      <c r="HZ9" s="16">
        <v>43748</v>
      </c>
      <c r="IA9" s="16">
        <v>43749</v>
      </c>
      <c r="IB9" s="16">
        <v>43750</v>
      </c>
      <c r="IC9" s="16">
        <v>43751</v>
      </c>
      <c r="ID9" s="16">
        <v>43752</v>
      </c>
      <c r="IE9" s="16">
        <v>43753</v>
      </c>
      <c r="IF9" s="16">
        <v>43754</v>
      </c>
      <c r="IG9" s="16">
        <v>43755</v>
      </c>
      <c r="IH9" s="16">
        <v>43756</v>
      </c>
      <c r="II9" s="16">
        <v>43757</v>
      </c>
      <c r="IJ9" s="16">
        <v>43758</v>
      </c>
      <c r="IK9" s="16">
        <v>43759</v>
      </c>
      <c r="IL9" s="16">
        <v>43760</v>
      </c>
      <c r="IM9" s="16">
        <v>43761</v>
      </c>
      <c r="IN9" s="16">
        <v>43762</v>
      </c>
      <c r="IO9" s="16">
        <v>43763</v>
      </c>
      <c r="IP9" s="16">
        <v>43764</v>
      </c>
      <c r="IQ9" s="16">
        <v>43765</v>
      </c>
      <c r="IR9" s="16">
        <v>43766</v>
      </c>
      <c r="IS9" s="16">
        <v>43767</v>
      </c>
      <c r="IT9" s="16">
        <v>43768</v>
      </c>
      <c r="IU9" s="16">
        <v>43769</v>
      </c>
      <c r="IV9" s="16">
        <v>43770</v>
      </c>
      <c r="IW9" s="16">
        <v>43771</v>
      </c>
      <c r="IX9" s="16">
        <v>43772</v>
      </c>
      <c r="IY9" s="16">
        <v>43773</v>
      </c>
      <c r="IZ9" s="16">
        <v>43774</v>
      </c>
      <c r="JA9" s="16">
        <v>43775</v>
      </c>
      <c r="JB9" s="16">
        <v>43776</v>
      </c>
      <c r="JC9" s="16">
        <v>43777</v>
      </c>
      <c r="JD9" s="16">
        <v>43778</v>
      </c>
      <c r="JE9" s="16">
        <v>43779</v>
      </c>
      <c r="JF9" s="16">
        <v>43780</v>
      </c>
      <c r="JG9" s="16">
        <v>43781</v>
      </c>
      <c r="JH9" s="16">
        <v>43782</v>
      </c>
      <c r="JI9" s="16">
        <v>43783</v>
      </c>
      <c r="JJ9" s="16">
        <v>43784</v>
      </c>
      <c r="JK9" s="16">
        <v>43785</v>
      </c>
      <c r="JL9" s="16">
        <v>43786</v>
      </c>
      <c r="JM9" s="16">
        <v>43787</v>
      </c>
      <c r="JN9" s="16">
        <v>43788</v>
      </c>
      <c r="JO9" s="16">
        <v>43789</v>
      </c>
      <c r="JP9" s="16">
        <v>43790</v>
      </c>
      <c r="JQ9" s="16">
        <v>43791</v>
      </c>
      <c r="JR9" s="16">
        <v>43792</v>
      </c>
      <c r="JS9" s="16">
        <v>43793</v>
      </c>
      <c r="JT9" s="16">
        <v>43794</v>
      </c>
      <c r="JU9" s="16">
        <v>43795</v>
      </c>
      <c r="JV9" s="16">
        <v>43796</v>
      </c>
      <c r="JW9" s="16">
        <v>43797</v>
      </c>
      <c r="JX9" s="16">
        <v>43798</v>
      </c>
      <c r="JY9" s="16">
        <v>43799</v>
      </c>
      <c r="JZ9" s="16">
        <v>43800</v>
      </c>
      <c r="KA9" s="16">
        <v>43801</v>
      </c>
      <c r="KB9" s="16">
        <v>43802</v>
      </c>
      <c r="KC9" s="16">
        <v>43803</v>
      </c>
      <c r="KD9" s="16">
        <v>43804</v>
      </c>
      <c r="KE9" s="16">
        <v>43805</v>
      </c>
      <c r="KF9" s="16">
        <v>43806</v>
      </c>
      <c r="KG9" s="16">
        <v>43807</v>
      </c>
      <c r="KH9" s="16">
        <v>43808</v>
      </c>
      <c r="KI9" s="16">
        <v>43809</v>
      </c>
      <c r="KJ9" s="16">
        <v>43810</v>
      </c>
      <c r="KK9" s="16">
        <v>43811</v>
      </c>
      <c r="KL9" s="16">
        <v>43812</v>
      </c>
      <c r="KM9" s="16">
        <v>43813</v>
      </c>
      <c r="KN9" s="16">
        <v>43814</v>
      </c>
      <c r="KO9" s="16">
        <v>43815</v>
      </c>
      <c r="KP9" s="16">
        <v>43816</v>
      </c>
      <c r="KQ9" s="16">
        <v>43817</v>
      </c>
      <c r="KR9" s="16">
        <v>43818</v>
      </c>
      <c r="KS9" s="16">
        <v>43819</v>
      </c>
      <c r="KT9" s="16">
        <v>43820</v>
      </c>
      <c r="KU9" s="16">
        <v>43821</v>
      </c>
      <c r="KV9" s="16">
        <v>43822</v>
      </c>
      <c r="KW9" s="16">
        <v>43823</v>
      </c>
      <c r="KX9" s="16">
        <v>43824</v>
      </c>
      <c r="KY9" s="16">
        <v>43825</v>
      </c>
      <c r="KZ9" s="16">
        <v>43826</v>
      </c>
      <c r="LA9" s="16">
        <v>43827</v>
      </c>
      <c r="LB9" s="16">
        <v>43828</v>
      </c>
      <c r="LC9" s="16">
        <v>43829</v>
      </c>
      <c r="LD9" s="16">
        <v>43830</v>
      </c>
    </row>
    <row r="10" spans="1:316" thickTop="1" thickBot="1" x14ac:dyDescent="0.4">
      <c r="K10" s="17" t="str">
        <f t="shared" ref="K10:BV10" ca="1" si="0">IF(AND(K$5&gt;=$G10,K$5&lt;=$H10),$K10,"")</f>
        <v>En Proceso</v>
      </c>
      <c r="L10" s="18" t="str">
        <f t="shared" ca="1" si="0"/>
        <v>En Proceso</v>
      </c>
      <c r="M10" s="18" t="str">
        <f t="shared" ca="1" si="0"/>
        <v>En Proceso</v>
      </c>
      <c r="N10" s="18" t="str">
        <f t="shared" ca="1" si="0"/>
        <v>En Proceso</v>
      </c>
      <c r="O10" s="18" t="str">
        <f t="shared" ca="1" si="0"/>
        <v>En Proceso</v>
      </c>
      <c r="P10" s="18" t="str">
        <f t="shared" ca="1" si="0"/>
        <v>En Proceso</v>
      </c>
      <c r="Q10" s="18" t="str">
        <f t="shared" ca="1" si="0"/>
        <v>En Proceso</v>
      </c>
      <c r="R10" s="18" t="str">
        <f t="shared" ca="1" si="0"/>
        <v>En Proceso</v>
      </c>
      <c r="S10" s="18" t="str">
        <f t="shared" ca="1" si="0"/>
        <v>En Proceso</v>
      </c>
      <c r="T10" s="18" t="str">
        <f t="shared" ca="1" si="0"/>
        <v>En Proceso</v>
      </c>
      <c r="U10" s="18" t="str">
        <f t="shared" ca="1" si="0"/>
        <v>En Proceso</v>
      </c>
      <c r="V10" s="18" t="str">
        <f t="shared" ca="1" si="0"/>
        <v>En Proceso</v>
      </c>
      <c r="W10" s="18" t="str">
        <f t="shared" ca="1" si="0"/>
        <v>En Proceso</v>
      </c>
      <c r="X10" s="18" t="str">
        <f t="shared" ca="1" si="0"/>
        <v>En Proceso</v>
      </c>
      <c r="Y10" s="18" t="str">
        <f t="shared" ca="1" si="0"/>
        <v>En Proceso</v>
      </c>
      <c r="Z10" s="18" t="str">
        <f t="shared" ca="1" si="0"/>
        <v>En Proceso</v>
      </c>
      <c r="AA10" s="18" t="str">
        <f t="shared" ca="1" si="0"/>
        <v>En Proceso</v>
      </c>
      <c r="AB10" s="18" t="str">
        <f t="shared" ca="1" si="0"/>
        <v>En Proceso</v>
      </c>
      <c r="AC10" s="18" t="str">
        <f t="shared" ca="1" si="0"/>
        <v>En Proceso</v>
      </c>
      <c r="AD10" s="18" t="str">
        <f t="shared" ca="1" si="0"/>
        <v>En Proceso</v>
      </c>
      <c r="AE10" s="18" t="str">
        <f t="shared" ca="1" si="0"/>
        <v>En Proceso</v>
      </c>
      <c r="AF10" s="18" t="str">
        <f t="shared" ca="1" si="0"/>
        <v>En Proceso</v>
      </c>
      <c r="AG10" s="18" t="str">
        <f t="shared" ca="1" si="0"/>
        <v>En Proceso</v>
      </c>
      <c r="AH10" s="18" t="str">
        <f t="shared" ca="1" si="0"/>
        <v>En Proceso</v>
      </c>
      <c r="AI10" s="18" t="str">
        <f t="shared" ca="1" si="0"/>
        <v>En Proceso</v>
      </c>
      <c r="AJ10" s="18" t="str">
        <f t="shared" ca="1" si="0"/>
        <v>En Proceso</v>
      </c>
      <c r="AK10" s="18" t="str">
        <f t="shared" ca="1" si="0"/>
        <v>En Proceso</v>
      </c>
      <c r="AL10" s="18" t="str">
        <f t="shared" ca="1" si="0"/>
        <v>En Proceso</v>
      </c>
      <c r="AM10" s="18" t="str">
        <f t="shared" ca="1" si="0"/>
        <v>En Proceso</v>
      </c>
      <c r="AN10" s="18" t="str">
        <f t="shared" ca="1" si="0"/>
        <v>En Proceso</v>
      </c>
      <c r="AO10" s="18" t="str">
        <f t="shared" ca="1" si="0"/>
        <v>En Proceso</v>
      </c>
      <c r="AP10" s="18" t="str">
        <f t="shared" ca="1" si="0"/>
        <v>En Proceso</v>
      </c>
      <c r="AQ10" s="18" t="str">
        <f t="shared" ca="1" si="0"/>
        <v>En Proceso</v>
      </c>
      <c r="AR10" s="18" t="str">
        <f t="shared" ca="1" si="0"/>
        <v>En Proceso</v>
      </c>
      <c r="AS10" s="18" t="str">
        <f t="shared" ca="1" si="0"/>
        <v>En Proceso</v>
      </c>
      <c r="AT10" s="18" t="str">
        <f t="shared" ca="1" si="0"/>
        <v>En Proceso</v>
      </c>
      <c r="AU10" s="18" t="str">
        <f t="shared" ca="1" si="0"/>
        <v>En Proceso</v>
      </c>
      <c r="AV10" s="18" t="str">
        <f t="shared" ca="1" si="0"/>
        <v>En Proceso</v>
      </c>
      <c r="AW10" s="18" t="str">
        <f t="shared" ca="1" si="0"/>
        <v>En Proceso</v>
      </c>
      <c r="AX10" s="18" t="str">
        <f t="shared" ca="1" si="0"/>
        <v>En Proceso</v>
      </c>
      <c r="AY10" s="18" t="str">
        <f t="shared" ca="1" si="0"/>
        <v>En Proceso</v>
      </c>
      <c r="AZ10" s="18" t="str">
        <f t="shared" ca="1" si="0"/>
        <v>En Proceso</v>
      </c>
      <c r="BA10" s="18" t="str">
        <f t="shared" ca="1" si="0"/>
        <v>En Proceso</v>
      </c>
      <c r="BB10" s="18" t="str">
        <f t="shared" ca="1" si="0"/>
        <v>En Proceso</v>
      </c>
      <c r="BC10" s="18" t="str">
        <f t="shared" ca="1" si="0"/>
        <v>En Proceso</v>
      </c>
      <c r="BD10" s="18" t="str">
        <f t="shared" ca="1" si="0"/>
        <v>En Proceso</v>
      </c>
      <c r="BE10" s="18" t="str">
        <f t="shared" ca="1" si="0"/>
        <v>En Proceso</v>
      </c>
      <c r="BF10" s="18" t="str">
        <f t="shared" ca="1" si="0"/>
        <v>En Proceso</v>
      </c>
      <c r="BG10" s="18" t="str">
        <f t="shared" ca="1" si="0"/>
        <v>En Proceso</v>
      </c>
      <c r="BH10" s="18" t="str">
        <f t="shared" ca="1" si="0"/>
        <v>En Proceso</v>
      </c>
      <c r="BI10" s="18" t="str">
        <f t="shared" ca="1" si="0"/>
        <v>En Proceso</v>
      </c>
      <c r="BJ10" s="18" t="str">
        <f t="shared" ca="1" si="0"/>
        <v>En Proceso</v>
      </c>
      <c r="BK10" s="18" t="str">
        <f t="shared" ca="1" si="0"/>
        <v>En Proceso</v>
      </c>
      <c r="BL10" s="18" t="str">
        <f t="shared" ca="1" si="0"/>
        <v>En Proceso</v>
      </c>
      <c r="BM10" s="18" t="str">
        <f t="shared" ca="1" si="0"/>
        <v>En Proceso</v>
      </c>
      <c r="BN10" s="18" t="str">
        <f t="shared" ca="1" si="0"/>
        <v>En Proceso</v>
      </c>
      <c r="BO10" s="18" t="str">
        <f t="shared" ca="1" si="0"/>
        <v>En Proceso</v>
      </c>
      <c r="BP10" s="18" t="str">
        <f t="shared" ca="1" si="0"/>
        <v>En Proceso</v>
      </c>
      <c r="BQ10" s="18" t="str">
        <f t="shared" ca="1" si="0"/>
        <v>En Proceso</v>
      </c>
      <c r="BR10" s="18" t="str">
        <f t="shared" ca="1" si="0"/>
        <v>En Proceso</v>
      </c>
      <c r="BS10" s="18" t="str">
        <f t="shared" ca="1" si="0"/>
        <v>En Proceso</v>
      </c>
      <c r="BT10" s="18" t="str">
        <f t="shared" ca="1" si="0"/>
        <v>En Proceso</v>
      </c>
      <c r="BU10" s="18" t="str">
        <f t="shared" ca="1" si="0"/>
        <v>En Proceso</v>
      </c>
      <c r="BV10" s="18" t="str">
        <f t="shared" ca="1" si="0"/>
        <v>En Proceso</v>
      </c>
      <c r="BW10" s="18" t="str">
        <f t="shared" ref="BW10:EH10" ca="1" si="1">IF(AND(BW$5&gt;=$G10,BW$5&lt;=$H10),$K10,"")</f>
        <v>En Proceso</v>
      </c>
      <c r="BX10" s="18" t="str">
        <f t="shared" ca="1" si="1"/>
        <v>En Proceso</v>
      </c>
      <c r="BY10" s="18" t="str">
        <f t="shared" ca="1" si="1"/>
        <v>En Proceso</v>
      </c>
      <c r="BZ10" s="18" t="str">
        <f t="shared" ca="1" si="1"/>
        <v>En Proceso</v>
      </c>
      <c r="CA10" s="18" t="str">
        <f t="shared" ca="1" si="1"/>
        <v>En Proceso</v>
      </c>
      <c r="CB10" s="18" t="str">
        <f t="shared" ca="1" si="1"/>
        <v>En Proceso</v>
      </c>
      <c r="CC10" s="18" t="str">
        <f t="shared" ca="1" si="1"/>
        <v>En Proceso</v>
      </c>
      <c r="CD10" s="18" t="str">
        <f t="shared" ca="1" si="1"/>
        <v>En Proceso</v>
      </c>
      <c r="CE10" s="18" t="str">
        <f t="shared" ca="1" si="1"/>
        <v>En Proceso</v>
      </c>
      <c r="CF10" s="18" t="str">
        <f t="shared" ca="1" si="1"/>
        <v>En Proceso</v>
      </c>
      <c r="CG10" s="18" t="str">
        <f t="shared" ca="1" si="1"/>
        <v>En Proceso</v>
      </c>
      <c r="CH10" s="18" t="str">
        <f t="shared" ca="1" si="1"/>
        <v>En Proceso</v>
      </c>
      <c r="CI10" s="18" t="str">
        <f t="shared" ca="1" si="1"/>
        <v>En Proceso</v>
      </c>
      <c r="CJ10" s="18" t="str">
        <f t="shared" ca="1" si="1"/>
        <v>En Proceso</v>
      </c>
      <c r="CK10" s="18" t="str">
        <f t="shared" ca="1" si="1"/>
        <v>En Proceso</v>
      </c>
      <c r="CL10" s="18" t="str">
        <f t="shared" ca="1" si="1"/>
        <v>En Proceso</v>
      </c>
      <c r="CM10" s="18" t="str">
        <f t="shared" ca="1" si="1"/>
        <v>En Proceso</v>
      </c>
      <c r="CN10" s="18" t="str">
        <f t="shared" ca="1" si="1"/>
        <v>En Proceso</v>
      </c>
      <c r="CO10" s="18" t="str">
        <f t="shared" ca="1" si="1"/>
        <v>En Proceso</v>
      </c>
      <c r="CP10" s="18" t="str">
        <f t="shared" ca="1" si="1"/>
        <v>En Proceso</v>
      </c>
      <c r="CQ10" s="18" t="str">
        <f t="shared" ca="1" si="1"/>
        <v>En Proceso</v>
      </c>
      <c r="CR10" s="18" t="str">
        <f t="shared" ca="1" si="1"/>
        <v>En Proceso</v>
      </c>
      <c r="CS10" s="18" t="str">
        <f t="shared" ca="1" si="1"/>
        <v>En Proceso</v>
      </c>
      <c r="CT10" s="18" t="str">
        <f t="shared" ca="1" si="1"/>
        <v>En Proceso</v>
      </c>
      <c r="CU10" s="18" t="str">
        <f t="shared" ca="1" si="1"/>
        <v>En Proceso</v>
      </c>
      <c r="CV10" s="18" t="str">
        <f t="shared" ca="1" si="1"/>
        <v>En Proceso</v>
      </c>
      <c r="CW10" s="18" t="str">
        <f t="shared" ca="1" si="1"/>
        <v>En Proceso</v>
      </c>
      <c r="CX10" s="18" t="str">
        <f t="shared" ca="1" si="1"/>
        <v>En Proceso</v>
      </c>
      <c r="CY10" s="18" t="str">
        <f t="shared" ca="1" si="1"/>
        <v>En Proceso</v>
      </c>
      <c r="CZ10" s="18" t="str">
        <f t="shared" ca="1" si="1"/>
        <v>En Proceso</v>
      </c>
      <c r="DA10" s="18" t="str">
        <f t="shared" ca="1" si="1"/>
        <v>En Proceso</v>
      </c>
      <c r="DB10" s="18" t="str">
        <f t="shared" ca="1" si="1"/>
        <v>En Proceso</v>
      </c>
      <c r="DC10" s="18" t="str">
        <f t="shared" ca="1" si="1"/>
        <v>En Proceso</v>
      </c>
      <c r="DD10" s="18" t="str">
        <f t="shared" ca="1" si="1"/>
        <v>En Proceso</v>
      </c>
      <c r="DE10" s="18" t="str">
        <f t="shared" ca="1" si="1"/>
        <v>En Proceso</v>
      </c>
      <c r="DF10" s="18" t="str">
        <f t="shared" ca="1" si="1"/>
        <v>En Proceso</v>
      </c>
      <c r="DG10" s="18" t="str">
        <f t="shared" ca="1" si="1"/>
        <v>En Proceso</v>
      </c>
      <c r="DH10" s="18" t="str">
        <f t="shared" ca="1" si="1"/>
        <v>En Proceso</v>
      </c>
      <c r="DI10" s="18" t="str">
        <f t="shared" ca="1" si="1"/>
        <v>En Proceso</v>
      </c>
      <c r="DJ10" s="18" t="str">
        <f t="shared" ca="1" si="1"/>
        <v>En Proceso</v>
      </c>
      <c r="DK10" s="18" t="str">
        <f t="shared" ca="1" si="1"/>
        <v>En Proceso</v>
      </c>
      <c r="DL10" s="18" t="str">
        <f t="shared" ca="1" si="1"/>
        <v>En Proceso</v>
      </c>
      <c r="DM10" s="18" t="str">
        <f t="shared" ca="1" si="1"/>
        <v>En Proceso</v>
      </c>
      <c r="DN10" s="18" t="str">
        <f t="shared" ca="1" si="1"/>
        <v>En Proceso</v>
      </c>
      <c r="DO10" s="18" t="str">
        <f t="shared" ca="1" si="1"/>
        <v>En Proceso</v>
      </c>
      <c r="DP10" s="18" t="str">
        <f t="shared" ca="1" si="1"/>
        <v>En Proceso</v>
      </c>
      <c r="DQ10" s="18" t="str">
        <f t="shared" ca="1" si="1"/>
        <v>En Proceso</v>
      </c>
      <c r="DR10" s="18" t="str">
        <f t="shared" ca="1" si="1"/>
        <v>En Proceso</v>
      </c>
      <c r="DS10" s="18" t="str">
        <f t="shared" ca="1" si="1"/>
        <v>En Proceso</v>
      </c>
      <c r="DT10" s="18" t="str">
        <f t="shared" ca="1" si="1"/>
        <v>En Proceso</v>
      </c>
      <c r="DU10" s="18" t="str">
        <f t="shared" ca="1" si="1"/>
        <v>En Proceso</v>
      </c>
      <c r="DV10" s="18" t="str">
        <f t="shared" ca="1" si="1"/>
        <v>En Proceso</v>
      </c>
      <c r="DW10" s="18" t="str">
        <f t="shared" ca="1" si="1"/>
        <v>En Proceso</v>
      </c>
      <c r="DX10" s="18" t="str">
        <f t="shared" ca="1" si="1"/>
        <v>En Proceso</v>
      </c>
      <c r="DY10" s="18" t="str">
        <f t="shared" ca="1" si="1"/>
        <v>En Proceso</v>
      </c>
      <c r="DZ10" s="18" t="str">
        <f t="shared" ca="1" si="1"/>
        <v>En Proceso</v>
      </c>
      <c r="EA10" s="18" t="str">
        <f t="shared" ca="1" si="1"/>
        <v>En Proceso</v>
      </c>
      <c r="EB10" s="18" t="str">
        <f t="shared" ca="1" si="1"/>
        <v>En Proceso</v>
      </c>
      <c r="EC10" s="18" t="str">
        <f t="shared" ca="1" si="1"/>
        <v>En Proceso</v>
      </c>
      <c r="ED10" s="18" t="str">
        <f t="shared" ca="1" si="1"/>
        <v>En Proceso</v>
      </c>
      <c r="EE10" s="18" t="str">
        <f t="shared" ca="1" si="1"/>
        <v>En Proceso</v>
      </c>
      <c r="EF10" s="18" t="str">
        <f t="shared" ca="1" si="1"/>
        <v>En Proceso</v>
      </c>
      <c r="EG10" s="18" t="str">
        <f t="shared" ca="1" si="1"/>
        <v>En Proceso</v>
      </c>
      <c r="EH10" s="18" t="str">
        <f t="shared" ca="1" si="1"/>
        <v>En Proceso</v>
      </c>
      <c r="EI10" s="18" t="str">
        <f t="shared" ref="EI10:GT10" ca="1" si="2">IF(AND(EI$5&gt;=$G10,EI$5&lt;=$H10),$K10,"")</f>
        <v>En Proceso</v>
      </c>
      <c r="EJ10" s="18" t="str">
        <f t="shared" ca="1" si="2"/>
        <v>En Proceso</v>
      </c>
      <c r="EK10" s="18" t="str">
        <f t="shared" ca="1" si="2"/>
        <v>En Proceso</v>
      </c>
      <c r="EL10" s="18" t="str">
        <f t="shared" ca="1" si="2"/>
        <v>En Proceso</v>
      </c>
      <c r="EM10" s="18" t="str">
        <f t="shared" ca="1" si="2"/>
        <v>En Proceso</v>
      </c>
      <c r="EN10" s="18" t="str">
        <f t="shared" ca="1" si="2"/>
        <v>En Proceso</v>
      </c>
      <c r="EO10" s="18" t="str">
        <f t="shared" ca="1" si="2"/>
        <v>En Proceso</v>
      </c>
      <c r="EP10" s="18" t="str">
        <f t="shared" ca="1" si="2"/>
        <v>En Proceso</v>
      </c>
      <c r="EQ10" s="18" t="str">
        <f t="shared" ca="1" si="2"/>
        <v>En Proceso</v>
      </c>
      <c r="ER10" s="18" t="str">
        <f t="shared" ca="1" si="2"/>
        <v>En Proceso</v>
      </c>
      <c r="ES10" s="18" t="str">
        <f t="shared" ca="1" si="2"/>
        <v>En Proceso</v>
      </c>
      <c r="ET10" s="18" t="str">
        <f t="shared" ca="1" si="2"/>
        <v>En Proceso</v>
      </c>
      <c r="EU10" s="18" t="str">
        <f t="shared" ca="1" si="2"/>
        <v>En Proceso</v>
      </c>
      <c r="EV10" s="18" t="str">
        <f t="shared" ca="1" si="2"/>
        <v>En Proceso</v>
      </c>
      <c r="EW10" s="18" t="str">
        <f t="shared" ca="1" si="2"/>
        <v>En Proceso</v>
      </c>
      <c r="EX10" s="18" t="str">
        <f t="shared" ca="1" si="2"/>
        <v>En Proceso</v>
      </c>
      <c r="EY10" s="18" t="str">
        <f t="shared" ca="1" si="2"/>
        <v>En Proceso</v>
      </c>
      <c r="EZ10" s="18" t="str">
        <f t="shared" ca="1" si="2"/>
        <v>En Proceso</v>
      </c>
      <c r="FA10" s="18" t="str">
        <f t="shared" ca="1" si="2"/>
        <v>En Proceso</v>
      </c>
      <c r="FB10" s="18" t="str">
        <f t="shared" ca="1" si="2"/>
        <v>En Proceso</v>
      </c>
      <c r="FC10" s="18" t="str">
        <f t="shared" ca="1" si="2"/>
        <v>En Proceso</v>
      </c>
      <c r="FD10" s="18" t="str">
        <f t="shared" ca="1" si="2"/>
        <v>En Proceso</v>
      </c>
      <c r="FE10" s="18" t="str">
        <f t="shared" ca="1" si="2"/>
        <v>En Proceso</v>
      </c>
      <c r="FF10" s="18" t="str">
        <f t="shared" ca="1" si="2"/>
        <v>En Proceso</v>
      </c>
      <c r="FG10" s="18" t="str">
        <f t="shared" ca="1" si="2"/>
        <v>En Proceso</v>
      </c>
      <c r="FH10" s="18" t="str">
        <f t="shared" ca="1" si="2"/>
        <v>En Proceso</v>
      </c>
      <c r="FI10" s="18" t="str">
        <f t="shared" ca="1" si="2"/>
        <v>En Proceso</v>
      </c>
      <c r="FJ10" s="18" t="str">
        <f t="shared" ca="1" si="2"/>
        <v>En Proceso</v>
      </c>
      <c r="FK10" s="18" t="str">
        <f t="shared" ca="1" si="2"/>
        <v>En Proceso</v>
      </c>
      <c r="FL10" s="18" t="str">
        <f t="shared" ca="1" si="2"/>
        <v>En Proceso</v>
      </c>
      <c r="FM10" s="18" t="str">
        <f t="shared" ca="1" si="2"/>
        <v>En Proceso</v>
      </c>
      <c r="FN10" s="18" t="str">
        <f t="shared" ca="1" si="2"/>
        <v>En Proceso</v>
      </c>
      <c r="FO10" s="18" t="str">
        <f t="shared" ca="1" si="2"/>
        <v>En Proceso</v>
      </c>
      <c r="FP10" s="18" t="str">
        <f t="shared" ca="1" si="2"/>
        <v>En Proceso</v>
      </c>
      <c r="FQ10" s="18" t="str">
        <f t="shared" ca="1" si="2"/>
        <v>En Proceso</v>
      </c>
      <c r="FR10" s="18" t="str">
        <f t="shared" ca="1" si="2"/>
        <v>En Proceso</v>
      </c>
      <c r="FS10" s="18" t="str">
        <f t="shared" ca="1" si="2"/>
        <v>En Proceso</v>
      </c>
      <c r="FT10" s="18" t="str">
        <f t="shared" ca="1" si="2"/>
        <v>En Proceso</v>
      </c>
      <c r="FU10" s="18" t="str">
        <f t="shared" ca="1" si="2"/>
        <v>En Proceso</v>
      </c>
      <c r="FV10" s="18" t="str">
        <f t="shared" ca="1" si="2"/>
        <v>En Proceso</v>
      </c>
      <c r="FW10" s="18" t="str">
        <f t="shared" ca="1" si="2"/>
        <v>En Proceso</v>
      </c>
      <c r="FX10" s="18" t="str">
        <f t="shared" ca="1" si="2"/>
        <v>En Proceso</v>
      </c>
      <c r="FY10" s="18" t="str">
        <f t="shared" ca="1" si="2"/>
        <v>En Proceso</v>
      </c>
      <c r="FZ10" s="18" t="str">
        <f t="shared" ca="1" si="2"/>
        <v>En Proceso</v>
      </c>
      <c r="GA10" s="18" t="str">
        <f t="shared" ca="1" si="2"/>
        <v>En Proceso</v>
      </c>
      <c r="GB10" s="18" t="str">
        <f t="shared" ca="1" si="2"/>
        <v>En Proceso</v>
      </c>
      <c r="GC10" s="18" t="str">
        <f t="shared" ca="1" si="2"/>
        <v>En Proceso</v>
      </c>
      <c r="GD10" s="18" t="str">
        <f t="shared" ca="1" si="2"/>
        <v>En Proceso</v>
      </c>
      <c r="GE10" s="18" t="str">
        <f t="shared" ca="1" si="2"/>
        <v>En Proceso</v>
      </c>
      <c r="GF10" s="18" t="str">
        <f t="shared" ca="1" si="2"/>
        <v>En Proceso</v>
      </c>
      <c r="GG10" s="18" t="str">
        <f t="shared" ca="1" si="2"/>
        <v>En Proceso</v>
      </c>
      <c r="GH10" s="18" t="str">
        <f t="shared" ca="1" si="2"/>
        <v>En Proceso</v>
      </c>
      <c r="GI10" s="18" t="str">
        <f t="shared" ca="1" si="2"/>
        <v>En Proceso</v>
      </c>
      <c r="GJ10" s="18" t="str">
        <f t="shared" ca="1" si="2"/>
        <v>En Proceso</v>
      </c>
      <c r="GK10" s="18" t="str">
        <f t="shared" ca="1" si="2"/>
        <v>En Proceso</v>
      </c>
      <c r="GL10" s="18" t="str">
        <f t="shared" ca="1" si="2"/>
        <v>En Proceso</v>
      </c>
      <c r="GM10" s="18" t="str">
        <f t="shared" ca="1" si="2"/>
        <v>En Proceso</v>
      </c>
      <c r="GN10" s="18" t="str">
        <f t="shared" ca="1" si="2"/>
        <v>En Proceso</v>
      </c>
      <c r="GO10" s="18" t="str">
        <f t="shared" ca="1" si="2"/>
        <v>En Proceso</v>
      </c>
      <c r="GP10" s="18" t="str">
        <f t="shared" ca="1" si="2"/>
        <v>En Proceso</v>
      </c>
      <c r="GQ10" s="18" t="str">
        <f t="shared" ca="1" si="2"/>
        <v>En Proceso</v>
      </c>
      <c r="GR10" s="18" t="str">
        <f t="shared" ca="1" si="2"/>
        <v>En Proceso</v>
      </c>
      <c r="GS10" s="18" t="str">
        <f t="shared" ca="1" si="2"/>
        <v>En Proceso</v>
      </c>
      <c r="GT10" s="18" t="str">
        <f t="shared" ca="1" si="2"/>
        <v>En Proceso</v>
      </c>
      <c r="GU10" s="18" t="str">
        <f t="shared" ref="GU10:JF10" ca="1" si="3">IF(AND(GU$5&gt;=$G10,GU$5&lt;=$H10),$K10,"")</f>
        <v>En Proceso</v>
      </c>
      <c r="GV10" s="18" t="str">
        <f t="shared" ca="1" si="3"/>
        <v>En Proceso</v>
      </c>
      <c r="GW10" s="18" t="str">
        <f t="shared" ca="1" si="3"/>
        <v>En Proceso</v>
      </c>
      <c r="GX10" s="18" t="str">
        <f t="shared" ca="1" si="3"/>
        <v>En Proceso</v>
      </c>
      <c r="GY10" s="18" t="str">
        <f t="shared" ca="1" si="3"/>
        <v>En Proceso</v>
      </c>
      <c r="GZ10" s="18" t="str">
        <f t="shared" ca="1" si="3"/>
        <v>En Proceso</v>
      </c>
      <c r="HA10" s="18" t="str">
        <f t="shared" ca="1" si="3"/>
        <v>En Proceso</v>
      </c>
      <c r="HB10" s="18" t="str">
        <f t="shared" ca="1" si="3"/>
        <v>En Proceso</v>
      </c>
      <c r="HC10" s="18" t="str">
        <f t="shared" ca="1" si="3"/>
        <v>En Proceso</v>
      </c>
      <c r="HD10" s="18" t="str">
        <f t="shared" ca="1" si="3"/>
        <v>En Proceso</v>
      </c>
      <c r="HE10" s="18" t="str">
        <f t="shared" ca="1" si="3"/>
        <v>En Proceso</v>
      </c>
      <c r="HF10" s="18" t="str">
        <f t="shared" ca="1" si="3"/>
        <v>En Proceso</v>
      </c>
      <c r="HG10" s="18" t="str">
        <f t="shared" ca="1" si="3"/>
        <v>En Proceso</v>
      </c>
      <c r="HH10" s="18" t="str">
        <f t="shared" ca="1" si="3"/>
        <v>En Proceso</v>
      </c>
      <c r="HI10" s="18" t="str">
        <f t="shared" ca="1" si="3"/>
        <v>En Proceso</v>
      </c>
      <c r="HJ10" s="18" t="str">
        <f t="shared" ca="1" si="3"/>
        <v>En Proceso</v>
      </c>
      <c r="HK10" s="18" t="str">
        <f t="shared" ca="1" si="3"/>
        <v>En Proceso</v>
      </c>
      <c r="HL10" s="18" t="str">
        <f t="shared" ca="1" si="3"/>
        <v>En Proceso</v>
      </c>
      <c r="HM10" s="18" t="str">
        <f t="shared" ca="1" si="3"/>
        <v>En Proceso</v>
      </c>
      <c r="HN10" s="18" t="str">
        <f t="shared" ca="1" si="3"/>
        <v>En Proceso</v>
      </c>
      <c r="HO10" s="18" t="str">
        <f t="shared" ca="1" si="3"/>
        <v>En Proceso</v>
      </c>
      <c r="HP10" s="18" t="str">
        <f t="shared" ca="1" si="3"/>
        <v>En Proceso</v>
      </c>
      <c r="HQ10" s="18" t="str">
        <f t="shared" ca="1" si="3"/>
        <v>En Proceso</v>
      </c>
      <c r="HR10" s="18" t="str">
        <f t="shared" ca="1" si="3"/>
        <v>En Proceso</v>
      </c>
      <c r="HS10" s="18" t="str">
        <f t="shared" ca="1" si="3"/>
        <v>En Proceso</v>
      </c>
      <c r="HT10" s="18" t="str">
        <f t="shared" ca="1" si="3"/>
        <v>En Proceso</v>
      </c>
      <c r="HU10" s="18" t="str">
        <f t="shared" ca="1" si="3"/>
        <v>En Proceso</v>
      </c>
      <c r="HV10" s="18" t="str">
        <f t="shared" ca="1" si="3"/>
        <v>En Proceso</v>
      </c>
      <c r="HW10" s="18" t="str">
        <f t="shared" ca="1" si="3"/>
        <v>En Proceso</v>
      </c>
      <c r="HX10" s="18" t="str">
        <f t="shared" ca="1" si="3"/>
        <v>En Proceso</v>
      </c>
      <c r="HY10" s="18" t="str">
        <f t="shared" ca="1" si="3"/>
        <v>En Proceso</v>
      </c>
      <c r="HZ10" s="18" t="str">
        <f t="shared" ca="1" si="3"/>
        <v>En Proceso</v>
      </c>
      <c r="IA10" s="18" t="str">
        <f t="shared" ca="1" si="3"/>
        <v>En Proceso</v>
      </c>
      <c r="IB10" s="18" t="str">
        <f t="shared" ca="1" si="3"/>
        <v>En Proceso</v>
      </c>
      <c r="IC10" s="18" t="str">
        <f t="shared" ca="1" si="3"/>
        <v>En Proceso</v>
      </c>
      <c r="ID10" s="18" t="str">
        <f t="shared" ca="1" si="3"/>
        <v>En Proceso</v>
      </c>
      <c r="IE10" s="18" t="str">
        <f t="shared" ca="1" si="3"/>
        <v>En Proceso</v>
      </c>
      <c r="IF10" s="18" t="str">
        <f t="shared" ca="1" si="3"/>
        <v>En Proceso</v>
      </c>
      <c r="IG10" s="18" t="str">
        <f t="shared" ca="1" si="3"/>
        <v>En Proceso</v>
      </c>
      <c r="IH10" s="18" t="str">
        <f t="shared" ca="1" si="3"/>
        <v>En Proceso</v>
      </c>
      <c r="II10" s="18" t="str">
        <f t="shared" ca="1" si="3"/>
        <v>En Proceso</v>
      </c>
      <c r="IJ10" s="18" t="str">
        <f t="shared" ca="1" si="3"/>
        <v>En Proceso</v>
      </c>
      <c r="IK10" s="18" t="str">
        <f t="shared" ca="1" si="3"/>
        <v>En Proceso</v>
      </c>
      <c r="IL10" s="18" t="str">
        <f t="shared" ca="1" si="3"/>
        <v>En Proceso</v>
      </c>
      <c r="IM10" s="18" t="str">
        <f t="shared" ca="1" si="3"/>
        <v>En Proceso</v>
      </c>
      <c r="IN10" s="18" t="str">
        <f t="shared" ca="1" si="3"/>
        <v>En Proceso</v>
      </c>
      <c r="IO10" s="18" t="str">
        <f t="shared" ca="1" si="3"/>
        <v>En Proceso</v>
      </c>
      <c r="IP10" s="18" t="str">
        <f t="shared" ca="1" si="3"/>
        <v>En Proceso</v>
      </c>
      <c r="IQ10" s="18" t="str">
        <f t="shared" ca="1" si="3"/>
        <v>En Proceso</v>
      </c>
      <c r="IR10" s="18" t="str">
        <f t="shared" ca="1" si="3"/>
        <v>En Proceso</v>
      </c>
      <c r="IS10" s="18" t="str">
        <f t="shared" ca="1" si="3"/>
        <v>En Proceso</v>
      </c>
      <c r="IT10" s="18" t="str">
        <f t="shared" ca="1" si="3"/>
        <v>En Proceso</v>
      </c>
      <c r="IU10" s="18" t="str">
        <f t="shared" ca="1" si="3"/>
        <v>En Proceso</v>
      </c>
      <c r="IV10" s="18" t="str">
        <f t="shared" ca="1" si="3"/>
        <v>En Proceso</v>
      </c>
      <c r="IW10" s="18" t="str">
        <f t="shared" ca="1" si="3"/>
        <v>En Proceso</v>
      </c>
      <c r="IX10" s="18" t="str">
        <f t="shared" ca="1" si="3"/>
        <v>En Proceso</v>
      </c>
      <c r="IY10" s="18" t="str">
        <f t="shared" ca="1" si="3"/>
        <v>En Proceso</v>
      </c>
      <c r="IZ10" s="18" t="str">
        <f t="shared" ca="1" si="3"/>
        <v>En Proceso</v>
      </c>
      <c r="JA10" s="18" t="str">
        <f t="shared" ca="1" si="3"/>
        <v>En Proceso</v>
      </c>
      <c r="JB10" s="18" t="str">
        <f t="shared" ca="1" si="3"/>
        <v>En Proceso</v>
      </c>
      <c r="JC10" s="18" t="str">
        <f t="shared" ca="1" si="3"/>
        <v>En Proceso</v>
      </c>
      <c r="JD10" s="18" t="str">
        <f t="shared" ca="1" si="3"/>
        <v>En Proceso</v>
      </c>
      <c r="JE10" s="18" t="str">
        <f t="shared" ca="1" si="3"/>
        <v>En Proceso</v>
      </c>
      <c r="JF10" s="18" t="str">
        <f t="shared" ca="1" si="3"/>
        <v>En Proceso</v>
      </c>
      <c r="JG10" s="18" t="str">
        <f t="shared" ref="JG10:LD10" ca="1" si="4">IF(AND(JG$5&gt;=$G10,JG$5&lt;=$H10),$K10,"")</f>
        <v>En Proceso</v>
      </c>
      <c r="JH10" s="18" t="str">
        <f t="shared" ca="1" si="4"/>
        <v>En Proceso</v>
      </c>
      <c r="JI10" s="18" t="str">
        <f t="shared" ca="1" si="4"/>
        <v>En Proceso</v>
      </c>
      <c r="JJ10" s="18" t="str">
        <f t="shared" ca="1" si="4"/>
        <v>En Proceso</v>
      </c>
      <c r="JK10" s="18" t="str">
        <f t="shared" ca="1" si="4"/>
        <v>En Proceso</v>
      </c>
      <c r="JL10" s="18" t="str">
        <f t="shared" ca="1" si="4"/>
        <v>En Proceso</v>
      </c>
      <c r="JM10" s="18" t="str">
        <f t="shared" ca="1" si="4"/>
        <v>En Proceso</v>
      </c>
      <c r="JN10" s="18" t="str">
        <f t="shared" ca="1" si="4"/>
        <v>En Proceso</v>
      </c>
      <c r="JO10" s="18" t="str">
        <f t="shared" ca="1" si="4"/>
        <v>En Proceso</v>
      </c>
      <c r="JP10" s="18" t="str">
        <f t="shared" ca="1" si="4"/>
        <v>En Proceso</v>
      </c>
      <c r="JQ10" s="18" t="str">
        <f t="shared" ca="1" si="4"/>
        <v>En Proceso</v>
      </c>
      <c r="JR10" s="18" t="str">
        <f t="shared" ca="1" si="4"/>
        <v>En Proceso</v>
      </c>
      <c r="JS10" s="18" t="str">
        <f t="shared" ca="1" si="4"/>
        <v>En Proceso</v>
      </c>
      <c r="JT10" s="18" t="str">
        <f t="shared" ca="1" si="4"/>
        <v>En Proceso</v>
      </c>
      <c r="JU10" s="18" t="str">
        <f t="shared" ca="1" si="4"/>
        <v>En Proceso</v>
      </c>
      <c r="JV10" s="18" t="str">
        <f t="shared" ca="1" si="4"/>
        <v>En Proceso</v>
      </c>
      <c r="JW10" s="18" t="str">
        <f t="shared" ca="1" si="4"/>
        <v>En Proceso</v>
      </c>
      <c r="JX10" s="18" t="str">
        <f t="shared" ca="1" si="4"/>
        <v>En Proceso</v>
      </c>
      <c r="JY10" s="18" t="str">
        <f t="shared" ca="1" si="4"/>
        <v>En Proceso</v>
      </c>
      <c r="JZ10" s="18" t="str">
        <f t="shared" ca="1" si="4"/>
        <v>En Proceso</v>
      </c>
      <c r="KA10" s="18" t="str">
        <f t="shared" ca="1" si="4"/>
        <v>En Proceso</v>
      </c>
      <c r="KB10" s="18" t="str">
        <f t="shared" ca="1" si="4"/>
        <v>En Proceso</v>
      </c>
      <c r="KC10" s="18" t="str">
        <f t="shared" ca="1" si="4"/>
        <v>En Proceso</v>
      </c>
      <c r="KD10" s="18" t="str">
        <f t="shared" ca="1" si="4"/>
        <v>En Proceso</v>
      </c>
      <c r="KE10" s="18" t="str">
        <f t="shared" ca="1" si="4"/>
        <v>En Proceso</v>
      </c>
      <c r="KF10" s="18" t="str">
        <f t="shared" ca="1" si="4"/>
        <v>En Proceso</v>
      </c>
      <c r="KG10" s="18" t="str">
        <f t="shared" ca="1" si="4"/>
        <v>En Proceso</v>
      </c>
      <c r="KH10" s="18" t="str">
        <f t="shared" ca="1" si="4"/>
        <v>En Proceso</v>
      </c>
      <c r="KI10" s="18" t="str">
        <f t="shared" ca="1" si="4"/>
        <v>En Proceso</v>
      </c>
      <c r="KJ10" s="18" t="str">
        <f t="shared" ca="1" si="4"/>
        <v>En Proceso</v>
      </c>
      <c r="KK10" s="18" t="str">
        <f t="shared" ca="1" si="4"/>
        <v>En Proceso</v>
      </c>
      <c r="KL10" s="18" t="str">
        <f t="shared" ca="1" si="4"/>
        <v>En Proceso</v>
      </c>
      <c r="KM10" s="18" t="str">
        <f t="shared" ca="1" si="4"/>
        <v>En Proceso</v>
      </c>
      <c r="KN10" s="18" t="str">
        <f t="shared" ca="1" si="4"/>
        <v>En Proceso</v>
      </c>
      <c r="KO10" s="18" t="str">
        <f t="shared" ca="1" si="4"/>
        <v>En Proceso</v>
      </c>
      <c r="KP10" s="18" t="str">
        <f t="shared" ca="1" si="4"/>
        <v>En Proceso</v>
      </c>
      <c r="KQ10" s="18" t="str">
        <f t="shared" ca="1" si="4"/>
        <v>En Proceso</v>
      </c>
      <c r="KR10" s="18" t="str">
        <f t="shared" ca="1" si="4"/>
        <v>En Proceso</v>
      </c>
      <c r="KS10" s="18" t="str">
        <f t="shared" ca="1" si="4"/>
        <v>En Proceso</v>
      </c>
      <c r="KT10" s="18" t="str">
        <f t="shared" ca="1" si="4"/>
        <v>En Proceso</v>
      </c>
      <c r="KU10" s="18" t="str">
        <f t="shared" ca="1" si="4"/>
        <v>En Proceso</v>
      </c>
      <c r="KV10" s="18" t="str">
        <f t="shared" ca="1" si="4"/>
        <v>En Proceso</v>
      </c>
      <c r="KW10" s="18" t="str">
        <f t="shared" ca="1" si="4"/>
        <v>En Proceso</v>
      </c>
      <c r="KX10" s="18" t="str">
        <f t="shared" ca="1" si="4"/>
        <v>En Proceso</v>
      </c>
      <c r="KY10" s="18" t="str">
        <f t="shared" ca="1" si="4"/>
        <v>En Proceso</v>
      </c>
      <c r="KZ10" s="18" t="str">
        <f t="shared" ca="1" si="4"/>
        <v>En Proceso</v>
      </c>
      <c r="LA10" s="18" t="str">
        <f t="shared" ca="1" si="4"/>
        <v>En Proceso</v>
      </c>
      <c r="LB10" s="18" t="str">
        <f t="shared" ca="1" si="4"/>
        <v>En Proceso</v>
      </c>
      <c r="LC10" s="18" t="str">
        <f t="shared" ca="1" si="4"/>
        <v>En Proceso</v>
      </c>
      <c r="LD10" s="19" t="str">
        <f t="shared" ca="1" si="4"/>
        <v>En Proceso</v>
      </c>
    </row>
  </sheetData>
  <mergeCells count="15">
    <mergeCell ref="K8:AO8"/>
    <mergeCell ref="A1:B6"/>
    <mergeCell ref="C1:M6"/>
    <mergeCell ref="N1:N6"/>
    <mergeCell ref="O1:X6"/>
    <mergeCell ref="A7:X7"/>
    <mergeCell ref="HQ8:IU8"/>
    <mergeCell ref="IV8:JY8"/>
    <mergeCell ref="JZ8:LD8"/>
    <mergeCell ref="AP8:BS8"/>
    <mergeCell ref="BT8:CX8"/>
    <mergeCell ref="CY8:EB8"/>
    <mergeCell ref="EC8:FG8"/>
    <mergeCell ref="FH8:GL8"/>
    <mergeCell ref="GM8:HP8"/>
  </mergeCells>
  <conditionalFormatting sqref="K10:LD10">
    <cfRule type="containsText" dxfId="3" priority="1" operator="containsText" text="En Proceso">
      <formula>NOT(ISERROR(SEARCH("En Proceso",K10)))</formula>
    </cfRule>
    <cfRule type="containsText" dxfId="2" priority="2" operator="containsText" text="No Iniciado">
      <formula>NOT(ISERROR(SEARCH("No Iniciado",K10)))</formula>
    </cfRule>
    <cfRule type="containsText" dxfId="1" priority="3" operator="containsText" text="Completado">
      <formula>NOT(ISERROR(SEARCH("Completado",K10)))</formula>
    </cfRule>
    <cfRule type="containsText" dxfId="0" priority="4" operator="containsText" text="Programado">
      <formula>NOT(ISERROR(SEARCH("Programado",K10)))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492E2-87E7-4E34-9030-AAE0AA2022B6}">
  <sheetPr codeName="Hoja5"/>
  <dimension ref="A1:E25"/>
  <sheetViews>
    <sheetView workbookViewId="0">
      <selection activeCell="D24" sqref="D24"/>
    </sheetView>
  </sheetViews>
  <sheetFormatPr baseColWidth="10" defaultRowHeight="15" x14ac:dyDescent="0.25"/>
  <cols>
    <col min="2" max="2" width="11.42578125" customWidth="1"/>
    <col min="3" max="3" width="20.5703125" customWidth="1"/>
    <col min="4" max="4" width="14.5703125" customWidth="1"/>
    <col min="5" max="5" width="14.7109375" customWidth="1"/>
  </cols>
  <sheetData>
    <row r="1" spans="1:5" ht="39" thickBot="1" x14ac:dyDescent="0.3">
      <c r="A1" s="20" t="s">
        <v>32</v>
      </c>
      <c r="B1" s="20" t="s">
        <v>33</v>
      </c>
      <c r="C1" s="21" t="s">
        <v>34</v>
      </c>
      <c r="D1" s="21" t="s">
        <v>35</v>
      </c>
      <c r="E1" s="21" t="s">
        <v>36</v>
      </c>
    </row>
    <row r="2" spans="1:5" ht="52.5" customHeight="1" thickTop="1" thickBot="1" x14ac:dyDescent="0.3">
      <c r="A2" s="22" t="s">
        <v>37</v>
      </c>
      <c r="B2" s="23">
        <v>45197</v>
      </c>
      <c r="C2" s="22" t="s">
        <v>38</v>
      </c>
      <c r="D2" s="29" t="s">
        <v>96</v>
      </c>
      <c r="E2" s="28" t="s">
        <v>39</v>
      </c>
    </row>
    <row r="3" spans="1:5" ht="65.25" thickTop="1" thickBot="1" x14ac:dyDescent="0.3">
      <c r="A3" s="22" t="s">
        <v>40</v>
      </c>
      <c r="B3" s="25">
        <v>45197</v>
      </c>
      <c r="C3" s="27" t="s">
        <v>41</v>
      </c>
      <c r="D3" s="28" t="s">
        <v>97</v>
      </c>
      <c r="E3" s="28" t="s">
        <v>39</v>
      </c>
    </row>
    <row r="4" spans="1:5" ht="46.5" thickTop="1" thickBot="1" x14ac:dyDescent="0.3">
      <c r="A4" s="22" t="s">
        <v>42</v>
      </c>
      <c r="B4" s="23">
        <v>45072</v>
      </c>
      <c r="C4" s="22" t="s">
        <v>43</v>
      </c>
      <c r="D4" s="28" t="s">
        <v>98</v>
      </c>
      <c r="E4" s="22" t="s">
        <v>44</v>
      </c>
    </row>
    <row r="5" spans="1:5" ht="46.5" thickTop="1" thickBot="1" x14ac:dyDescent="0.3">
      <c r="A5" s="22" t="s">
        <v>45</v>
      </c>
      <c r="B5" s="23">
        <v>45072</v>
      </c>
      <c r="C5" s="22" t="s">
        <v>46</v>
      </c>
      <c r="D5" s="28" t="s">
        <v>99</v>
      </c>
      <c r="E5" s="22" t="s">
        <v>44</v>
      </c>
    </row>
    <row r="6" spans="1:5" ht="31.5" thickTop="1" thickBot="1" x14ac:dyDescent="0.3">
      <c r="A6" s="22" t="s">
        <v>47</v>
      </c>
      <c r="B6" s="23">
        <v>45197</v>
      </c>
      <c r="C6" s="22" t="s">
        <v>48</v>
      </c>
      <c r="D6" s="28" t="s">
        <v>49</v>
      </c>
      <c r="E6" s="28" t="s">
        <v>50</v>
      </c>
    </row>
    <row r="7" spans="1:5" ht="61.5" thickTop="1" thickBot="1" x14ac:dyDescent="0.3">
      <c r="A7" s="22" t="s">
        <v>51</v>
      </c>
      <c r="B7" s="23">
        <v>45197</v>
      </c>
      <c r="C7" s="27" t="s">
        <v>52</v>
      </c>
      <c r="D7" s="28" t="s">
        <v>100</v>
      </c>
      <c r="E7" s="28" t="s">
        <v>103</v>
      </c>
    </row>
    <row r="8" spans="1:5" ht="46.5" thickTop="1" thickBot="1" x14ac:dyDescent="0.3">
      <c r="A8" s="22" t="s">
        <v>53</v>
      </c>
      <c r="B8" s="23">
        <v>45099</v>
      </c>
      <c r="C8" s="27" t="s">
        <v>54</v>
      </c>
      <c r="D8" s="28" t="s">
        <v>101</v>
      </c>
      <c r="E8" s="28" t="s">
        <v>104</v>
      </c>
    </row>
    <row r="9" spans="1:5" ht="46.5" thickTop="1" thickBot="1" x14ac:dyDescent="0.3">
      <c r="A9" s="22" t="s">
        <v>55</v>
      </c>
      <c r="B9" s="25">
        <v>45099</v>
      </c>
      <c r="C9" s="22" t="s">
        <v>56</v>
      </c>
      <c r="D9" s="28" t="s">
        <v>102</v>
      </c>
      <c r="E9" s="28" t="s">
        <v>104</v>
      </c>
    </row>
    <row r="10" spans="1:5" ht="46.5" thickTop="1" thickBot="1" x14ac:dyDescent="0.3">
      <c r="A10" s="22" t="s">
        <v>57</v>
      </c>
      <c r="B10" s="23">
        <v>45197</v>
      </c>
      <c r="C10" s="22" t="s">
        <v>58</v>
      </c>
      <c r="D10" s="28" t="s">
        <v>110</v>
      </c>
      <c r="E10" s="28" t="s">
        <v>103</v>
      </c>
    </row>
    <row r="11" spans="1:5" ht="46.5" thickTop="1" thickBot="1" x14ac:dyDescent="0.3">
      <c r="A11" s="22" t="s">
        <v>59</v>
      </c>
      <c r="B11" s="23">
        <v>45099</v>
      </c>
      <c r="C11" s="22" t="s">
        <v>60</v>
      </c>
      <c r="D11" s="28" t="s">
        <v>61</v>
      </c>
      <c r="E11" s="28" t="s">
        <v>62</v>
      </c>
    </row>
    <row r="12" spans="1:5" ht="46.5" thickTop="1" thickBot="1" x14ac:dyDescent="0.3">
      <c r="A12" s="22" t="s">
        <v>63</v>
      </c>
      <c r="B12" s="23">
        <v>45197</v>
      </c>
      <c r="C12" s="27" t="s">
        <v>64</v>
      </c>
      <c r="D12" s="28" t="s">
        <v>65</v>
      </c>
      <c r="E12" s="28" t="s">
        <v>105</v>
      </c>
    </row>
    <row r="13" spans="1:5" ht="61.5" thickTop="1" thickBot="1" x14ac:dyDescent="0.3">
      <c r="A13" s="22" t="s">
        <v>66</v>
      </c>
      <c r="B13" s="23">
        <v>45072</v>
      </c>
      <c r="C13" s="28" t="s">
        <v>91</v>
      </c>
      <c r="D13" s="24"/>
      <c r="E13" s="28" t="s">
        <v>106</v>
      </c>
    </row>
    <row r="14" spans="1:5" ht="76.5" customHeight="1" thickTop="1" thickBot="1" x14ac:dyDescent="0.3">
      <c r="A14" s="26" t="s">
        <v>68</v>
      </c>
      <c r="B14" s="23">
        <v>45197</v>
      </c>
      <c r="C14" s="28" t="s">
        <v>92</v>
      </c>
      <c r="D14" s="24"/>
      <c r="E14" s="28" t="s">
        <v>107</v>
      </c>
    </row>
    <row r="15" spans="1:5" ht="31.5" customHeight="1" thickTop="1" thickBot="1" x14ac:dyDescent="0.3">
      <c r="A15" s="26" t="s">
        <v>69</v>
      </c>
      <c r="B15" s="25">
        <v>45099</v>
      </c>
      <c r="C15" s="28" t="s">
        <v>70</v>
      </c>
      <c r="D15" s="24"/>
      <c r="E15" s="28" t="s">
        <v>108</v>
      </c>
    </row>
    <row r="16" spans="1:5" ht="46.5" thickTop="1" thickBot="1" x14ac:dyDescent="0.3">
      <c r="A16" s="26" t="s">
        <v>71</v>
      </c>
      <c r="B16" s="23">
        <v>45197</v>
      </c>
      <c r="C16" s="22" t="s">
        <v>72</v>
      </c>
      <c r="D16" s="28" t="s">
        <v>112</v>
      </c>
      <c r="E16" s="24" t="s">
        <v>73</v>
      </c>
    </row>
    <row r="17" spans="1:5" ht="46.5" thickTop="1" thickBot="1" x14ac:dyDescent="0.3">
      <c r="A17" s="26" t="s">
        <v>74</v>
      </c>
      <c r="B17" s="23">
        <v>45197</v>
      </c>
      <c r="C17" s="28" t="s">
        <v>93</v>
      </c>
      <c r="D17" s="28" t="s">
        <v>111</v>
      </c>
      <c r="E17" s="28" t="s">
        <v>75</v>
      </c>
    </row>
    <row r="18" spans="1:5" ht="31.5" thickTop="1" thickBot="1" x14ac:dyDescent="0.3">
      <c r="A18" s="26" t="s">
        <v>76</v>
      </c>
      <c r="B18" s="23">
        <v>45197</v>
      </c>
      <c r="C18" s="28" t="s">
        <v>94</v>
      </c>
      <c r="D18" s="24"/>
      <c r="E18" s="24" t="s">
        <v>77</v>
      </c>
    </row>
    <row r="19" spans="1:5" ht="46.5" thickTop="1" thickBot="1" x14ac:dyDescent="0.3">
      <c r="A19" s="26" t="s">
        <v>78</v>
      </c>
      <c r="B19" s="23">
        <v>45169</v>
      </c>
      <c r="C19" s="28" t="s">
        <v>95</v>
      </c>
      <c r="D19" s="24"/>
      <c r="E19" s="24" t="s">
        <v>79</v>
      </c>
    </row>
    <row r="20" spans="1:5" ht="39.75" thickTop="1" thickBot="1" x14ac:dyDescent="0.3">
      <c r="A20" s="26" t="s">
        <v>80</v>
      </c>
      <c r="B20" s="23">
        <v>45169</v>
      </c>
      <c r="C20" s="27" t="s">
        <v>81</v>
      </c>
      <c r="D20" s="24"/>
      <c r="E20" s="28" t="s">
        <v>109</v>
      </c>
    </row>
    <row r="21" spans="1:5" ht="27" thickTop="1" thickBot="1" x14ac:dyDescent="0.3">
      <c r="A21" s="26" t="s">
        <v>82</v>
      </c>
      <c r="B21" s="23">
        <v>45169</v>
      </c>
      <c r="C21" s="22" t="s">
        <v>83</v>
      </c>
      <c r="D21" s="24"/>
      <c r="E21" s="24" t="s">
        <v>84</v>
      </c>
    </row>
    <row r="22" spans="1:5" ht="16.5" thickTop="1" thickBot="1" x14ac:dyDescent="0.3">
      <c r="A22" s="26" t="s">
        <v>85</v>
      </c>
      <c r="B22" s="23">
        <v>45197</v>
      </c>
      <c r="C22" s="22" t="s">
        <v>86</v>
      </c>
      <c r="D22" s="24"/>
      <c r="E22" s="24" t="s">
        <v>84</v>
      </c>
    </row>
    <row r="23" spans="1:5" ht="31.5" thickTop="1" thickBot="1" x14ac:dyDescent="0.3">
      <c r="A23" s="26" t="s">
        <v>87</v>
      </c>
      <c r="B23" s="23">
        <v>45134</v>
      </c>
      <c r="C23" s="22" t="s">
        <v>88</v>
      </c>
      <c r="D23" s="24"/>
      <c r="E23" s="28" t="s">
        <v>67</v>
      </c>
    </row>
    <row r="24" spans="1:5" ht="46.5" thickTop="1" thickBot="1" x14ac:dyDescent="0.3">
      <c r="A24" s="26" t="s">
        <v>89</v>
      </c>
      <c r="B24" s="25">
        <v>44679</v>
      </c>
      <c r="C24" s="22" t="s">
        <v>90</v>
      </c>
      <c r="D24" s="28" t="s">
        <v>113</v>
      </c>
      <c r="E24" s="28" t="s">
        <v>104</v>
      </c>
    </row>
    <row r="25" spans="1:5" ht="15.75" thickTop="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6DA3-059D-4737-A59D-3280585DB483}">
  <sheetPr codeName="Hoja1"/>
  <dimension ref="A1:AN417"/>
  <sheetViews>
    <sheetView tabSelected="1" topLeftCell="D1" zoomScaleNormal="100" workbookViewId="0">
      <selection activeCell="T2" sqref="T2"/>
    </sheetView>
  </sheetViews>
  <sheetFormatPr baseColWidth="10" defaultRowHeight="15" x14ac:dyDescent="0.25"/>
  <cols>
    <col min="1" max="1" width="27.140625" style="31" bestFit="1" customWidth="1"/>
    <col min="2" max="2" width="45.28515625" style="30" customWidth="1"/>
    <col min="3" max="3" width="32.5703125" style="32" customWidth="1"/>
    <col min="4" max="4" width="16" style="116" customWidth="1"/>
    <col min="5" max="5" width="39.85546875" style="33" customWidth="1"/>
    <col min="6" max="6" width="10.140625" style="112" customWidth="1"/>
    <col min="7" max="7" width="18.85546875" style="30" customWidth="1"/>
    <col min="8" max="8" width="13.42578125" style="96" customWidth="1"/>
    <col min="9" max="9" width="10" style="228" customWidth="1"/>
    <col min="10" max="10" width="11.140625" style="96" customWidth="1"/>
    <col min="11" max="11" width="12.85546875" style="97" customWidth="1"/>
    <col min="12" max="12" width="16.5703125" customWidth="1"/>
    <col min="13" max="13" width="13.5703125" style="34" customWidth="1"/>
    <col min="14" max="14" width="7.7109375" style="34" customWidth="1"/>
    <col min="15" max="16" width="9.7109375" bestFit="1" customWidth="1"/>
    <col min="17" max="18" width="7.7109375" customWidth="1"/>
    <col min="19" max="19" width="8.28515625" style="34" bestFit="1" customWidth="1"/>
    <col min="20" max="20" width="20.85546875" style="106" customWidth="1"/>
    <col min="21" max="25" width="14.85546875" style="106" bestFit="1" customWidth="1"/>
    <col min="26" max="26" width="13" bestFit="1" customWidth="1"/>
  </cols>
  <sheetData>
    <row r="1" spans="1:40" s="104" customFormat="1" ht="63.75" customHeight="1" x14ac:dyDescent="0.25">
      <c r="A1" s="98" t="s">
        <v>114</v>
      </c>
      <c r="B1" s="99" t="s">
        <v>115</v>
      </c>
      <c r="C1" s="100" t="s">
        <v>118</v>
      </c>
      <c r="D1" s="113" t="s">
        <v>159</v>
      </c>
      <c r="E1" s="100" t="s">
        <v>116</v>
      </c>
      <c r="F1" s="107" t="s">
        <v>160</v>
      </c>
      <c r="G1" s="101" t="s">
        <v>224</v>
      </c>
      <c r="H1" s="102" t="s">
        <v>1086</v>
      </c>
      <c r="I1" s="216" t="s">
        <v>1087</v>
      </c>
      <c r="J1" s="102" t="s">
        <v>1088</v>
      </c>
      <c r="K1" s="172" t="s">
        <v>1089</v>
      </c>
      <c r="L1" s="190" t="s">
        <v>1090</v>
      </c>
      <c r="M1" s="175" t="s">
        <v>1117</v>
      </c>
      <c r="N1" s="177" t="s">
        <v>1091</v>
      </c>
      <c r="O1" s="177" t="s">
        <v>1092</v>
      </c>
      <c r="P1" s="177" t="s">
        <v>1093</v>
      </c>
      <c r="Q1" s="177" t="s">
        <v>1094</v>
      </c>
      <c r="R1" s="177" t="s">
        <v>1095</v>
      </c>
      <c r="S1" s="177" t="s">
        <v>1096</v>
      </c>
      <c r="T1" s="117" t="s">
        <v>1106</v>
      </c>
      <c r="U1" s="117" t="s">
        <v>1107</v>
      </c>
      <c r="V1" s="117" t="s">
        <v>1108</v>
      </c>
      <c r="W1" s="117" t="s">
        <v>1109</v>
      </c>
      <c r="X1" s="117" t="s">
        <v>1110</v>
      </c>
      <c r="Y1" s="117" t="s">
        <v>1111</v>
      </c>
      <c r="Z1" s="187" t="s">
        <v>1112</v>
      </c>
      <c r="AA1" s="103"/>
      <c r="AB1" s="103"/>
      <c r="AC1" s="103"/>
      <c r="AD1" s="103"/>
      <c r="AE1" s="103"/>
      <c r="AF1" s="103"/>
      <c r="AG1" s="103"/>
      <c r="AH1" s="103"/>
      <c r="AI1" s="103"/>
      <c r="AJ1" s="103"/>
      <c r="AK1" s="103"/>
      <c r="AL1" s="103"/>
      <c r="AM1" s="103"/>
      <c r="AN1" s="103"/>
    </row>
    <row r="2" spans="1:40" ht="114.75" x14ac:dyDescent="0.25">
      <c r="A2" s="131" t="s">
        <v>60</v>
      </c>
      <c r="B2" s="37" t="s">
        <v>119</v>
      </c>
      <c r="C2" s="37" t="s">
        <v>120</v>
      </c>
      <c r="D2" s="85">
        <v>0.15</v>
      </c>
      <c r="E2" s="37" t="s">
        <v>124</v>
      </c>
      <c r="F2" s="40">
        <v>0.03</v>
      </c>
      <c r="G2" s="45" t="s">
        <v>161</v>
      </c>
      <c r="H2" s="83">
        <v>2</v>
      </c>
      <c r="I2" s="217">
        <v>3</v>
      </c>
      <c r="J2" s="83">
        <f>H2/I2</f>
        <v>0.66666666666666663</v>
      </c>
      <c r="K2" s="40">
        <f>J2*F2*TablaPolítica[[#This Row],[Importancia relativa del objetivo(%)]]</f>
        <v>2.9999999999999996E-3</v>
      </c>
      <c r="L2" s="191" t="s">
        <v>1097</v>
      </c>
      <c r="M2" s="84" t="s">
        <v>1113</v>
      </c>
      <c r="N2" s="178">
        <v>1</v>
      </c>
      <c r="O2" s="178">
        <v>1</v>
      </c>
      <c r="P2" s="178">
        <v>1</v>
      </c>
      <c r="Q2" s="144">
        <v>0</v>
      </c>
      <c r="R2" s="180">
        <v>0</v>
      </c>
      <c r="S2" s="144">
        <v>0</v>
      </c>
      <c r="T2" s="185">
        <f>IF($I2=0,0,($K2*N2)/$I2)</f>
        <v>9.999999999999998E-4</v>
      </c>
      <c r="U2" s="185">
        <f>IF($I2=0,0,($K2*O2)/$I2)</f>
        <v>9.999999999999998E-4</v>
      </c>
      <c r="V2" s="185">
        <f t="shared" ref="V2:Y2" si="0">IF($I2=0,0,($K2*P2)/$I2)</f>
        <v>9.999999999999998E-4</v>
      </c>
      <c r="W2" s="185">
        <f t="shared" si="0"/>
        <v>0</v>
      </c>
      <c r="X2" s="185">
        <f t="shared" si="0"/>
        <v>0</v>
      </c>
      <c r="Y2" s="185">
        <f t="shared" si="0"/>
        <v>0</v>
      </c>
      <c r="Z2" s="188">
        <f>AVERAGE(T2:Y2)</f>
        <v>4.999999999999999E-4</v>
      </c>
      <c r="AA2" s="186">
        <f>SUM(T2:Y2)</f>
        <v>2.9999999999999992E-3</v>
      </c>
    </row>
    <row r="3" spans="1:40" ht="114.75" x14ac:dyDescent="0.25">
      <c r="A3" s="131" t="s">
        <v>60</v>
      </c>
      <c r="B3" s="37" t="s">
        <v>119</v>
      </c>
      <c r="C3" s="37" t="s">
        <v>120</v>
      </c>
      <c r="D3" s="85">
        <v>0.15</v>
      </c>
      <c r="E3" s="37" t="s">
        <v>125</v>
      </c>
      <c r="F3" s="40">
        <v>0.03</v>
      </c>
      <c r="G3" s="45" t="s">
        <v>163</v>
      </c>
      <c r="H3" s="83">
        <v>1</v>
      </c>
      <c r="I3" s="217">
        <v>2</v>
      </c>
      <c r="J3" s="83">
        <f t="shared" ref="J3:J66" si="1">H3/I3</f>
        <v>0.5</v>
      </c>
      <c r="K3" s="40">
        <f>J3*F3*TablaPolítica[[#This Row],[Importancia relativa del objetivo(%)]]</f>
        <v>2.2499999999999998E-3</v>
      </c>
      <c r="L3" s="192" t="s">
        <v>1097</v>
      </c>
      <c r="M3" s="84" t="s">
        <v>1113</v>
      </c>
      <c r="N3" s="154">
        <v>0</v>
      </c>
      <c r="O3" s="176">
        <v>0</v>
      </c>
      <c r="P3" s="148">
        <v>1</v>
      </c>
      <c r="Q3" s="176">
        <v>0</v>
      </c>
      <c r="R3" s="148">
        <v>1</v>
      </c>
      <c r="S3" s="176">
        <v>0</v>
      </c>
      <c r="T3" s="185">
        <f t="shared" ref="T3:T5" si="2">IF($I3=0,0,($K3*N3)/$I3)</f>
        <v>0</v>
      </c>
      <c r="U3" s="185">
        <f t="shared" ref="U3:U5" si="3">IF($I3=0,0,($K3*O3)/$I3)</f>
        <v>0</v>
      </c>
      <c r="V3" s="185">
        <f t="shared" ref="V3:V6" si="4">IF($I3=0,0,($K3*P3)/$I3)</f>
        <v>1.1249999999999999E-3</v>
      </c>
      <c r="W3" s="185">
        <f t="shared" ref="W3:W6" si="5">IF($I3=0,0,($K3*Q3)/$I3)</f>
        <v>0</v>
      </c>
      <c r="X3" s="185">
        <f t="shared" ref="X3:X6" si="6">IF($I3=0,0,($K3*R3)/$I3)</f>
        <v>1.1249999999999999E-3</v>
      </c>
      <c r="Y3" s="185">
        <f t="shared" ref="Y3:Y6" si="7">IF($I3=0,0,($K3*S3)/$I3)</f>
        <v>0</v>
      </c>
      <c r="Z3" s="188">
        <f t="shared" ref="Z3:Z66" si="8">AVERAGE(T3:Y3)</f>
        <v>3.7499999999999995E-4</v>
      </c>
      <c r="AA3" s="186">
        <f t="shared" ref="AA3:AA66" si="9">SUM(T3:Y3)</f>
        <v>2.2499999999999998E-3</v>
      </c>
    </row>
    <row r="4" spans="1:40" ht="114.75" x14ac:dyDescent="0.25">
      <c r="A4" s="131" t="s">
        <v>60</v>
      </c>
      <c r="B4" s="37" t="s">
        <v>119</v>
      </c>
      <c r="C4" s="37" t="s">
        <v>120</v>
      </c>
      <c r="D4" s="85">
        <v>0.15</v>
      </c>
      <c r="E4" s="37" t="s">
        <v>126</v>
      </c>
      <c r="F4" s="40">
        <v>0.02</v>
      </c>
      <c r="G4" s="45" t="s">
        <v>164</v>
      </c>
      <c r="H4" s="83">
        <v>11</v>
      </c>
      <c r="I4" s="217">
        <v>11</v>
      </c>
      <c r="J4" s="83">
        <f t="shared" si="1"/>
        <v>1</v>
      </c>
      <c r="K4" s="40">
        <f>J4*F4*TablaPolítica[[#This Row],[Importancia relativa del objetivo(%)]]</f>
        <v>3.0000000000000001E-3</v>
      </c>
      <c r="L4" s="192" t="s">
        <v>1097</v>
      </c>
      <c r="M4" s="84" t="s">
        <v>1113</v>
      </c>
      <c r="N4" s="148">
        <v>1</v>
      </c>
      <c r="O4" s="148">
        <v>2</v>
      </c>
      <c r="P4" s="148">
        <v>2</v>
      </c>
      <c r="Q4" s="148">
        <v>2</v>
      </c>
      <c r="R4" s="148">
        <v>2</v>
      </c>
      <c r="S4" s="148">
        <v>2</v>
      </c>
      <c r="T4" s="185">
        <f t="shared" si="2"/>
        <v>2.7272727272727274E-4</v>
      </c>
      <c r="U4" s="185">
        <f t="shared" si="3"/>
        <v>5.4545454545454548E-4</v>
      </c>
      <c r="V4" s="185">
        <f t="shared" si="4"/>
        <v>5.4545454545454548E-4</v>
      </c>
      <c r="W4" s="185">
        <f t="shared" si="5"/>
        <v>5.4545454545454548E-4</v>
      </c>
      <c r="X4" s="185">
        <f t="shared" si="6"/>
        <v>5.4545454545454548E-4</v>
      </c>
      <c r="Y4" s="185">
        <f t="shared" si="7"/>
        <v>5.4545454545454548E-4</v>
      </c>
      <c r="Z4" s="188">
        <f t="shared" si="8"/>
        <v>5.0000000000000012E-4</v>
      </c>
      <c r="AA4" s="186">
        <f t="shared" si="9"/>
        <v>3.0000000000000005E-3</v>
      </c>
    </row>
    <row r="5" spans="1:40" ht="114.75" x14ac:dyDescent="0.25">
      <c r="A5" s="131" t="s">
        <v>60</v>
      </c>
      <c r="B5" s="37" t="s">
        <v>119</v>
      </c>
      <c r="C5" s="37" t="s">
        <v>120</v>
      </c>
      <c r="D5" s="85">
        <v>0.15</v>
      </c>
      <c r="E5" s="37" t="s">
        <v>127</v>
      </c>
      <c r="F5" s="40">
        <v>0.02</v>
      </c>
      <c r="G5" s="45" t="s">
        <v>165</v>
      </c>
      <c r="H5" s="83">
        <v>0</v>
      </c>
      <c r="I5" s="217">
        <v>5</v>
      </c>
      <c r="J5" s="83">
        <f t="shared" si="1"/>
        <v>0</v>
      </c>
      <c r="K5" s="40">
        <f>J5*F5*TablaPolítica[[#This Row],[Importancia relativa del objetivo(%)]]</f>
        <v>0</v>
      </c>
      <c r="L5" s="192" t="s">
        <v>1097</v>
      </c>
      <c r="M5" s="84" t="s">
        <v>1113</v>
      </c>
      <c r="N5" s="154">
        <v>0</v>
      </c>
      <c r="O5" s="148">
        <v>1</v>
      </c>
      <c r="P5" s="148">
        <v>1</v>
      </c>
      <c r="Q5" s="148">
        <v>1</v>
      </c>
      <c r="R5" s="148">
        <v>1</v>
      </c>
      <c r="S5" s="148">
        <v>1</v>
      </c>
      <c r="T5" s="185">
        <f t="shared" si="2"/>
        <v>0</v>
      </c>
      <c r="U5" s="185">
        <f t="shared" si="3"/>
        <v>0</v>
      </c>
      <c r="V5" s="185">
        <f t="shared" si="4"/>
        <v>0</v>
      </c>
      <c r="W5" s="185">
        <f t="shared" si="5"/>
        <v>0</v>
      </c>
      <c r="X5" s="185">
        <f t="shared" si="6"/>
        <v>0</v>
      </c>
      <c r="Y5" s="185">
        <f t="shared" si="7"/>
        <v>0</v>
      </c>
      <c r="Z5" s="188">
        <f t="shared" si="8"/>
        <v>0</v>
      </c>
      <c r="AA5" s="186">
        <f t="shared" si="9"/>
        <v>0</v>
      </c>
    </row>
    <row r="6" spans="1:40" ht="114.75" x14ac:dyDescent="0.25">
      <c r="A6" s="131" t="s">
        <v>60</v>
      </c>
      <c r="B6" s="37" t="s">
        <v>119</v>
      </c>
      <c r="C6" s="37" t="s">
        <v>120</v>
      </c>
      <c r="D6" s="85">
        <v>0.15</v>
      </c>
      <c r="E6" s="37" t="s">
        <v>128</v>
      </c>
      <c r="F6" s="40">
        <v>0.02</v>
      </c>
      <c r="G6" s="45" t="s">
        <v>166</v>
      </c>
      <c r="H6" s="83">
        <v>0</v>
      </c>
      <c r="I6" s="217">
        <v>2</v>
      </c>
      <c r="J6" s="83">
        <f t="shared" si="1"/>
        <v>0</v>
      </c>
      <c r="K6" s="40">
        <f>J6*F6*TablaPolítica[[#This Row],[Importancia relativa del objetivo(%)]]</f>
        <v>0</v>
      </c>
      <c r="L6" s="193" t="s">
        <v>1098</v>
      </c>
      <c r="M6" s="84" t="s">
        <v>1113</v>
      </c>
      <c r="N6" s="154">
        <v>0</v>
      </c>
      <c r="O6" s="146">
        <v>0</v>
      </c>
      <c r="P6" s="148">
        <v>1</v>
      </c>
      <c r="Q6" s="146">
        <v>0</v>
      </c>
      <c r="R6" s="148">
        <v>1</v>
      </c>
      <c r="S6" s="146">
        <v>0</v>
      </c>
      <c r="T6" s="185">
        <f>IF($I6=0,0,($K6*N6)/$I6)</f>
        <v>0</v>
      </c>
      <c r="U6" s="185">
        <f>IF($I6=0,0,($K6*O6)/$I6)</f>
        <v>0</v>
      </c>
      <c r="V6" s="185">
        <f t="shared" si="4"/>
        <v>0</v>
      </c>
      <c r="W6" s="185">
        <f t="shared" si="5"/>
        <v>0</v>
      </c>
      <c r="X6" s="185">
        <f t="shared" si="6"/>
        <v>0</v>
      </c>
      <c r="Y6" s="185">
        <f t="shared" si="7"/>
        <v>0</v>
      </c>
      <c r="Z6" s="188">
        <f t="shared" si="8"/>
        <v>0</v>
      </c>
      <c r="AA6" s="186">
        <f t="shared" si="9"/>
        <v>0</v>
      </c>
    </row>
    <row r="7" spans="1:40" ht="114.75" x14ac:dyDescent="0.25">
      <c r="A7" s="131" t="s">
        <v>60</v>
      </c>
      <c r="B7" s="37" t="s">
        <v>119</v>
      </c>
      <c r="C7" s="37" t="s">
        <v>120</v>
      </c>
      <c r="D7" s="85">
        <v>0.15</v>
      </c>
      <c r="E7" s="37" t="s">
        <v>129</v>
      </c>
      <c r="F7" s="40">
        <v>0.03</v>
      </c>
      <c r="G7" s="45" t="s">
        <v>167</v>
      </c>
      <c r="H7" s="83">
        <v>0</v>
      </c>
      <c r="I7" s="217">
        <v>5</v>
      </c>
      <c r="J7" s="83">
        <f t="shared" si="1"/>
        <v>0</v>
      </c>
      <c r="K7" s="40">
        <f>J7*F7*TablaPolítica[[#This Row],[Importancia relativa del objetivo(%)]]</f>
        <v>0</v>
      </c>
      <c r="L7" s="193" t="s">
        <v>1097</v>
      </c>
      <c r="M7" s="84" t="s">
        <v>1113</v>
      </c>
      <c r="N7" s="154">
        <v>0</v>
      </c>
      <c r="O7" s="148">
        <v>1</v>
      </c>
      <c r="P7" s="148">
        <v>1</v>
      </c>
      <c r="Q7" s="148">
        <v>1</v>
      </c>
      <c r="R7" s="148">
        <v>1</v>
      </c>
      <c r="S7" s="148">
        <v>1</v>
      </c>
      <c r="T7" s="185">
        <f t="shared" ref="T7" si="10">IF($I7=0,0,($K7*N7)/$I7)</f>
        <v>0</v>
      </c>
      <c r="U7" s="185">
        <f t="shared" ref="U7" si="11">IF($I7=0,0,($K7*O7)/$I7)</f>
        <v>0</v>
      </c>
      <c r="V7" s="185">
        <f t="shared" ref="V7:V8" si="12">IF($I7=0,0,($K7*P7)/$I7)</f>
        <v>0</v>
      </c>
      <c r="W7" s="185">
        <f t="shared" ref="W7:W8" si="13">IF($I7=0,0,($K7*Q7)/$I7)</f>
        <v>0</v>
      </c>
      <c r="X7" s="185">
        <f t="shared" ref="X7:X8" si="14">IF($I7=0,0,($K7*R7)/$I7)</f>
        <v>0</v>
      </c>
      <c r="Y7" s="185">
        <f t="shared" ref="Y7:Y8" si="15">IF($I7=0,0,($K7*S7)/$I7)</f>
        <v>0</v>
      </c>
      <c r="Z7" s="188">
        <f t="shared" si="8"/>
        <v>0</v>
      </c>
      <c r="AA7" s="186">
        <f t="shared" si="9"/>
        <v>0</v>
      </c>
    </row>
    <row r="8" spans="1:40" ht="114.75" x14ac:dyDescent="0.25">
      <c r="A8" s="131" t="s">
        <v>60</v>
      </c>
      <c r="B8" s="37" t="s">
        <v>119</v>
      </c>
      <c r="C8" s="37" t="s">
        <v>121</v>
      </c>
      <c r="D8" s="85">
        <v>0.14000000000000001</v>
      </c>
      <c r="E8" s="37" t="s">
        <v>162</v>
      </c>
      <c r="F8" s="40">
        <v>0.03</v>
      </c>
      <c r="G8" s="45" t="s">
        <v>168</v>
      </c>
      <c r="H8" s="83">
        <v>0</v>
      </c>
      <c r="I8" s="217">
        <v>110</v>
      </c>
      <c r="J8" s="83">
        <f t="shared" si="1"/>
        <v>0</v>
      </c>
      <c r="K8" s="40">
        <f>J8*F8*TablaPolítica[[#This Row],[Importancia relativa del objetivo(%)]]</f>
        <v>0</v>
      </c>
      <c r="L8" s="192" t="s">
        <v>1097</v>
      </c>
      <c r="M8" s="84" t="s">
        <v>1113</v>
      </c>
      <c r="N8" s="148">
        <v>10</v>
      </c>
      <c r="O8" s="148">
        <v>20</v>
      </c>
      <c r="P8" s="148">
        <v>20</v>
      </c>
      <c r="Q8" s="148">
        <v>20</v>
      </c>
      <c r="R8" s="148">
        <v>20</v>
      </c>
      <c r="S8" s="148">
        <v>20</v>
      </c>
      <c r="T8" s="185">
        <f t="shared" ref="T8:U11" si="16">IF($I8=0,0,($K8*N8)/$I8)</f>
        <v>0</v>
      </c>
      <c r="U8" s="185">
        <f t="shared" si="16"/>
        <v>0</v>
      </c>
      <c r="V8" s="185">
        <f t="shared" si="12"/>
        <v>0</v>
      </c>
      <c r="W8" s="185">
        <f t="shared" si="13"/>
        <v>0</v>
      </c>
      <c r="X8" s="185">
        <f t="shared" si="14"/>
        <v>0</v>
      </c>
      <c r="Y8" s="185">
        <f t="shared" si="15"/>
        <v>0</v>
      </c>
      <c r="Z8" s="188">
        <f t="shared" si="8"/>
        <v>0</v>
      </c>
      <c r="AA8" s="186">
        <f t="shared" si="9"/>
        <v>0</v>
      </c>
    </row>
    <row r="9" spans="1:40" ht="114.75" x14ac:dyDescent="0.25">
      <c r="A9" s="131" t="s">
        <v>60</v>
      </c>
      <c r="B9" s="37" t="s">
        <v>119</v>
      </c>
      <c r="C9" s="37" t="s">
        <v>121</v>
      </c>
      <c r="D9" s="85">
        <v>0.14000000000000001</v>
      </c>
      <c r="E9" s="36" t="s">
        <v>130</v>
      </c>
      <c r="F9" s="86">
        <v>0.04</v>
      </c>
      <c r="G9" s="45" t="s">
        <v>169</v>
      </c>
      <c r="H9" s="83">
        <v>0</v>
      </c>
      <c r="I9" s="217">
        <v>2</v>
      </c>
      <c r="J9" s="83">
        <f t="shared" si="1"/>
        <v>0</v>
      </c>
      <c r="K9" s="171">
        <f>J9*F9*TablaPolítica[[#This Row],[Importancia relativa del objetivo(%)]]</f>
        <v>0</v>
      </c>
      <c r="L9" s="192" t="s">
        <v>1097</v>
      </c>
      <c r="M9" s="84" t="s">
        <v>1113</v>
      </c>
      <c r="N9" s="144">
        <v>0</v>
      </c>
      <c r="O9" s="178">
        <v>0</v>
      </c>
      <c r="P9" s="178">
        <v>1</v>
      </c>
      <c r="Q9" s="144">
        <v>0</v>
      </c>
      <c r="R9" s="178">
        <v>1</v>
      </c>
      <c r="S9" s="144">
        <v>0</v>
      </c>
      <c r="T9" s="185">
        <f t="shared" si="16"/>
        <v>0</v>
      </c>
      <c r="U9" s="185">
        <f t="shared" si="16"/>
        <v>0</v>
      </c>
      <c r="V9" s="185">
        <f t="shared" ref="V9" si="17">IF($I9=0,0,($K9*P9)/$I9)</f>
        <v>0</v>
      </c>
      <c r="W9" s="185">
        <f t="shared" ref="W9" si="18">IF($I9=0,0,($K9*Q9)/$I9)</f>
        <v>0</v>
      </c>
      <c r="X9" s="185">
        <f t="shared" ref="X9" si="19">IF($I9=0,0,($K9*R9)/$I9)</f>
        <v>0</v>
      </c>
      <c r="Y9" s="185">
        <f t="shared" ref="Y9" si="20">IF($I9=0,0,($K9*S9)/$I9)</f>
        <v>0</v>
      </c>
      <c r="Z9" s="188">
        <f t="shared" si="8"/>
        <v>0</v>
      </c>
      <c r="AA9" s="186">
        <f t="shared" si="9"/>
        <v>0</v>
      </c>
    </row>
    <row r="10" spans="1:40" ht="114.75" x14ac:dyDescent="0.25">
      <c r="A10" s="131" t="s">
        <v>60</v>
      </c>
      <c r="B10" s="37" t="s">
        <v>119</v>
      </c>
      <c r="C10" s="37" t="s">
        <v>121</v>
      </c>
      <c r="D10" s="85">
        <v>0.14000000000000001</v>
      </c>
      <c r="E10" s="37" t="s">
        <v>131</v>
      </c>
      <c r="F10" s="86">
        <v>0.03</v>
      </c>
      <c r="G10" s="45" t="s">
        <v>170</v>
      </c>
      <c r="H10" s="83">
        <v>0</v>
      </c>
      <c r="I10" s="217">
        <v>2</v>
      </c>
      <c r="J10" s="83">
        <f t="shared" si="1"/>
        <v>0</v>
      </c>
      <c r="K10" s="40">
        <f>J10*F10*TablaPolítica[[#This Row],[Importancia relativa del objetivo(%)]]</f>
        <v>0</v>
      </c>
      <c r="L10" s="192" t="s">
        <v>1097</v>
      </c>
      <c r="M10" s="84" t="s">
        <v>1113</v>
      </c>
      <c r="N10" s="144">
        <v>0</v>
      </c>
      <c r="O10" s="144">
        <v>0</v>
      </c>
      <c r="P10" s="178">
        <v>1</v>
      </c>
      <c r="Q10" s="144">
        <v>0</v>
      </c>
      <c r="R10" s="144">
        <v>0</v>
      </c>
      <c r="S10" s="178">
        <v>1</v>
      </c>
      <c r="T10" s="185">
        <f t="shared" si="16"/>
        <v>0</v>
      </c>
      <c r="U10" s="185">
        <f t="shared" si="16"/>
        <v>0</v>
      </c>
      <c r="V10" s="185">
        <f t="shared" ref="V10" si="21">IF($I10=0,0,($K10*P10)/$I10)</f>
        <v>0</v>
      </c>
      <c r="W10" s="185">
        <f t="shared" ref="W10" si="22">IF($I10=0,0,($K10*Q10)/$I10)</f>
        <v>0</v>
      </c>
      <c r="X10" s="185">
        <f t="shared" ref="X10" si="23">IF($I10=0,0,($K10*R10)/$I10)</f>
        <v>0</v>
      </c>
      <c r="Y10" s="185">
        <f t="shared" ref="Y10" si="24">IF($I10=0,0,($K10*S10)/$I10)</f>
        <v>0</v>
      </c>
      <c r="Z10" s="188">
        <f>AVERAGE(T10:Y10)</f>
        <v>0</v>
      </c>
      <c r="AA10" s="186">
        <f t="shared" si="9"/>
        <v>0</v>
      </c>
    </row>
    <row r="11" spans="1:40" s="125" customFormat="1" ht="171" customHeight="1" x14ac:dyDescent="0.25">
      <c r="A11" s="132" t="s">
        <v>60</v>
      </c>
      <c r="B11" s="118" t="s">
        <v>119</v>
      </c>
      <c r="C11" s="118" t="s">
        <v>121</v>
      </c>
      <c r="D11" s="119">
        <v>0.14000000000000001</v>
      </c>
      <c r="E11" s="120" t="s">
        <v>132</v>
      </c>
      <c r="F11" s="121">
        <v>0.02</v>
      </c>
      <c r="G11" s="122" t="s">
        <v>225</v>
      </c>
      <c r="H11" s="83">
        <v>0</v>
      </c>
      <c r="I11" s="218">
        <v>100</v>
      </c>
      <c r="J11" s="123">
        <f t="shared" si="1"/>
        <v>0</v>
      </c>
      <c r="K11" s="124">
        <f>J11*F11*TablaPolítica[[#This Row],[Importancia relativa del objetivo(%)]]</f>
        <v>0</v>
      </c>
      <c r="L11" s="192" t="s">
        <v>1097</v>
      </c>
      <c r="M11" s="84" t="s">
        <v>1114</v>
      </c>
      <c r="N11" s="173">
        <v>0</v>
      </c>
      <c r="O11" s="164">
        <v>0</v>
      </c>
      <c r="P11" s="164">
        <v>0</v>
      </c>
      <c r="Q11" s="164">
        <v>0.7</v>
      </c>
      <c r="R11" s="164">
        <v>0.3</v>
      </c>
      <c r="S11" s="173">
        <v>0</v>
      </c>
      <c r="T11" s="185">
        <f t="shared" si="16"/>
        <v>0</v>
      </c>
      <c r="U11" s="185">
        <f t="shared" si="16"/>
        <v>0</v>
      </c>
      <c r="V11" s="185">
        <f t="shared" ref="V11:V12" si="25">IF($I11=0,0,($K11*P11)/$I11)</f>
        <v>0</v>
      </c>
      <c r="W11" s="185">
        <f t="shared" ref="W11:W12" si="26">IF($I11=0,0,($K11*Q11)/$I11)</f>
        <v>0</v>
      </c>
      <c r="X11" s="185">
        <f t="shared" ref="X11:X12" si="27">IF($I11=0,0,($K11*R11)/$I11)</f>
        <v>0</v>
      </c>
      <c r="Y11" s="185">
        <f t="shared" ref="Y11:Y12" si="28">IF($I11=0,0,($K11*S11)/$I11)</f>
        <v>0</v>
      </c>
      <c r="Z11" s="189">
        <f t="shared" si="8"/>
        <v>0</v>
      </c>
      <c r="AA11" s="186">
        <f t="shared" si="9"/>
        <v>0</v>
      </c>
    </row>
    <row r="12" spans="1:40" ht="110.25" customHeight="1" x14ac:dyDescent="0.25">
      <c r="A12" s="131" t="s">
        <v>60</v>
      </c>
      <c r="B12" s="37" t="s">
        <v>119</v>
      </c>
      <c r="C12" s="37" t="s">
        <v>121</v>
      </c>
      <c r="D12" s="85">
        <v>0.14000000000000001</v>
      </c>
      <c r="E12" s="36" t="s">
        <v>133</v>
      </c>
      <c r="F12" s="86">
        <v>0.02</v>
      </c>
      <c r="G12" s="45" t="s">
        <v>171</v>
      </c>
      <c r="H12" s="83">
        <v>0</v>
      </c>
      <c r="I12" s="218">
        <v>30</v>
      </c>
      <c r="J12" s="83">
        <f t="shared" si="1"/>
        <v>0</v>
      </c>
      <c r="K12" s="40">
        <f>J12*F12*TablaPolítica[[#This Row],[Importancia relativa del objetivo(%)]]</f>
        <v>0</v>
      </c>
      <c r="L12" s="192" t="s">
        <v>1115</v>
      </c>
      <c r="M12" s="84" t="s">
        <v>1114</v>
      </c>
      <c r="N12" s="149">
        <v>0</v>
      </c>
      <c r="O12" s="149">
        <v>0</v>
      </c>
      <c r="P12" s="149">
        <v>0</v>
      </c>
      <c r="Q12" s="147">
        <v>0</v>
      </c>
      <c r="R12" s="147">
        <v>0</v>
      </c>
      <c r="S12" s="147">
        <v>0.3</v>
      </c>
      <c r="T12" s="185">
        <f t="shared" ref="T12:T75" si="29">IF($I12=0,0,($K12*N12)/$I12)</f>
        <v>0</v>
      </c>
      <c r="U12" s="185">
        <f t="shared" ref="U12:U75" si="30">IF($I12=0,0,($K12*O12)/$I12)</f>
        <v>0</v>
      </c>
      <c r="V12" s="185">
        <f t="shared" si="25"/>
        <v>0</v>
      </c>
      <c r="W12" s="185">
        <f t="shared" si="26"/>
        <v>0</v>
      </c>
      <c r="X12" s="185">
        <f t="shared" si="27"/>
        <v>0</v>
      </c>
      <c r="Y12" s="185">
        <f t="shared" si="28"/>
        <v>0</v>
      </c>
      <c r="Z12" s="188">
        <f t="shared" si="8"/>
        <v>0</v>
      </c>
      <c r="AA12" s="186">
        <f t="shared" si="9"/>
        <v>0</v>
      </c>
    </row>
    <row r="13" spans="1:40" ht="73.5" customHeight="1" x14ac:dyDescent="0.25">
      <c r="A13" s="131" t="s">
        <v>60</v>
      </c>
      <c r="B13" s="37" t="s">
        <v>119</v>
      </c>
      <c r="C13" s="37" t="s">
        <v>122</v>
      </c>
      <c r="D13" s="85">
        <v>0.22</v>
      </c>
      <c r="E13" s="36" t="s">
        <v>134</v>
      </c>
      <c r="F13" s="86">
        <v>0.02</v>
      </c>
      <c r="G13" s="45" t="s">
        <v>172</v>
      </c>
      <c r="H13" s="83">
        <v>0</v>
      </c>
      <c r="I13" s="217">
        <v>6</v>
      </c>
      <c r="J13" s="83">
        <f t="shared" si="1"/>
        <v>0</v>
      </c>
      <c r="K13" s="40">
        <f>J13*F13*TablaPolítica[[#This Row],[Importancia relativa del objetivo(%)]]</f>
        <v>0</v>
      </c>
      <c r="L13" s="192" t="s">
        <v>1097</v>
      </c>
      <c r="M13" s="84" t="s">
        <v>1113</v>
      </c>
      <c r="N13" s="148">
        <v>1</v>
      </c>
      <c r="O13" s="148">
        <v>1</v>
      </c>
      <c r="P13" s="148">
        <v>1</v>
      </c>
      <c r="Q13" s="148">
        <v>1</v>
      </c>
      <c r="R13" s="148">
        <v>1</v>
      </c>
      <c r="S13" s="148">
        <v>1</v>
      </c>
      <c r="T13" s="185">
        <f t="shared" si="29"/>
        <v>0</v>
      </c>
      <c r="U13" s="185">
        <f t="shared" si="30"/>
        <v>0</v>
      </c>
      <c r="V13" s="185">
        <f t="shared" ref="V13:V76" si="31">IF($I13=0,0,($K13*P13)/$I13)</f>
        <v>0</v>
      </c>
      <c r="W13" s="185">
        <f t="shared" ref="W13:W76" si="32">IF($I13=0,0,($K13*Q13)/$I13)</f>
        <v>0</v>
      </c>
      <c r="X13" s="185">
        <f t="shared" ref="X13:X76" si="33">IF($I13=0,0,($K13*R13)/$I13)</f>
        <v>0</v>
      </c>
      <c r="Y13" s="185">
        <f t="shared" ref="Y13:Y76" si="34">IF($I13=0,0,($K13*S13)/$I13)</f>
        <v>0</v>
      </c>
      <c r="Z13" s="188">
        <f t="shared" si="8"/>
        <v>0</v>
      </c>
      <c r="AA13" s="186">
        <f t="shared" si="9"/>
        <v>0</v>
      </c>
    </row>
    <row r="14" spans="1:40" ht="238.5" customHeight="1" x14ac:dyDescent="0.25">
      <c r="A14" s="131" t="s">
        <v>60</v>
      </c>
      <c r="B14" s="37" t="s">
        <v>119</v>
      </c>
      <c r="C14" s="37" t="s">
        <v>122</v>
      </c>
      <c r="D14" s="85">
        <v>0.22</v>
      </c>
      <c r="E14" s="37" t="s">
        <v>135</v>
      </c>
      <c r="F14" s="86">
        <v>0.04</v>
      </c>
      <c r="G14" s="45" t="s">
        <v>173</v>
      </c>
      <c r="H14" s="83">
        <v>0</v>
      </c>
      <c r="I14" s="217">
        <v>100</v>
      </c>
      <c r="J14" s="83">
        <f t="shared" si="1"/>
        <v>0</v>
      </c>
      <c r="K14" s="40">
        <f>J14*F14*TablaPolítica[[#This Row],[Importancia relativa del objetivo(%)]]</f>
        <v>0</v>
      </c>
      <c r="L14" s="192" t="s">
        <v>1097</v>
      </c>
      <c r="M14" s="84" t="s">
        <v>1114</v>
      </c>
      <c r="N14" s="147">
        <v>0</v>
      </c>
      <c r="O14" s="147">
        <v>0</v>
      </c>
      <c r="P14" s="147">
        <v>0</v>
      </c>
      <c r="Q14" s="147">
        <v>0.3</v>
      </c>
      <c r="R14" s="147">
        <v>0.4</v>
      </c>
      <c r="S14" s="147">
        <v>0.3</v>
      </c>
      <c r="T14" s="185">
        <f t="shared" si="29"/>
        <v>0</v>
      </c>
      <c r="U14" s="185">
        <f t="shared" si="30"/>
        <v>0</v>
      </c>
      <c r="V14" s="185">
        <f t="shared" si="31"/>
        <v>0</v>
      </c>
      <c r="W14" s="185">
        <f t="shared" si="32"/>
        <v>0</v>
      </c>
      <c r="X14" s="185">
        <f t="shared" si="33"/>
        <v>0</v>
      </c>
      <c r="Y14" s="185">
        <f t="shared" si="34"/>
        <v>0</v>
      </c>
      <c r="Z14" s="188">
        <f t="shared" si="8"/>
        <v>0</v>
      </c>
      <c r="AA14" s="186">
        <f t="shared" si="9"/>
        <v>0</v>
      </c>
    </row>
    <row r="15" spans="1:40" ht="145.5" customHeight="1" x14ac:dyDescent="0.25">
      <c r="A15" s="131" t="s">
        <v>60</v>
      </c>
      <c r="B15" s="37" t="s">
        <v>119</v>
      </c>
      <c r="C15" s="37" t="s">
        <v>122</v>
      </c>
      <c r="D15" s="85">
        <v>0.22</v>
      </c>
      <c r="E15" s="37" t="s">
        <v>136</v>
      </c>
      <c r="F15" s="86">
        <v>0.04</v>
      </c>
      <c r="G15" s="45" t="s">
        <v>174</v>
      </c>
      <c r="H15" s="83">
        <v>0</v>
      </c>
      <c r="I15" s="219">
        <v>20</v>
      </c>
      <c r="J15" s="144">
        <f t="shared" si="1"/>
        <v>0</v>
      </c>
      <c r="K15" s="149">
        <f>J15*F15*TablaPolítica[[#This Row],[Importancia relativa del objetivo(%)]]</f>
        <v>0</v>
      </c>
      <c r="L15" s="192" t="s">
        <v>1097</v>
      </c>
      <c r="M15" s="84" t="s">
        <v>1114</v>
      </c>
      <c r="N15" s="147">
        <v>0</v>
      </c>
      <c r="O15" s="147">
        <v>0</v>
      </c>
      <c r="P15" s="147">
        <v>0</v>
      </c>
      <c r="Q15" s="147">
        <v>0</v>
      </c>
      <c r="R15" s="147">
        <v>0</v>
      </c>
      <c r="S15" s="147">
        <v>0.2</v>
      </c>
      <c r="T15" s="185">
        <f t="shared" si="29"/>
        <v>0</v>
      </c>
      <c r="U15" s="185">
        <f t="shared" si="30"/>
        <v>0</v>
      </c>
      <c r="V15" s="185">
        <f t="shared" si="31"/>
        <v>0</v>
      </c>
      <c r="W15" s="185">
        <f t="shared" si="32"/>
        <v>0</v>
      </c>
      <c r="X15" s="185">
        <f t="shared" si="33"/>
        <v>0</v>
      </c>
      <c r="Y15" s="185">
        <f t="shared" si="34"/>
        <v>0</v>
      </c>
      <c r="Z15" s="188">
        <f t="shared" si="8"/>
        <v>0</v>
      </c>
      <c r="AA15" s="186">
        <f t="shared" si="9"/>
        <v>0</v>
      </c>
    </row>
    <row r="16" spans="1:40" ht="138" customHeight="1" x14ac:dyDescent="0.25">
      <c r="A16" s="131" t="s">
        <v>60</v>
      </c>
      <c r="B16" s="37" t="s">
        <v>119</v>
      </c>
      <c r="C16" s="37" t="s">
        <v>122</v>
      </c>
      <c r="D16" s="85">
        <v>0.22</v>
      </c>
      <c r="E16" s="37" t="s">
        <v>137</v>
      </c>
      <c r="F16" s="86">
        <v>0.02</v>
      </c>
      <c r="G16" s="45" t="s">
        <v>175</v>
      </c>
      <c r="H16" s="83">
        <v>0</v>
      </c>
      <c r="I16" s="220">
        <v>6</v>
      </c>
      <c r="J16" s="144">
        <f t="shared" si="1"/>
        <v>0</v>
      </c>
      <c r="K16" s="149">
        <f>J16*F16*TablaPolítica[[#This Row],[Importancia relativa del objetivo(%)]]</f>
        <v>0</v>
      </c>
      <c r="L16" s="192" t="s">
        <v>1097</v>
      </c>
      <c r="M16" s="84" t="s">
        <v>1113</v>
      </c>
      <c r="N16" s="148">
        <v>1</v>
      </c>
      <c r="O16" s="148">
        <v>1</v>
      </c>
      <c r="P16" s="148">
        <v>1</v>
      </c>
      <c r="Q16" s="148">
        <v>1</v>
      </c>
      <c r="R16" s="148">
        <v>1</v>
      </c>
      <c r="S16" s="148">
        <v>1</v>
      </c>
      <c r="T16" s="185">
        <f t="shared" si="29"/>
        <v>0</v>
      </c>
      <c r="U16" s="185">
        <f t="shared" si="30"/>
        <v>0</v>
      </c>
      <c r="V16" s="185">
        <f t="shared" si="31"/>
        <v>0</v>
      </c>
      <c r="W16" s="185">
        <f t="shared" si="32"/>
        <v>0</v>
      </c>
      <c r="X16" s="185">
        <f t="shared" si="33"/>
        <v>0</v>
      </c>
      <c r="Y16" s="185">
        <f t="shared" si="34"/>
        <v>0</v>
      </c>
      <c r="Z16" s="188">
        <f t="shared" si="8"/>
        <v>0</v>
      </c>
      <c r="AA16" s="186">
        <f t="shared" si="9"/>
        <v>0</v>
      </c>
    </row>
    <row r="17" spans="1:27" ht="108.75" customHeight="1" x14ac:dyDescent="0.25">
      <c r="A17" s="131" t="s">
        <v>60</v>
      </c>
      <c r="B17" s="37" t="s">
        <v>119</v>
      </c>
      <c r="C17" s="37" t="s">
        <v>122</v>
      </c>
      <c r="D17" s="85">
        <v>0.22</v>
      </c>
      <c r="E17" s="37" t="s">
        <v>138</v>
      </c>
      <c r="F17" s="86">
        <v>0.03</v>
      </c>
      <c r="G17" s="45" t="s">
        <v>176</v>
      </c>
      <c r="H17" s="83">
        <v>0</v>
      </c>
      <c r="I17" s="220">
        <v>2</v>
      </c>
      <c r="J17" s="144">
        <f t="shared" si="1"/>
        <v>0</v>
      </c>
      <c r="K17" s="149">
        <f>J17*F17*TablaPolítica[[#This Row],[Importancia relativa del objetivo(%)]]</f>
        <v>0</v>
      </c>
      <c r="L17" s="192" t="s">
        <v>1097</v>
      </c>
      <c r="M17" s="84" t="s">
        <v>1114</v>
      </c>
      <c r="N17" s="147">
        <v>0</v>
      </c>
      <c r="O17" s="147">
        <v>0</v>
      </c>
      <c r="P17" s="147">
        <v>0</v>
      </c>
      <c r="Q17" s="148">
        <v>2</v>
      </c>
      <c r="R17" s="147">
        <v>0</v>
      </c>
      <c r="S17" s="147">
        <v>0</v>
      </c>
      <c r="T17" s="185">
        <f t="shared" si="29"/>
        <v>0</v>
      </c>
      <c r="U17" s="185">
        <f t="shared" si="30"/>
        <v>0</v>
      </c>
      <c r="V17" s="185">
        <f t="shared" si="31"/>
        <v>0</v>
      </c>
      <c r="W17" s="185">
        <f t="shared" si="32"/>
        <v>0</v>
      </c>
      <c r="X17" s="185">
        <f t="shared" si="33"/>
        <v>0</v>
      </c>
      <c r="Y17" s="185">
        <f t="shared" si="34"/>
        <v>0</v>
      </c>
      <c r="Z17" s="188">
        <f t="shared" si="8"/>
        <v>0</v>
      </c>
      <c r="AA17" s="186">
        <f t="shared" si="9"/>
        <v>0</v>
      </c>
    </row>
    <row r="18" spans="1:27" ht="117" customHeight="1" x14ac:dyDescent="0.25">
      <c r="A18" s="131" t="s">
        <v>60</v>
      </c>
      <c r="B18" s="37" t="s">
        <v>119</v>
      </c>
      <c r="C18" s="37" t="s">
        <v>122</v>
      </c>
      <c r="D18" s="85">
        <v>0.22</v>
      </c>
      <c r="E18" s="37" t="s">
        <v>139</v>
      </c>
      <c r="F18" s="86">
        <v>0.01</v>
      </c>
      <c r="G18" s="45" t="s">
        <v>177</v>
      </c>
      <c r="H18" s="83">
        <v>0</v>
      </c>
      <c r="I18" s="220">
        <v>4</v>
      </c>
      <c r="J18" s="144">
        <f t="shared" si="1"/>
        <v>0</v>
      </c>
      <c r="K18" s="149">
        <f>J18*F18*TablaPolítica[[#This Row],[Importancia relativa del objetivo(%)]]</f>
        <v>0</v>
      </c>
      <c r="L18" s="192" t="s">
        <v>1097</v>
      </c>
      <c r="M18" s="84" t="s">
        <v>1113</v>
      </c>
      <c r="N18" s="178">
        <v>0</v>
      </c>
      <c r="O18" s="178">
        <v>0</v>
      </c>
      <c r="P18" s="178">
        <v>1</v>
      </c>
      <c r="Q18" s="178">
        <v>1</v>
      </c>
      <c r="R18" s="178">
        <v>1</v>
      </c>
      <c r="S18" s="178">
        <v>1</v>
      </c>
      <c r="T18" s="185">
        <f t="shared" si="29"/>
        <v>0</v>
      </c>
      <c r="U18" s="185">
        <f t="shared" si="30"/>
        <v>0</v>
      </c>
      <c r="V18" s="185">
        <f t="shared" si="31"/>
        <v>0</v>
      </c>
      <c r="W18" s="185">
        <f t="shared" si="32"/>
        <v>0</v>
      </c>
      <c r="X18" s="185">
        <f t="shared" si="33"/>
        <v>0</v>
      </c>
      <c r="Y18" s="185">
        <f t="shared" si="34"/>
        <v>0</v>
      </c>
      <c r="Z18" s="188">
        <f t="shared" si="8"/>
        <v>0</v>
      </c>
      <c r="AA18" s="186">
        <f t="shared" si="9"/>
        <v>0</v>
      </c>
    </row>
    <row r="19" spans="1:27" ht="135" customHeight="1" x14ac:dyDescent="0.25">
      <c r="A19" s="131" t="s">
        <v>60</v>
      </c>
      <c r="B19" s="37" t="s">
        <v>119</v>
      </c>
      <c r="C19" s="37" t="s">
        <v>122</v>
      </c>
      <c r="D19" s="85">
        <v>0.22</v>
      </c>
      <c r="E19" s="37" t="s">
        <v>140</v>
      </c>
      <c r="F19" s="86">
        <v>0.02</v>
      </c>
      <c r="G19" s="45" t="s">
        <v>178</v>
      </c>
      <c r="H19" s="83">
        <v>0</v>
      </c>
      <c r="I19" s="220">
        <v>1</v>
      </c>
      <c r="J19" s="144">
        <f t="shared" si="1"/>
        <v>0</v>
      </c>
      <c r="K19" s="149">
        <f>J19*F19*TablaPolítica[[#This Row],[Importancia relativa del objetivo(%)]]</f>
        <v>0</v>
      </c>
      <c r="L19" s="192" t="s">
        <v>1097</v>
      </c>
      <c r="M19" s="84" t="s">
        <v>1113</v>
      </c>
      <c r="N19" s="148">
        <v>1</v>
      </c>
      <c r="O19" s="179">
        <v>0</v>
      </c>
      <c r="P19" s="144">
        <v>0</v>
      </c>
      <c r="Q19" s="144">
        <v>0</v>
      </c>
      <c r="R19" s="144">
        <v>0</v>
      </c>
      <c r="S19" s="180">
        <v>0</v>
      </c>
      <c r="T19" s="185">
        <f t="shared" si="29"/>
        <v>0</v>
      </c>
      <c r="U19" s="185">
        <f t="shared" si="30"/>
        <v>0</v>
      </c>
      <c r="V19" s="185">
        <f t="shared" si="31"/>
        <v>0</v>
      </c>
      <c r="W19" s="185">
        <f t="shared" si="32"/>
        <v>0</v>
      </c>
      <c r="X19" s="185">
        <f t="shared" si="33"/>
        <v>0</v>
      </c>
      <c r="Y19" s="185">
        <f t="shared" si="34"/>
        <v>0</v>
      </c>
      <c r="Z19" s="188">
        <f t="shared" si="8"/>
        <v>0</v>
      </c>
      <c r="AA19" s="186">
        <f t="shared" si="9"/>
        <v>0</v>
      </c>
    </row>
    <row r="20" spans="1:27" ht="139.5" customHeight="1" x14ac:dyDescent="0.25">
      <c r="A20" s="131" t="s">
        <v>60</v>
      </c>
      <c r="B20" s="37" t="s">
        <v>119</v>
      </c>
      <c r="C20" s="37" t="s">
        <v>122</v>
      </c>
      <c r="D20" s="85">
        <v>0.22</v>
      </c>
      <c r="E20" s="37" t="s">
        <v>141</v>
      </c>
      <c r="F20" s="86">
        <v>0.02</v>
      </c>
      <c r="G20" s="45" t="s">
        <v>179</v>
      </c>
      <c r="H20" s="83">
        <v>0</v>
      </c>
      <c r="I20" s="220">
        <v>5</v>
      </c>
      <c r="J20" s="144">
        <f t="shared" si="1"/>
        <v>0</v>
      </c>
      <c r="K20" s="149">
        <f>J20*F20*TablaPolítica[[#This Row],[Importancia relativa del objetivo(%)]]</f>
        <v>0</v>
      </c>
      <c r="L20" s="192" t="s">
        <v>1098</v>
      </c>
      <c r="M20" s="84" t="s">
        <v>1113</v>
      </c>
      <c r="N20" s="144">
        <v>0</v>
      </c>
      <c r="O20" s="178">
        <v>1</v>
      </c>
      <c r="P20" s="178">
        <v>1</v>
      </c>
      <c r="Q20" s="178">
        <v>1</v>
      </c>
      <c r="R20" s="178">
        <v>1</v>
      </c>
      <c r="S20" s="178">
        <v>1</v>
      </c>
      <c r="T20" s="185">
        <f t="shared" si="29"/>
        <v>0</v>
      </c>
      <c r="U20" s="185">
        <f t="shared" si="30"/>
        <v>0</v>
      </c>
      <c r="V20" s="185">
        <f t="shared" si="31"/>
        <v>0</v>
      </c>
      <c r="W20" s="185">
        <f t="shared" si="32"/>
        <v>0</v>
      </c>
      <c r="X20" s="185">
        <f t="shared" si="33"/>
        <v>0</v>
      </c>
      <c r="Y20" s="185">
        <f t="shared" si="34"/>
        <v>0</v>
      </c>
      <c r="Z20" s="188">
        <f t="shared" si="8"/>
        <v>0</v>
      </c>
      <c r="AA20" s="186">
        <f t="shared" si="9"/>
        <v>0</v>
      </c>
    </row>
    <row r="21" spans="1:27" ht="103.5" customHeight="1" x14ac:dyDescent="0.25">
      <c r="A21" s="131" t="s">
        <v>60</v>
      </c>
      <c r="B21" s="37" t="s">
        <v>119</v>
      </c>
      <c r="C21" s="37" t="s">
        <v>122</v>
      </c>
      <c r="D21" s="85">
        <v>0.22</v>
      </c>
      <c r="E21" s="37" t="s">
        <v>142</v>
      </c>
      <c r="F21" s="86">
        <v>0.02</v>
      </c>
      <c r="G21" s="45" t="s">
        <v>180</v>
      </c>
      <c r="H21" s="83">
        <v>0</v>
      </c>
      <c r="I21" s="220">
        <v>6</v>
      </c>
      <c r="J21" s="144">
        <f t="shared" si="1"/>
        <v>0</v>
      </c>
      <c r="K21" s="149">
        <f>J21*F21*TablaPolítica[[#This Row],[Importancia relativa del objetivo(%)]]</f>
        <v>0</v>
      </c>
      <c r="L21" s="192" t="s">
        <v>1098</v>
      </c>
      <c r="M21" s="84" t="s">
        <v>1113</v>
      </c>
      <c r="N21" s="148">
        <v>1</v>
      </c>
      <c r="O21" s="148">
        <v>1</v>
      </c>
      <c r="P21" s="148">
        <v>1</v>
      </c>
      <c r="Q21" s="148">
        <v>1</v>
      </c>
      <c r="R21" s="148">
        <v>1</v>
      </c>
      <c r="S21" s="148">
        <v>1</v>
      </c>
      <c r="T21" s="185">
        <f t="shared" si="29"/>
        <v>0</v>
      </c>
      <c r="U21" s="185">
        <f t="shared" si="30"/>
        <v>0</v>
      </c>
      <c r="V21" s="185">
        <f t="shared" si="31"/>
        <v>0</v>
      </c>
      <c r="W21" s="185">
        <f t="shared" si="32"/>
        <v>0</v>
      </c>
      <c r="X21" s="185">
        <f t="shared" si="33"/>
        <v>0</v>
      </c>
      <c r="Y21" s="185">
        <f t="shared" si="34"/>
        <v>0</v>
      </c>
      <c r="Z21" s="188">
        <f t="shared" si="8"/>
        <v>0</v>
      </c>
      <c r="AA21" s="186">
        <f t="shared" si="9"/>
        <v>0</v>
      </c>
    </row>
    <row r="22" spans="1:27" ht="154.5" customHeight="1" x14ac:dyDescent="0.25">
      <c r="A22" s="131" t="s">
        <v>60</v>
      </c>
      <c r="B22" s="37" t="s">
        <v>119</v>
      </c>
      <c r="C22" s="37" t="s">
        <v>123</v>
      </c>
      <c r="D22" s="85">
        <v>0.49</v>
      </c>
      <c r="E22" s="37" t="s">
        <v>143</v>
      </c>
      <c r="F22" s="86">
        <v>0.03</v>
      </c>
      <c r="G22" s="45" t="s">
        <v>181</v>
      </c>
      <c r="H22" s="83">
        <v>0</v>
      </c>
      <c r="I22" s="219">
        <v>100</v>
      </c>
      <c r="J22" s="144">
        <f t="shared" si="1"/>
        <v>0</v>
      </c>
      <c r="K22" s="149">
        <f>J22*F22*TablaPolítica[[#This Row],[Importancia relativa del objetivo(%)]]</f>
        <v>0</v>
      </c>
      <c r="L22" s="192" t="s">
        <v>1097</v>
      </c>
      <c r="M22" s="84" t="s">
        <v>1114</v>
      </c>
      <c r="N22" s="149">
        <v>0</v>
      </c>
      <c r="O22" s="147">
        <v>0.25</v>
      </c>
      <c r="P22" s="147">
        <v>0.25</v>
      </c>
      <c r="Q22" s="147">
        <v>0.5</v>
      </c>
      <c r="R22" s="147">
        <v>0</v>
      </c>
      <c r="S22" s="147">
        <v>0</v>
      </c>
      <c r="T22" s="185">
        <f t="shared" si="29"/>
        <v>0</v>
      </c>
      <c r="U22" s="185">
        <f t="shared" si="30"/>
        <v>0</v>
      </c>
      <c r="V22" s="185">
        <f t="shared" si="31"/>
        <v>0</v>
      </c>
      <c r="W22" s="185">
        <f t="shared" si="32"/>
        <v>0</v>
      </c>
      <c r="X22" s="185">
        <f t="shared" si="33"/>
        <v>0</v>
      </c>
      <c r="Y22" s="185">
        <f t="shared" si="34"/>
        <v>0</v>
      </c>
      <c r="Z22" s="188">
        <f t="shared" si="8"/>
        <v>0</v>
      </c>
      <c r="AA22" s="186">
        <f t="shared" si="9"/>
        <v>0</v>
      </c>
    </row>
    <row r="23" spans="1:27" ht="114.75" customHeight="1" x14ac:dyDescent="0.25">
      <c r="A23" s="131" t="s">
        <v>60</v>
      </c>
      <c r="B23" s="37" t="s">
        <v>119</v>
      </c>
      <c r="C23" s="37" t="s">
        <v>123</v>
      </c>
      <c r="D23" s="85">
        <v>0.49</v>
      </c>
      <c r="E23" s="37" t="s">
        <v>144</v>
      </c>
      <c r="F23" s="86">
        <v>0.04</v>
      </c>
      <c r="G23" s="45" t="s">
        <v>182</v>
      </c>
      <c r="H23" s="83">
        <v>0</v>
      </c>
      <c r="I23" s="220">
        <v>1</v>
      </c>
      <c r="J23" s="144">
        <f t="shared" si="1"/>
        <v>0</v>
      </c>
      <c r="K23" s="149">
        <f>J23*F23*TablaPolítica[[#This Row],[Importancia relativa del objetivo(%)]]</f>
        <v>0</v>
      </c>
      <c r="L23" s="192" t="s">
        <v>1097</v>
      </c>
      <c r="M23" s="84" t="s">
        <v>1113</v>
      </c>
      <c r="N23" s="144">
        <v>0</v>
      </c>
      <c r="O23" s="144">
        <v>0</v>
      </c>
      <c r="P23" s="144">
        <v>0</v>
      </c>
      <c r="Q23" s="144">
        <v>0</v>
      </c>
      <c r="R23" s="178">
        <v>1</v>
      </c>
      <c r="S23" s="144">
        <v>0</v>
      </c>
      <c r="T23" s="185">
        <f t="shared" si="29"/>
        <v>0</v>
      </c>
      <c r="U23" s="185">
        <f t="shared" si="30"/>
        <v>0</v>
      </c>
      <c r="V23" s="185">
        <f t="shared" si="31"/>
        <v>0</v>
      </c>
      <c r="W23" s="185">
        <f t="shared" si="32"/>
        <v>0</v>
      </c>
      <c r="X23" s="185">
        <f t="shared" si="33"/>
        <v>0</v>
      </c>
      <c r="Y23" s="185">
        <f t="shared" si="34"/>
        <v>0</v>
      </c>
      <c r="Z23" s="188">
        <f t="shared" si="8"/>
        <v>0</v>
      </c>
      <c r="AA23" s="186">
        <f t="shared" si="9"/>
        <v>0</v>
      </c>
    </row>
    <row r="24" spans="1:27" ht="119.25" customHeight="1" x14ac:dyDescent="0.25">
      <c r="A24" s="131" t="s">
        <v>60</v>
      </c>
      <c r="B24" s="37" t="s">
        <v>119</v>
      </c>
      <c r="C24" s="37" t="s">
        <v>123</v>
      </c>
      <c r="D24" s="85">
        <v>0.49</v>
      </c>
      <c r="E24" s="37" t="s">
        <v>145</v>
      </c>
      <c r="F24" s="86">
        <v>0.04</v>
      </c>
      <c r="G24" s="45" t="s">
        <v>183</v>
      </c>
      <c r="H24" s="83">
        <v>0</v>
      </c>
      <c r="I24" s="220">
        <v>8</v>
      </c>
      <c r="J24" s="144">
        <f t="shared" si="1"/>
        <v>0</v>
      </c>
      <c r="K24" s="149">
        <f>J24*F24*TablaPolítica[[#This Row],[Importancia relativa del objetivo(%)]]</f>
        <v>0</v>
      </c>
      <c r="L24" s="192" t="s">
        <v>1098</v>
      </c>
      <c r="M24" s="84" t="s">
        <v>1113</v>
      </c>
      <c r="N24" s="144">
        <v>0</v>
      </c>
      <c r="O24" s="178">
        <v>0</v>
      </c>
      <c r="P24" s="178">
        <v>2</v>
      </c>
      <c r="Q24" s="178">
        <v>2</v>
      </c>
      <c r="R24" s="178">
        <v>2</v>
      </c>
      <c r="S24" s="178">
        <v>2</v>
      </c>
      <c r="T24" s="185">
        <f t="shared" si="29"/>
        <v>0</v>
      </c>
      <c r="U24" s="185">
        <f t="shared" si="30"/>
        <v>0</v>
      </c>
      <c r="V24" s="185">
        <f t="shared" si="31"/>
        <v>0</v>
      </c>
      <c r="W24" s="185">
        <f t="shared" si="32"/>
        <v>0</v>
      </c>
      <c r="X24" s="185">
        <f t="shared" si="33"/>
        <v>0</v>
      </c>
      <c r="Y24" s="185">
        <f t="shared" si="34"/>
        <v>0</v>
      </c>
      <c r="Z24" s="188">
        <f t="shared" si="8"/>
        <v>0</v>
      </c>
      <c r="AA24" s="186">
        <f t="shared" si="9"/>
        <v>0</v>
      </c>
    </row>
    <row r="25" spans="1:27" ht="179.25" customHeight="1" x14ac:dyDescent="0.25">
      <c r="A25" s="131" t="s">
        <v>60</v>
      </c>
      <c r="B25" s="37" t="s">
        <v>119</v>
      </c>
      <c r="C25" s="37" t="s">
        <v>123</v>
      </c>
      <c r="D25" s="85">
        <v>0.49</v>
      </c>
      <c r="E25" s="37" t="s">
        <v>146</v>
      </c>
      <c r="F25" s="86">
        <v>0.02</v>
      </c>
      <c r="G25" s="45" t="s">
        <v>184</v>
      </c>
      <c r="H25" s="83">
        <v>0</v>
      </c>
      <c r="I25" s="220">
        <v>1</v>
      </c>
      <c r="J25" s="144">
        <f t="shared" si="1"/>
        <v>0</v>
      </c>
      <c r="K25" s="149">
        <f>J25*F25*TablaPolítica[[#This Row],[Importancia relativa del objetivo(%)]]</f>
        <v>0</v>
      </c>
      <c r="L25" s="192" t="s">
        <v>1097</v>
      </c>
      <c r="M25" s="84" t="s">
        <v>1113</v>
      </c>
      <c r="N25" s="144">
        <v>0</v>
      </c>
      <c r="O25" s="144">
        <v>0</v>
      </c>
      <c r="P25" s="181">
        <v>0</v>
      </c>
      <c r="Q25" s="178">
        <v>1</v>
      </c>
      <c r="R25" s="144">
        <v>0</v>
      </c>
      <c r="S25" s="144">
        <v>0</v>
      </c>
      <c r="T25" s="185">
        <f t="shared" si="29"/>
        <v>0</v>
      </c>
      <c r="U25" s="185">
        <f t="shared" si="30"/>
        <v>0</v>
      </c>
      <c r="V25" s="185">
        <f t="shared" si="31"/>
        <v>0</v>
      </c>
      <c r="W25" s="185">
        <f t="shared" si="32"/>
        <v>0</v>
      </c>
      <c r="X25" s="185">
        <f t="shared" si="33"/>
        <v>0</v>
      </c>
      <c r="Y25" s="185">
        <f t="shared" si="34"/>
        <v>0</v>
      </c>
      <c r="Z25" s="188">
        <f t="shared" si="8"/>
        <v>0</v>
      </c>
      <c r="AA25" s="186">
        <f t="shared" si="9"/>
        <v>0</v>
      </c>
    </row>
    <row r="26" spans="1:27" ht="197.25" customHeight="1" x14ac:dyDescent="0.25">
      <c r="A26" s="131" t="s">
        <v>60</v>
      </c>
      <c r="B26" s="37" t="s">
        <v>119</v>
      </c>
      <c r="C26" s="37" t="s">
        <v>123</v>
      </c>
      <c r="D26" s="85">
        <v>0.49</v>
      </c>
      <c r="E26" s="37" t="s">
        <v>147</v>
      </c>
      <c r="F26" s="86">
        <v>0.02</v>
      </c>
      <c r="G26" s="45" t="s">
        <v>226</v>
      </c>
      <c r="H26" s="83">
        <v>0</v>
      </c>
      <c r="I26" s="220">
        <v>100</v>
      </c>
      <c r="J26" s="144">
        <f t="shared" si="1"/>
        <v>0</v>
      </c>
      <c r="K26" s="149">
        <f>J26*F26*TablaPolítica[[#This Row],[Importancia relativa del objetivo(%)]]</f>
        <v>0</v>
      </c>
      <c r="L26" s="192" t="s">
        <v>1097</v>
      </c>
      <c r="M26" s="84" t="s">
        <v>1114</v>
      </c>
      <c r="N26" s="150">
        <v>0</v>
      </c>
      <c r="O26" s="150">
        <v>0</v>
      </c>
      <c r="P26" s="150">
        <v>0</v>
      </c>
      <c r="Q26" s="160">
        <v>0</v>
      </c>
      <c r="R26" s="150">
        <v>1</v>
      </c>
      <c r="S26" s="150">
        <v>0</v>
      </c>
      <c r="T26" s="185">
        <f t="shared" si="29"/>
        <v>0</v>
      </c>
      <c r="U26" s="185">
        <f t="shared" si="30"/>
        <v>0</v>
      </c>
      <c r="V26" s="185">
        <f t="shared" si="31"/>
        <v>0</v>
      </c>
      <c r="W26" s="185">
        <f t="shared" si="32"/>
        <v>0</v>
      </c>
      <c r="X26" s="185">
        <f t="shared" si="33"/>
        <v>0</v>
      </c>
      <c r="Y26" s="185">
        <f t="shared" si="34"/>
        <v>0</v>
      </c>
      <c r="Z26" s="188">
        <f t="shared" si="8"/>
        <v>0</v>
      </c>
      <c r="AA26" s="186">
        <f t="shared" si="9"/>
        <v>0</v>
      </c>
    </row>
    <row r="27" spans="1:27" ht="114.75" x14ac:dyDescent="0.25">
      <c r="A27" s="131" t="s">
        <v>60</v>
      </c>
      <c r="B27" s="37" t="s">
        <v>119</v>
      </c>
      <c r="C27" s="37" t="s">
        <v>123</v>
      </c>
      <c r="D27" s="85">
        <v>0.49</v>
      </c>
      <c r="E27" s="37" t="s">
        <v>148</v>
      </c>
      <c r="F27" s="86">
        <v>0.04</v>
      </c>
      <c r="G27" s="45" t="s">
        <v>185</v>
      </c>
      <c r="H27" s="83">
        <v>0</v>
      </c>
      <c r="I27" s="220">
        <v>3</v>
      </c>
      <c r="J27" s="144">
        <f t="shared" si="1"/>
        <v>0</v>
      </c>
      <c r="K27" s="149">
        <f>J27*F27*TablaPolítica[[#This Row],[Importancia relativa del objetivo(%)]]</f>
        <v>0</v>
      </c>
      <c r="L27" s="192" t="s">
        <v>1097</v>
      </c>
      <c r="M27" s="84" t="s">
        <v>1113</v>
      </c>
      <c r="N27" s="144">
        <v>0</v>
      </c>
      <c r="O27" s="144">
        <v>0</v>
      </c>
      <c r="P27" s="178">
        <v>1</v>
      </c>
      <c r="Q27" s="178">
        <v>1</v>
      </c>
      <c r="R27" s="178">
        <v>1</v>
      </c>
      <c r="S27" s="144">
        <v>0</v>
      </c>
      <c r="T27" s="185">
        <f t="shared" si="29"/>
        <v>0</v>
      </c>
      <c r="U27" s="185">
        <f t="shared" si="30"/>
        <v>0</v>
      </c>
      <c r="V27" s="185">
        <f t="shared" si="31"/>
        <v>0</v>
      </c>
      <c r="W27" s="185">
        <f t="shared" si="32"/>
        <v>0</v>
      </c>
      <c r="X27" s="185">
        <f t="shared" si="33"/>
        <v>0</v>
      </c>
      <c r="Y27" s="185">
        <f t="shared" si="34"/>
        <v>0</v>
      </c>
      <c r="Z27" s="188">
        <f t="shared" si="8"/>
        <v>0</v>
      </c>
      <c r="AA27" s="186">
        <f t="shared" si="9"/>
        <v>0</v>
      </c>
    </row>
    <row r="28" spans="1:27" ht="114.75" x14ac:dyDescent="0.25">
      <c r="A28" s="131" t="s">
        <v>60</v>
      </c>
      <c r="B28" s="37" t="s">
        <v>119</v>
      </c>
      <c r="C28" s="37" t="s">
        <v>123</v>
      </c>
      <c r="D28" s="85">
        <v>0.49</v>
      </c>
      <c r="E28" s="37" t="s">
        <v>149</v>
      </c>
      <c r="F28" s="86">
        <v>0.04</v>
      </c>
      <c r="G28" s="45" t="s">
        <v>195</v>
      </c>
      <c r="H28" s="83">
        <v>0</v>
      </c>
      <c r="I28" s="220">
        <v>4</v>
      </c>
      <c r="J28" s="144">
        <f t="shared" si="1"/>
        <v>0</v>
      </c>
      <c r="K28" s="149">
        <f>J28*F28*TablaPolítica[[#This Row],[Importancia relativa del objetivo(%)]]</f>
        <v>0</v>
      </c>
      <c r="L28" s="192" t="s">
        <v>1098</v>
      </c>
      <c r="M28" s="84" t="s">
        <v>1113</v>
      </c>
      <c r="N28" s="144">
        <v>0</v>
      </c>
      <c r="O28" s="178">
        <v>0</v>
      </c>
      <c r="P28" s="178">
        <v>1</v>
      </c>
      <c r="Q28" s="178">
        <v>1</v>
      </c>
      <c r="R28" s="178">
        <v>1</v>
      </c>
      <c r="S28" s="178">
        <v>1</v>
      </c>
      <c r="T28" s="185">
        <f t="shared" si="29"/>
        <v>0</v>
      </c>
      <c r="U28" s="185">
        <f t="shared" si="30"/>
        <v>0</v>
      </c>
      <c r="V28" s="185">
        <f t="shared" si="31"/>
        <v>0</v>
      </c>
      <c r="W28" s="185">
        <f t="shared" si="32"/>
        <v>0</v>
      </c>
      <c r="X28" s="185">
        <f t="shared" si="33"/>
        <v>0</v>
      </c>
      <c r="Y28" s="185">
        <f t="shared" si="34"/>
        <v>0</v>
      </c>
      <c r="Z28" s="188">
        <f t="shared" si="8"/>
        <v>0</v>
      </c>
      <c r="AA28" s="186">
        <f t="shared" si="9"/>
        <v>0</v>
      </c>
    </row>
    <row r="29" spans="1:27" ht="105.75" customHeight="1" x14ac:dyDescent="0.25">
      <c r="A29" s="131" t="s">
        <v>60</v>
      </c>
      <c r="B29" s="37" t="s">
        <v>119</v>
      </c>
      <c r="C29" s="37" t="s">
        <v>123</v>
      </c>
      <c r="D29" s="85">
        <v>0.49</v>
      </c>
      <c r="E29" s="37" t="s">
        <v>150</v>
      </c>
      <c r="F29" s="86">
        <v>0.02</v>
      </c>
      <c r="G29" s="45" t="s">
        <v>194</v>
      </c>
      <c r="H29" s="83">
        <v>0</v>
      </c>
      <c r="I29" s="220">
        <v>100</v>
      </c>
      <c r="J29" s="144">
        <f t="shared" si="1"/>
        <v>0</v>
      </c>
      <c r="K29" s="149">
        <f>J29*F29*TablaPolítica[[#This Row],[Importancia relativa del objetivo(%)]]</f>
        <v>0</v>
      </c>
      <c r="L29" s="192" t="s">
        <v>1097</v>
      </c>
      <c r="M29" s="84" t="s">
        <v>1114</v>
      </c>
      <c r="N29" s="150">
        <v>0</v>
      </c>
      <c r="O29" s="150">
        <v>0.55000000000000004</v>
      </c>
      <c r="P29" s="150">
        <v>0.45</v>
      </c>
      <c r="Q29" s="150">
        <v>0</v>
      </c>
      <c r="R29" s="160">
        <v>0</v>
      </c>
      <c r="S29" s="150">
        <v>0</v>
      </c>
      <c r="T29" s="185">
        <f t="shared" si="29"/>
        <v>0</v>
      </c>
      <c r="U29" s="185">
        <f t="shared" si="30"/>
        <v>0</v>
      </c>
      <c r="V29" s="185">
        <f t="shared" si="31"/>
        <v>0</v>
      </c>
      <c r="W29" s="185">
        <f t="shared" si="32"/>
        <v>0</v>
      </c>
      <c r="X29" s="185">
        <f t="shared" si="33"/>
        <v>0</v>
      </c>
      <c r="Y29" s="185">
        <f t="shared" si="34"/>
        <v>0</v>
      </c>
      <c r="Z29" s="188">
        <f t="shared" si="8"/>
        <v>0</v>
      </c>
      <c r="AA29" s="186">
        <f t="shared" si="9"/>
        <v>0</v>
      </c>
    </row>
    <row r="30" spans="1:27" ht="117" customHeight="1" x14ac:dyDescent="0.25">
      <c r="A30" s="131" t="s">
        <v>60</v>
      </c>
      <c r="B30" s="37" t="s">
        <v>119</v>
      </c>
      <c r="C30" s="37" t="s">
        <v>123</v>
      </c>
      <c r="D30" s="85">
        <v>0.49</v>
      </c>
      <c r="E30" s="37" t="s">
        <v>151</v>
      </c>
      <c r="F30" s="86">
        <v>0.02</v>
      </c>
      <c r="G30" s="45" t="s">
        <v>186</v>
      </c>
      <c r="H30" s="83">
        <v>0</v>
      </c>
      <c r="I30" s="220">
        <v>3</v>
      </c>
      <c r="J30" s="144">
        <f t="shared" si="1"/>
        <v>0</v>
      </c>
      <c r="K30" s="149">
        <f>J30*F30*TablaPolítica[[#This Row],[Importancia relativa del objetivo(%)]]</f>
        <v>0</v>
      </c>
      <c r="L30" s="192" t="s">
        <v>1098</v>
      </c>
      <c r="M30" s="84" t="s">
        <v>1113</v>
      </c>
      <c r="N30" s="144">
        <v>0</v>
      </c>
      <c r="O30" s="144">
        <v>0</v>
      </c>
      <c r="P30" s="178">
        <v>0</v>
      </c>
      <c r="Q30" s="178">
        <v>1</v>
      </c>
      <c r="R30" s="178">
        <v>1</v>
      </c>
      <c r="S30" s="178">
        <v>1</v>
      </c>
      <c r="T30" s="185">
        <f t="shared" si="29"/>
        <v>0</v>
      </c>
      <c r="U30" s="185">
        <f t="shared" si="30"/>
        <v>0</v>
      </c>
      <c r="V30" s="185">
        <f t="shared" si="31"/>
        <v>0</v>
      </c>
      <c r="W30" s="185">
        <f t="shared" si="32"/>
        <v>0</v>
      </c>
      <c r="X30" s="185">
        <f t="shared" si="33"/>
        <v>0</v>
      </c>
      <c r="Y30" s="185">
        <f t="shared" si="34"/>
        <v>0</v>
      </c>
      <c r="Z30" s="188">
        <f t="shared" si="8"/>
        <v>0</v>
      </c>
      <c r="AA30" s="186">
        <f t="shared" si="9"/>
        <v>0</v>
      </c>
    </row>
    <row r="31" spans="1:27" ht="111" customHeight="1" x14ac:dyDescent="0.25">
      <c r="A31" s="131" t="s">
        <v>60</v>
      </c>
      <c r="B31" s="37" t="s">
        <v>119</v>
      </c>
      <c r="C31" s="37" t="s">
        <v>123</v>
      </c>
      <c r="D31" s="85">
        <v>0.49</v>
      </c>
      <c r="E31" s="37" t="s">
        <v>152</v>
      </c>
      <c r="F31" s="86">
        <v>0.02</v>
      </c>
      <c r="G31" s="45" t="s">
        <v>187</v>
      </c>
      <c r="H31" s="83">
        <v>0</v>
      </c>
      <c r="I31" s="219">
        <v>100</v>
      </c>
      <c r="J31" s="144">
        <f t="shared" si="1"/>
        <v>0</v>
      </c>
      <c r="K31" s="149">
        <f>J31*F31*TablaPolítica[[#This Row],[Importancia relativa del objetivo(%)]]</f>
        <v>0</v>
      </c>
      <c r="L31" s="192" t="s">
        <v>1097</v>
      </c>
      <c r="M31" s="84" t="s">
        <v>1114</v>
      </c>
      <c r="N31" s="150">
        <v>0</v>
      </c>
      <c r="O31" s="150">
        <v>0.2</v>
      </c>
      <c r="P31" s="150">
        <v>0.8</v>
      </c>
      <c r="Q31" s="150">
        <v>0</v>
      </c>
      <c r="R31" s="150">
        <v>0</v>
      </c>
      <c r="S31" s="150">
        <v>0</v>
      </c>
      <c r="T31" s="185">
        <f t="shared" si="29"/>
        <v>0</v>
      </c>
      <c r="U31" s="185">
        <f t="shared" si="30"/>
        <v>0</v>
      </c>
      <c r="V31" s="185">
        <f t="shared" si="31"/>
        <v>0</v>
      </c>
      <c r="W31" s="185">
        <f t="shared" si="32"/>
        <v>0</v>
      </c>
      <c r="X31" s="185">
        <f t="shared" si="33"/>
        <v>0</v>
      </c>
      <c r="Y31" s="185">
        <f t="shared" si="34"/>
        <v>0</v>
      </c>
      <c r="Z31" s="188">
        <f t="shared" si="8"/>
        <v>0</v>
      </c>
      <c r="AA31" s="186">
        <f t="shared" si="9"/>
        <v>0</v>
      </c>
    </row>
    <row r="32" spans="1:27" ht="98.25" customHeight="1" x14ac:dyDescent="0.25">
      <c r="A32" s="131" t="s">
        <v>60</v>
      </c>
      <c r="B32" s="37" t="s">
        <v>119</v>
      </c>
      <c r="C32" s="37" t="s">
        <v>123</v>
      </c>
      <c r="D32" s="85">
        <v>0.49</v>
      </c>
      <c r="E32" s="37" t="s">
        <v>153</v>
      </c>
      <c r="F32" s="86">
        <v>0.02</v>
      </c>
      <c r="G32" s="45" t="s">
        <v>188</v>
      </c>
      <c r="H32" s="83">
        <v>0</v>
      </c>
      <c r="I32" s="220">
        <v>3</v>
      </c>
      <c r="J32" s="144">
        <f t="shared" si="1"/>
        <v>0</v>
      </c>
      <c r="K32" s="149">
        <f>J32*F32*TablaPolítica[[#This Row],[Importancia relativa del objetivo(%)]]</f>
        <v>0</v>
      </c>
      <c r="L32" s="192" t="s">
        <v>1098</v>
      </c>
      <c r="M32" s="84" t="s">
        <v>1113</v>
      </c>
      <c r="N32" s="144">
        <v>0</v>
      </c>
      <c r="O32" s="178">
        <v>0</v>
      </c>
      <c r="P32" s="178">
        <v>0</v>
      </c>
      <c r="Q32" s="178">
        <v>1</v>
      </c>
      <c r="R32" s="178">
        <v>1</v>
      </c>
      <c r="S32" s="178">
        <v>1</v>
      </c>
      <c r="T32" s="185">
        <f t="shared" si="29"/>
        <v>0</v>
      </c>
      <c r="U32" s="185">
        <f t="shared" si="30"/>
        <v>0</v>
      </c>
      <c r="V32" s="185">
        <f t="shared" si="31"/>
        <v>0</v>
      </c>
      <c r="W32" s="185">
        <f t="shared" si="32"/>
        <v>0</v>
      </c>
      <c r="X32" s="185">
        <f t="shared" si="33"/>
        <v>0</v>
      </c>
      <c r="Y32" s="185">
        <f t="shared" si="34"/>
        <v>0</v>
      </c>
      <c r="Z32" s="188">
        <f t="shared" si="8"/>
        <v>0</v>
      </c>
      <c r="AA32" s="186">
        <f t="shared" si="9"/>
        <v>0</v>
      </c>
    </row>
    <row r="33" spans="1:27" ht="90.75" customHeight="1" x14ac:dyDescent="0.25">
      <c r="A33" s="131" t="s">
        <v>60</v>
      </c>
      <c r="B33" s="37" t="s">
        <v>119</v>
      </c>
      <c r="C33" s="37" t="s">
        <v>123</v>
      </c>
      <c r="D33" s="85">
        <v>0.49</v>
      </c>
      <c r="E33" s="37" t="s">
        <v>154</v>
      </c>
      <c r="F33" s="86">
        <v>0.02</v>
      </c>
      <c r="G33" s="45" t="s">
        <v>189</v>
      </c>
      <c r="H33" s="83">
        <v>0</v>
      </c>
      <c r="I33" s="220">
        <v>5</v>
      </c>
      <c r="J33" s="144">
        <f t="shared" si="1"/>
        <v>0</v>
      </c>
      <c r="K33" s="149">
        <f>J33*F33*TablaPolítica[[#This Row],[Importancia relativa del objetivo(%)]]</f>
        <v>0</v>
      </c>
      <c r="L33" s="192" t="s">
        <v>1098</v>
      </c>
      <c r="M33" s="84" t="s">
        <v>1113</v>
      </c>
      <c r="N33" s="144">
        <v>0</v>
      </c>
      <c r="O33" s="178">
        <v>1</v>
      </c>
      <c r="P33" s="178">
        <v>1</v>
      </c>
      <c r="Q33" s="178">
        <v>1</v>
      </c>
      <c r="R33" s="178">
        <v>1</v>
      </c>
      <c r="S33" s="178">
        <v>1</v>
      </c>
      <c r="T33" s="185">
        <f t="shared" si="29"/>
        <v>0</v>
      </c>
      <c r="U33" s="185">
        <f t="shared" si="30"/>
        <v>0</v>
      </c>
      <c r="V33" s="185">
        <f t="shared" si="31"/>
        <v>0</v>
      </c>
      <c r="W33" s="185">
        <f t="shared" si="32"/>
        <v>0</v>
      </c>
      <c r="X33" s="185">
        <f t="shared" si="33"/>
        <v>0</v>
      </c>
      <c r="Y33" s="185">
        <f t="shared" si="34"/>
        <v>0</v>
      </c>
      <c r="Z33" s="188">
        <f t="shared" si="8"/>
        <v>0</v>
      </c>
      <c r="AA33" s="186">
        <f t="shared" si="9"/>
        <v>0</v>
      </c>
    </row>
    <row r="34" spans="1:27" ht="49.5" customHeight="1" x14ac:dyDescent="0.25">
      <c r="A34" s="131" t="s">
        <v>60</v>
      </c>
      <c r="B34" s="37" t="s">
        <v>119</v>
      </c>
      <c r="C34" s="37" t="s">
        <v>123</v>
      </c>
      <c r="D34" s="85">
        <v>0.49</v>
      </c>
      <c r="E34" s="37" t="s">
        <v>155</v>
      </c>
      <c r="F34" s="86">
        <v>0.02</v>
      </c>
      <c r="G34" s="45" t="s">
        <v>190</v>
      </c>
      <c r="H34" s="83">
        <v>0</v>
      </c>
      <c r="I34" s="219">
        <v>100</v>
      </c>
      <c r="J34" s="144">
        <f t="shared" si="1"/>
        <v>0</v>
      </c>
      <c r="K34" s="149">
        <f>J34*F34*TablaPolítica[[#This Row],[Importancia relativa del objetivo(%)]]</f>
        <v>0</v>
      </c>
      <c r="L34" s="192" t="s">
        <v>1097</v>
      </c>
      <c r="M34" s="84" t="s">
        <v>1114</v>
      </c>
      <c r="N34" s="150">
        <v>1</v>
      </c>
      <c r="O34" s="149">
        <v>0</v>
      </c>
      <c r="P34" s="149">
        <v>0</v>
      </c>
      <c r="Q34" s="149">
        <v>0</v>
      </c>
      <c r="R34" s="149">
        <v>0</v>
      </c>
      <c r="S34" s="149">
        <v>0</v>
      </c>
      <c r="T34" s="185">
        <f t="shared" si="29"/>
        <v>0</v>
      </c>
      <c r="U34" s="185">
        <f t="shared" si="30"/>
        <v>0</v>
      </c>
      <c r="V34" s="185">
        <f t="shared" si="31"/>
        <v>0</v>
      </c>
      <c r="W34" s="185">
        <f t="shared" si="32"/>
        <v>0</v>
      </c>
      <c r="X34" s="185">
        <f t="shared" si="33"/>
        <v>0</v>
      </c>
      <c r="Y34" s="185">
        <f t="shared" si="34"/>
        <v>0</v>
      </c>
      <c r="Z34" s="188">
        <f t="shared" si="8"/>
        <v>0</v>
      </c>
      <c r="AA34" s="186">
        <f t="shared" si="9"/>
        <v>0</v>
      </c>
    </row>
    <row r="35" spans="1:27" ht="76.5" customHeight="1" x14ac:dyDescent="0.25">
      <c r="A35" s="131" t="s">
        <v>60</v>
      </c>
      <c r="B35" s="37" t="s">
        <v>119</v>
      </c>
      <c r="C35" s="37" t="s">
        <v>123</v>
      </c>
      <c r="D35" s="85">
        <v>0.49</v>
      </c>
      <c r="E35" s="37" t="s">
        <v>156</v>
      </c>
      <c r="F35" s="86">
        <v>0.02</v>
      </c>
      <c r="G35" s="45" t="s">
        <v>191</v>
      </c>
      <c r="H35" s="83">
        <v>0</v>
      </c>
      <c r="I35" s="219">
        <v>100</v>
      </c>
      <c r="J35" s="144">
        <f t="shared" si="1"/>
        <v>0</v>
      </c>
      <c r="K35" s="149">
        <f>J35*F35*TablaPolítica[[#This Row],[Importancia relativa del objetivo(%)]]</f>
        <v>0</v>
      </c>
      <c r="L35" s="192" t="s">
        <v>1097</v>
      </c>
      <c r="M35" s="84" t="str">
        <f>IF(I35=100,"porcentaje","entero")</f>
        <v>porcentaje</v>
      </c>
      <c r="N35" s="150">
        <v>1</v>
      </c>
      <c r="O35" s="149">
        <v>0</v>
      </c>
      <c r="P35" s="149">
        <v>0</v>
      </c>
      <c r="Q35" s="149">
        <v>0</v>
      </c>
      <c r="R35" s="149">
        <v>0</v>
      </c>
      <c r="S35" s="149">
        <v>0</v>
      </c>
      <c r="T35" s="185">
        <f t="shared" si="29"/>
        <v>0</v>
      </c>
      <c r="U35" s="185">
        <f t="shared" si="30"/>
        <v>0</v>
      </c>
      <c r="V35" s="185">
        <f t="shared" si="31"/>
        <v>0</v>
      </c>
      <c r="W35" s="185">
        <f t="shared" si="32"/>
        <v>0</v>
      </c>
      <c r="X35" s="185">
        <f t="shared" si="33"/>
        <v>0</v>
      </c>
      <c r="Y35" s="185">
        <f t="shared" si="34"/>
        <v>0</v>
      </c>
      <c r="Z35" s="188">
        <f t="shared" si="8"/>
        <v>0</v>
      </c>
      <c r="AA35" s="186">
        <f t="shared" si="9"/>
        <v>0</v>
      </c>
    </row>
    <row r="36" spans="1:27" ht="151.5" customHeight="1" x14ac:dyDescent="0.25">
      <c r="A36" s="131" t="s">
        <v>60</v>
      </c>
      <c r="B36" s="37" t="s">
        <v>119</v>
      </c>
      <c r="C36" s="37" t="s">
        <v>123</v>
      </c>
      <c r="D36" s="85">
        <v>0.49</v>
      </c>
      <c r="E36" s="37" t="s">
        <v>157</v>
      </c>
      <c r="F36" s="86">
        <v>0.06</v>
      </c>
      <c r="G36" s="45" t="s">
        <v>193</v>
      </c>
      <c r="H36" s="83">
        <v>0</v>
      </c>
      <c r="I36" s="219">
        <v>100</v>
      </c>
      <c r="J36" s="144">
        <f t="shared" si="1"/>
        <v>0</v>
      </c>
      <c r="K36" s="149">
        <f>J36*F36*TablaPolítica[[#This Row],[Importancia relativa del objetivo(%)]]</f>
        <v>0</v>
      </c>
      <c r="L36" s="192" t="s">
        <v>1097</v>
      </c>
      <c r="M36" s="84" t="str">
        <f t="shared" ref="M36:M99" si="35">IF(I36=100,"porcentaje","entero")</f>
        <v>porcentaje</v>
      </c>
      <c r="N36" s="150">
        <v>1</v>
      </c>
      <c r="O36" s="150">
        <v>0</v>
      </c>
      <c r="P36" s="160">
        <v>0</v>
      </c>
      <c r="Q36" s="160">
        <v>0</v>
      </c>
      <c r="R36" s="150">
        <v>0</v>
      </c>
      <c r="S36" s="150">
        <v>0</v>
      </c>
      <c r="T36" s="185">
        <f t="shared" si="29"/>
        <v>0</v>
      </c>
      <c r="U36" s="185">
        <f t="shared" si="30"/>
        <v>0</v>
      </c>
      <c r="V36" s="185">
        <f t="shared" si="31"/>
        <v>0</v>
      </c>
      <c r="W36" s="185">
        <f t="shared" si="32"/>
        <v>0</v>
      </c>
      <c r="X36" s="185">
        <f t="shared" si="33"/>
        <v>0</v>
      </c>
      <c r="Y36" s="185">
        <f t="shared" si="34"/>
        <v>0</v>
      </c>
      <c r="Z36" s="188">
        <f t="shared" si="8"/>
        <v>0</v>
      </c>
      <c r="AA36" s="186">
        <f t="shared" si="9"/>
        <v>0</v>
      </c>
    </row>
    <row r="37" spans="1:27" ht="86.25" customHeight="1" x14ac:dyDescent="0.25">
      <c r="A37" s="131" t="s">
        <v>60</v>
      </c>
      <c r="B37" s="37" t="s">
        <v>119</v>
      </c>
      <c r="C37" s="37" t="s">
        <v>123</v>
      </c>
      <c r="D37" s="85">
        <v>0.49</v>
      </c>
      <c r="E37" s="37" t="s">
        <v>158</v>
      </c>
      <c r="F37" s="86">
        <v>0.06</v>
      </c>
      <c r="G37" s="45" t="s">
        <v>192</v>
      </c>
      <c r="H37" s="83">
        <v>0</v>
      </c>
      <c r="I37" s="220">
        <v>4</v>
      </c>
      <c r="J37" s="144">
        <f t="shared" si="1"/>
        <v>0</v>
      </c>
      <c r="K37" s="149">
        <f>J37*F37*TablaPolítica[[#This Row],[Importancia relativa del objetivo(%)]]</f>
        <v>0</v>
      </c>
      <c r="L37" s="192" t="s">
        <v>1098</v>
      </c>
      <c r="M37" s="84" t="str">
        <f t="shared" si="35"/>
        <v>entero</v>
      </c>
      <c r="N37" s="144">
        <v>0</v>
      </c>
      <c r="O37" s="178">
        <v>0</v>
      </c>
      <c r="P37" s="178">
        <v>1</v>
      </c>
      <c r="Q37" s="178">
        <v>1</v>
      </c>
      <c r="R37" s="178">
        <v>1</v>
      </c>
      <c r="S37" s="178">
        <v>1</v>
      </c>
      <c r="T37" s="185">
        <f t="shared" si="29"/>
        <v>0</v>
      </c>
      <c r="U37" s="185">
        <f t="shared" si="30"/>
        <v>0</v>
      </c>
      <c r="V37" s="185">
        <f t="shared" si="31"/>
        <v>0</v>
      </c>
      <c r="W37" s="185">
        <f t="shared" si="32"/>
        <v>0</v>
      </c>
      <c r="X37" s="185">
        <f t="shared" si="33"/>
        <v>0</v>
      </c>
      <c r="Y37" s="185">
        <f t="shared" si="34"/>
        <v>0</v>
      </c>
      <c r="Z37" s="188">
        <f t="shared" si="8"/>
        <v>0</v>
      </c>
      <c r="AA37" s="186">
        <f t="shared" si="9"/>
        <v>0</v>
      </c>
    </row>
    <row r="38" spans="1:27" ht="114.75" x14ac:dyDescent="0.25">
      <c r="A38" s="131" t="s">
        <v>38</v>
      </c>
      <c r="B38" s="37" t="s">
        <v>256</v>
      </c>
      <c r="C38" s="37" t="s">
        <v>223</v>
      </c>
      <c r="D38" s="85">
        <v>0.3</v>
      </c>
      <c r="E38" s="41" t="s">
        <v>227</v>
      </c>
      <c r="F38" s="86">
        <v>0.03</v>
      </c>
      <c r="G38" s="46" t="s">
        <v>196</v>
      </c>
      <c r="H38" s="83">
        <v>0</v>
      </c>
      <c r="I38" s="221">
        <v>100</v>
      </c>
      <c r="J38" s="144">
        <f t="shared" si="1"/>
        <v>0</v>
      </c>
      <c r="K38" s="149">
        <f>J38*F38*TablaPolítica[[#This Row],[Importancia relativa del objetivo(%)]]</f>
        <v>0</v>
      </c>
      <c r="L38" s="194" t="s">
        <v>1097</v>
      </c>
      <c r="M38" s="84" t="str">
        <f t="shared" si="35"/>
        <v>porcentaje</v>
      </c>
      <c r="N38" s="151">
        <v>1</v>
      </c>
      <c r="O38" s="151">
        <v>0</v>
      </c>
      <c r="P38" s="151">
        <v>0</v>
      </c>
      <c r="Q38" s="151">
        <v>0</v>
      </c>
      <c r="R38" s="151">
        <v>0</v>
      </c>
      <c r="S38" s="151">
        <v>0</v>
      </c>
      <c r="T38" s="185">
        <f t="shared" si="29"/>
        <v>0</v>
      </c>
      <c r="U38" s="185">
        <f t="shared" si="30"/>
        <v>0</v>
      </c>
      <c r="V38" s="185">
        <f t="shared" si="31"/>
        <v>0</v>
      </c>
      <c r="W38" s="185">
        <f t="shared" si="32"/>
        <v>0</v>
      </c>
      <c r="X38" s="185">
        <f t="shared" si="33"/>
        <v>0</v>
      </c>
      <c r="Y38" s="185">
        <f t="shared" si="34"/>
        <v>0</v>
      </c>
      <c r="Z38" s="188">
        <f t="shared" si="8"/>
        <v>0</v>
      </c>
      <c r="AA38" s="186">
        <f t="shared" si="9"/>
        <v>0</v>
      </c>
    </row>
    <row r="39" spans="1:27" ht="102" x14ac:dyDescent="0.25">
      <c r="A39" s="131" t="s">
        <v>38</v>
      </c>
      <c r="B39" s="37" t="s">
        <v>256</v>
      </c>
      <c r="C39" s="37" t="s">
        <v>223</v>
      </c>
      <c r="D39" s="85">
        <v>0.3</v>
      </c>
      <c r="E39" s="41" t="s">
        <v>228</v>
      </c>
      <c r="F39" s="86">
        <v>0.03</v>
      </c>
      <c r="G39" s="46" t="s">
        <v>197</v>
      </c>
      <c r="H39" s="83">
        <v>0</v>
      </c>
      <c r="I39" s="221">
        <v>100</v>
      </c>
      <c r="J39" s="144">
        <f t="shared" si="1"/>
        <v>0</v>
      </c>
      <c r="K39" s="149">
        <f>J39*F39*TablaPolítica[[#This Row],[Importancia relativa del objetivo(%)]]</f>
        <v>0</v>
      </c>
      <c r="L39" s="194" t="s">
        <v>1097</v>
      </c>
      <c r="M39" s="84" t="str">
        <f t="shared" si="35"/>
        <v>porcentaje</v>
      </c>
      <c r="N39" s="151">
        <v>1</v>
      </c>
      <c r="O39" s="151">
        <v>0</v>
      </c>
      <c r="P39" s="151">
        <v>0</v>
      </c>
      <c r="Q39" s="151">
        <v>0</v>
      </c>
      <c r="R39" s="151">
        <v>0</v>
      </c>
      <c r="S39" s="151">
        <v>0</v>
      </c>
      <c r="T39" s="185">
        <f t="shared" si="29"/>
        <v>0</v>
      </c>
      <c r="U39" s="185">
        <f t="shared" si="30"/>
        <v>0</v>
      </c>
      <c r="V39" s="185">
        <f t="shared" si="31"/>
        <v>0</v>
      </c>
      <c r="W39" s="185">
        <f t="shared" si="32"/>
        <v>0</v>
      </c>
      <c r="X39" s="185">
        <f t="shared" si="33"/>
        <v>0</v>
      </c>
      <c r="Y39" s="185">
        <f t="shared" si="34"/>
        <v>0</v>
      </c>
      <c r="Z39" s="188">
        <f t="shared" si="8"/>
        <v>0</v>
      </c>
      <c r="AA39" s="186">
        <f t="shared" si="9"/>
        <v>0</v>
      </c>
    </row>
    <row r="40" spans="1:27" ht="102" x14ac:dyDescent="0.25">
      <c r="A40" s="131" t="s">
        <v>38</v>
      </c>
      <c r="B40" s="37" t="s">
        <v>256</v>
      </c>
      <c r="C40" s="37" t="s">
        <v>223</v>
      </c>
      <c r="D40" s="85">
        <v>0.3</v>
      </c>
      <c r="E40" s="41" t="s">
        <v>229</v>
      </c>
      <c r="F40" s="86">
        <v>0.03</v>
      </c>
      <c r="G40" s="46" t="s">
        <v>198</v>
      </c>
      <c r="H40" s="83">
        <v>0</v>
      </c>
      <c r="I40" s="221">
        <v>100</v>
      </c>
      <c r="J40" s="144">
        <f t="shared" si="1"/>
        <v>0</v>
      </c>
      <c r="K40" s="149">
        <f>J40*F40*TablaPolítica[[#This Row],[Importancia relativa del objetivo(%)]]</f>
        <v>0</v>
      </c>
      <c r="L40" s="194" t="s">
        <v>1097</v>
      </c>
      <c r="M40" s="84" t="str">
        <f t="shared" si="35"/>
        <v>porcentaje</v>
      </c>
      <c r="N40" s="151">
        <v>1</v>
      </c>
      <c r="O40" s="151">
        <v>0</v>
      </c>
      <c r="P40" s="151">
        <v>0</v>
      </c>
      <c r="Q40" s="151">
        <v>0</v>
      </c>
      <c r="R40" s="151">
        <v>0</v>
      </c>
      <c r="S40" s="151">
        <v>0</v>
      </c>
      <c r="T40" s="185">
        <f t="shared" si="29"/>
        <v>0</v>
      </c>
      <c r="U40" s="185">
        <f t="shared" si="30"/>
        <v>0</v>
      </c>
      <c r="V40" s="185">
        <f t="shared" si="31"/>
        <v>0</v>
      </c>
      <c r="W40" s="185">
        <f t="shared" si="32"/>
        <v>0</v>
      </c>
      <c r="X40" s="185">
        <f t="shared" si="33"/>
        <v>0</v>
      </c>
      <c r="Y40" s="185">
        <f t="shared" si="34"/>
        <v>0</v>
      </c>
      <c r="Z40" s="188">
        <f t="shared" si="8"/>
        <v>0</v>
      </c>
      <c r="AA40" s="186">
        <f t="shared" si="9"/>
        <v>0</v>
      </c>
    </row>
    <row r="41" spans="1:27" ht="76.5" x14ac:dyDescent="0.25">
      <c r="A41" s="131" t="s">
        <v>38</v>
      </c>
      <c r="B41" s="37" t="s">
        <v>256</v>
      </c>
      <c r="C41" s="37" t="s">
        <v>223</v>
      </c>
      <c r="D41" s="85">
        <v>0.3</v>
      </c>
      <c r="E41" s="41" t="s">
        <v>230</v>
      </c>
      <c r="F41" s="86">
        <v>0.03</v>
      </c>
      <c r="G41" s="46" t="s">
        <v>199</v>
      </c>
      <c r="H41" s="83">
        <v>0</v>
      </c>
      <c r="I41" s="221">
        <v>100</v>
      </c>
      <c r="J41" s="144">
        <f t="shared" si="1"/>
        <v>0</v>
      </c>
      <c r="K41" s="149">
        <f>J41*F41*TablaPolítica[[#This Row],[Importancia relativa del objetivo(%)]]</f>
        <v>0</v>
      </c>
      <c r="L41" s="194" t="s">
        <v>1098</v>
      </c>
      <c r="M41" s="84" t="str">
        <f t="shared" si="35"/>
        <v>porcentaje</v>
      </c>
      <c r="N41" s="151">
        <v>1</v>
      </c>
      <c r="O41" s="151">
        <v>1</v>
      </c>
      <c r="P41" s="151">
        <v>1</v>
      </c>
      <c r="Q41" s="151">
        <v>1</v>
      </c>
      <c r="R41" s="151">
        <v>1</v>
      </c>
      <c r="S41" s="151">
        <v>1</v>
      </c>
      <c r="T41" s="185">
        <f t="shared" si="29"/>
        <v>0</v>
      </c>
      <c r="U41" s="185">
        <f t="shared" si="30"/>
        <v>0</v>
      </c>
      <c r="V41" s="185">
        <f t="shared" si="31"/>
        <v>0</v>
      </c>
      <c r="W41" s="185">
        <f t="shared" si="32"/>
        <v>0</v>
      </c>
      <c r="X41" s="185">
        <f t="shared" si="33"/>
        <v>0</v>
      </c>
      <c r="Y41" s="185">
        <f t="shared" si="34"/>
        <v>0</v>
      </c>
      <c r="Z41" s="188">
        <f t="shared" si="8"/>
        <v>0</v>
      </c>
      <c r="AA41" s="186">
        <f t="shared" si="9"/>
        <v>0</v>
      </c>
    </row>
    <row r="42" spans="1:27" ht="114.75" x14ac:dyDescent="0.25">
      <c r="A42" s="131" t="s">
        <v>38</v>
      </c>
      <c r="B42" s="37" t="s">
        <v>256</v>
      </c>
      <c r="C42" s="37" t="s">
        <v>223</v>
      </c>
      <c r="D42" s="85">
        <v>0.3</v>
      </c>
      <c r="E42" s="41" t="s">
        <v>231</v>
      </c>
      <c r="F42" s="86">
        <v>4.4999999999999998E-2</v>
      </c>
      <c r="G42" s="46" t="s">
        <v>200</v>
      </c>
      <c r="H42" s="83">
        <v>0</v>
      </c>
      <c r="I42" s="221">
        <v>100</v>
      </c>
      <c r="J42" s="144">
        <f t="shared" si="1"/>
        <v>0</v>
      </c>
      <c r="K42" s="149">
        <f>J42*F42*TablaPolítica[[#This Row],[Importancia relativa del objetivo(%)]]</f>
        <v>0</v>
      </c>
      <c r="L42" s="194" t="s">
        <v>1098</v>
      </c>
      <c r="M42" s="84" t="str">
        <f t="shared" si="35"/>
        <v>porcentaje</v>
      </c>
      <c r="N42" s="151">
        <v>1</v>
      </c>
      <c r="O42" s="151">
        <v>1</v>
      </c>
      <c r="P42" s="151">
        <v>1</v>
      </c>
      <c r="Q42" s="151">
        <v>1</v>
      </c>
      <c r="R42" s="151">
        <v>1</v>
      </c>
      <c r="S42" s="151">
        <v>1</v>
      </c>
      <c r="T42" s="185">
        <f t="shared" si="29"/>
        <v>0</v>
      </c>
      <c r="U42" s="185">
        <f t="shared" si="30"/>
        <v>0</v>
      </c>
      <c r="V42" s="185">
        <f t="shared" si="31"/>
        <v>0</v>
      </c>
      <c r="W42" s="185">
        <f t="shared" si="32"/>
        <v>0</v>
      </c>
      <c r="X42" s="185">
        <f t="shared" si="33"/>
        <v>0</v>
      </c>
      <c r="Y42" s="185">
        <f t="shared" si="34"/>
        <v>0</v>
      </c>
      <c r="Z42" s="188">
        <f t="shared" si="8"/>
        <v>0</v>
      </c>
      <c r="AA42" s="186">
        <f t="shared" si="9"/>
        <v>0</v>
      </c>
    </row>
    <row r="43" spans="1:27" ht="102" x14ac:dyDescent="0.25">
      <c r="A43" s="131" t="s">
        <v>38</v>
      </c>
      <c r="B43" s="37" t="s">
        <v>256</v>
      </c>
      <c r="C43" s="37" t="s">
        <v>223</v>
      </c>
      <c r="D43" s="85">
        <v>0.3</v>
      </c>
      <c r="E43" s="41" t="s">
        <v>232</v>
      </c>
      <c r="F43" s="86">
        <v>4.4999999999999998E-2</v>
      </c>
      <c r="G43" s="46" t="s">
        <v>201</v>
      </c>
      <c r="H43" s="83">
        <v>0</v>
      </c>
      <c r="I43" s="221">
        <v>100</v>
      </c>
      <c r="J43" s="144">
        <f t="shared" si="1"/>
        <v>0</v>
      </c>
      <c r="K43" s="149">
        <f>J43*F43*TablaPolítica[[#This Row],[Importancia relativa del objetivo(%)]]</f>
        <v>0</v>
      </c>
      <c r="L43" s="194" t="s">
        <v>1098</v>
      </c>
      <c r="M43" s="84" t="str">
        <f t="shared" si="35"/>
        <v>porcentaje</v>
      </c>
      <c r="N43" s="151">
        <v>1</v>
      </c>
      <c r="O43" s="151">
        <v>1</v>
      </c>
      <c r="P43" s="151">
        <v>1</v>
      </c>
      <c r="Q43" s="151">
        <v>1</v>
      </c>
      <c r="R43" s="151">
        <v>1</v>
      </c>
      <c r="S43" s="151">
        <v>1</v>
      </c>
      <c r="T43" s="185">
        <f t="shared" si="29"/>
        <v>0</v>
      </c>
      <c r="U43" s="185">
        <f t="shared" si="30"/>
        <v>0</v>
      </c>
      <c r="V43" s="185">
        <f t="shared" si="31"/>
        <v>0</v>
      </c>
      <c r="W43" s="185">
        <f t="shared" si="32"/>
        <v>0</v>
      </c>
      <c r="X43" s="185">
        <f t="shared" si="33"/>
        <v>0</v>
      </c>
      <c r="Y43" s="185">
        <f t="shared" si="34"/>
        <v>0</v>
      </c>
      <c r="Z43" s="188">
        <f t="shared" si="8"/>
        <v>0</v>
      </c>
      <c r="AA43" s="186">
        <f t="shared" si="9"/>
        <v>0</v>
      </c>
    </row>
    <row r="44" spans="1:27" ht="89.25" x14ac:dyDescent="0.25">
      <c r="A44" s="131" t="s">
        <v>38</v>
      </c>
      <c r="B44" s="37" t="s">
        <v>256</v>
      </c>
      <c r="C44" s="37" t="s">
        <v>223</v>
      </c>
      <c r="D44" s="85">
        <v>0.3</v>
      </c>
      <c r="E44" s="41" t="s">
        <v>233</v>
      </c>
      <c r="F44" s="86">
        <v>4.4999999999999998E-2</v>
      </c>
      <c r="G44" s="46" t="s">
        <v>202</v>
      </c>
      <c r="H44" s="83">
        <v>0</v>
      </c>
      <c r="I44" s="221">
        <v>100</v>
      </c>
      <c r="J44" s="144">
        <f t="shared" si="1"/>
        <v>0</v>
      </c>
      <c r="K44" s="149">
        <f>J44*F44*TablaPolítica[[#This Row],[Importancia relativa del objetivo(%)]]</f>
        <v>0</v>
      </c>
      <c r="L44" s="194" t="s">
        <v>1098</v>
      </c>
      <c r="M44" s="84" t="str">
        <f t="shared" si="35"/>
        <v>porcentaje</v>
      </c>
      <c r="N44" s="151">
        <v>1</v>
      </c>
      <c r="O44" s="151">
        <v>1</v>
      </c>
      <c r="P44" s="151">
        <v>1</v>
      </c>
      <c r="Q44" s="151">
        <v>1</v>
      </c>
      <c r="R44" s="151">
        <v>1</v>
      </c>
      <c r="S44" s="151">
        <v>1</v>
      </c>
      <c r="T44" s="185">
        <f t="shared" si="29"/>
        <v>0</v>
      </c>
      <c r="U44" s="185">
        <f t="shared" si="30"/>
        <v>0</v>
      </c>
      <c r="V44" s="185">
        <f t="shared" si="31"/>
        <v>0</v>
      </c>
      <c r="W44" s="185">
        <f t="shared" si="32"/>
        <v>0</v>
      </c>
      <c r="X44" s="185">
        <f t="shared" si="33"/>
        <v>0</v>
      </c>
      <c r="Y44" s="185">
        <f t="shared" si="34"/>
        <v>0</v>
      </c>
      <c r="Z44" s="188">
        <f t="shared" si="8"/>
        <v>0</v>
      </c>
      <c r="AA44" s="186">
        <f t="shared" si="9"/>
        <v>0</v>
      </c>
    </row>
    <row r="45" spans="1:27" ht="102" x14ac:dyDescent="0.25">
      <c r="A45" s="131" t="s">
        <v>38</v>
      </c>
      <c r="B45" s="37" t="s">
        <v>256</v>
      </c>
      <c r="C45" s="37" t="s">
        <v>223</v>
      </c>
      <c r="D45" s="85">
        <v>0.3</v>
      </c>
      <c r="E45" s="41" t="s">
        <v>234</v>
      </c>
      <c r="F45" s="86">
        <v>4.4999999999999998E-2</v>
      </c>
      <c r="G45" s="46" t="s">
        <v>203</v>
      </c>
      <c r="H45" s="83">
        <v>0</v>
      </c>
      <c r="I45" s="221">
        <v>100</v>
      </c>
      <c r="J45" s="144">
        <f t="shared" si="1"/>
        <v>0</v>
      </c>
      <c r="K45" s="149">
        <f>J45*F45*TablaPolítica[[#This Row],[Importancia relativa del objetivo(%)]]</f>
        <v>0</v>
      </c>
      <c r="L45" s="194" t="s">
        <v>1098</v>
      </c>
      <c r="M45" s="84" t="str">
        <f t="shared" si="35"/>
        <v>porcentaje</v>
      </c>
      <c r="N45" s="151">
        <v>1</v>
      </c>
      <c r="O45" s="151">
        <v>1</v>
      </c>
      <c r="P45" s="151">
        <v>1</v>
      </c>
      <c r="Q45" s="151">
        <v>1</v>
      </c>
      <c r="R45" s="151">
        <v>1</v>
      </c>
      <c r="S45" s="151">
        <v>1</v>
      </c>
      <c r="T45" s="185">
        <f t="shared" si="29"/>
        <v>0</v>
      </c>
      <c r="U45" s="185">
        <f t="shared" si="30"/>
        <v>0</v>
      </c>
      <c r="V45" s="185">
        <f t="shared" si="31"/>
        <v>0</v>
      </c>
      <c r="W45" s="185">
        <f t="shared" si="32"/>
        <v>0</v>
      </c>
      <c r="X45" s="185">
        <f t="shared" si="33"/>
        <v>0</v>
      </c>
      <c r="Y45" s="185">
        <f t="shared" si="34"/>
        <v>0</v>
      </c>
      <c r="Z45" s="188">
        <f t="shared" si="8"/>
        <v>0</v>
      </c>
      <c r="AA45" s="186">
        <f t="shared" si="9"/>
        <v>0</v>
      </c>
    </row>
    <row r="46" spans="1:27" ht="102" x14ac:dyDescent="0.25">
      <c r="A46" s="131" t="s">
        <v>38</v>
      </c>
      <c r="B46" s="37" t="s">
        <v>256</v>
      </c>
      <c r="C46" s="37" t="s">
        <v>252</v>
      </c>
      <c r="D46" s="85">
        <v>0.1</v>
      </c>
      <c r="E46" s="41" t="s">
        <v>235</v>
      </c>
      <c r="F46" s="86">
        <v>0.02</v>
      </c>
      <c r="G46" s="46" t="s">
        <v>204</v>
      </c>
      <c r="H46" s="83">
        <v>0</v>
      </c>
      <c r="I46" s="221">
        <v>100</v>
      </c>
      <c r="J46" s="144">
        <f t="shared" si="1"/>
        <v>0</v>
      </c>
      <c r="K46" s="149">
        <f>J46*F46*TablaPolítica[[#This Row],[Importancia relativa del objetivo(%)]]</f>
        <v>0</v>
      </c>
      <c r="L46" s="194" t="s">
        <v>1097</v>
      </c>
      <c r="M46" s="84" t="str">
        <f t="shared" si="35"/>
        <v>porcentaje</v>
      </c>
      <c r="N46" s="151">
        <v>0.25</v>
      </c>
      <c r="O46" s="151">
        <v>0.75</v>
      </c>
      <c r="P46" s="151">
        <v>0</v>
      </c>
      <c r="Q46" s="151">
        <v>0</v>
      </c>
      <c r="R46" s="151">
        <v>0</v>
      </c>
      <c r="S46" s="151">
        <v>0</v>
      </c>
      <c r="T46" s="185">
        <f t="shared" si="29"/>
        <v>0</v>
      </c>
      <c r="U46" s="185">
        <f t="shared" si="30"/>
        <v>0</v>
      </c>
      <c r="V46" s="185">
        <f t="shared" si="31"/>
        <v>0</v>
      </c>
      <c r="W46" s="185">
        <f t="shared" si="32"/>
        <v>0</v>
      </c>
      <c r="X46" s="185">
        <f t="shared" si="33"/>
        <v>0</v>
      </c>
      <c r="Y46" s="185">
        <f t="shared" si="34"/>
        <v>0</v>
      </c>
      <c r="Z46" s="188">
        <f t="shared" si="8"/>
        <v>0</v>
      </c>
      <c r="AA46" s="186">
        <f t="shared" si="9"/>
        <v>0</v>
      </c>
    </row>
    <row r="47" spans="1:27" ht="102" x14ac:dyDescent="0.25">
      <c r="A47" s="131" t="s">
        <v>38</v>
      </c>
      <c r="B47" s="37" t="s">
        <v>256</v>
      </c>
      <c r="C47" s="37" t="s">
        <v>252</v>
      </c>
      <c r="D47" s="85">
        <v>0.1</v>
      </c>
      <c r="E47" s="41" t="s">
        <v>236</v>
      </c>
      <c r="F47" s="86">
        <v>0.02</v>
      </c>
      <c r="G47" s="46" t="s">
        <v>205</v>
      </c>
      <c r="H47" s="83">
        <v>0</v>
      </c>
      <c r="I47" s="221">
        <v>100</v>
      </c>
      <c r="J47" s="144">
        <f t="shared" si="1"/>
        <v>0</v>
      </c>
      <c r="K47" s="149">
        <f>J47*F47*TablaPolítica[[#This Row],[Importancia relativa del objetivo(%)]]</f>
        <v>0</v>
      </c>
      <c r="L47" s="194" t="s">
        <v>1097</v>
      </c>
      <c r="M47" s="84" t="str">
        <f t="shared" si="35"/>
        <v>porcentaje</v>
      </c>
      <c r="N47" s="151">
        <v>0.25</v>
      </c>
      <c r="O47" s="151">
        <v>0.75</v>
      </c>
      <c r="P47" s="151">
        <v>0</v>
      </c>
      <c r="Q47" s="151">
        <v>0</v>
      </c>
      <c r="R47" s="151">
        <v>0</v>
      </c>
      <c r="S47" s="151">
        <v>0</v>
      </c>
      <c r="T47" s="185">
        <f t="shared" si="29"/>
        <v>0</v>
      </c>
      <c r="U47" s="185">
        <f t="shared" si="30"/>
        <v>0</v>
      </c>
      <c r="V47" s="185">
        <f t="shared" si="31"/>
        <v>0</v>
      </c>
      <c r="W47" s="185">
        <f t="shared" si="32"/>
        <v>0</v>
      </c>
      <c r="X47" s="185">
        <f t="shared" si="33"/>
        <v>0</v>
      </c>
      <c r="Y47" s="185">
        <f t="shared" si="34"/>
        <v>0</v>
      </c>
      <c r="Z47" s="188">
        <f t="shared" si="8"/>
        <v>0</v>
      </c>
      <c r="AA47" s="186">
        <f t="shared" si="9"/>
        <v>0</v>
      </c>
    </row>
    <row r="48" spans="1:27" ht="127.5" x14ac:dyDescent="0.25">
      <c r="A48" s="131" t="s">
        <v>38</v>
      </c>
      <c r="B48" s="37" t="s">
        <v>256</v>
      </c>
      <c r="C48" s="37" t="s">
        <v>252</v>
      </c>
      <c r="D48" s="85">
        <v>0.1</v>
      </c>
      <c r="E48" s="41" t="s">
        <v>237</v>
      </c>
      <c r="F48" s="86">
        <v>0.02</v>
      </c>
      <c r="G48" s="46" t="s">
        <v>206</v>
      </c>
      <c r="H48" s="83">
        <v>0</v>
      </c>
      <c r="I48" s="221">
        <v>100</v>
      </c>
      <c r="J48" s="144">
        <f t="shared" si="1"/>
        <v>0</v>
      </c>
      <c r="K48" s="149">
        <f>J48*F48*TablaPolítica[[#This Row],[Importancia relativa del objetivo(%)]]</f>
        <v>0</v>
      </c>
      <c r="L48" s="194" t="s">
        <v>1097</v>
      </c>
      <c r="M48" s="84" t="str">
        <f t="shared" si="35"/>
        <v>porcentaje</v>
      </c>
      <c r="N48" s="151">
        <v>0.25</v>
      </c>
      <c r="O48" s="151">
        <v>0.75</v>
      </c>
      <c r="P48" s="151">
        <v>0</v>
      </c>
      <c r="Q48" s="151">
        <v>0</v>
      </c>
      <c r="R48" s="151">
        <v>0</v>
      </c>
      <c r="S48" s="151">
        <v>0</v>
      </c>
      <c r="T48" s="185">
        <f t="shared" si="29"/>
        <v>0</v>
      </c>
      <c r="U48" s="185">
        <f t="shared" si="30"/>
        <v>0</v>
      </c>
      <c r="V48" s="185">
        <f t="shared" si="31"/>
        <v>0</v>
      </c>
      <c r="W48" s="185">
        <f t="shared" si="32"/>
        <v>0</v>
      </c>
      <c r="X48" s="185">
        <f t="shared" si="33"/>
        <v>0</v>
      </c>
      <c r="Y48" s="185">
        <f t="shared" si="34"/>
        <v>0</v>
      </c>
      <c r="Z48" s="188">
        <f t="shared" si="8"/>
        <v>0</v>
      </c>
      <c r="AA48" s="186">
        <f t="shared" si="9"/>
        <v>0</v>
      </c>
    </row>
    <row r="49" spans="1:27" ht="89.25" x14ac:dyDescent="0.25">
      <c r="A49" s="131" t="s">
        <v>38</v>
      </c>
      <c r="B49" s="37" t="s">
        <v>256</v>
      </c>
      <c r="C49" s="37" t="s">
        <v>252</v>
      </c>
      <c r="D49" s="85">
        <v>0.1</v>
      </c>
      <c r="E49" s="41" t="s">
        <v>238</v>
      </c>
      <c r="F49" s="86">
        <v>0.04</v>
      </c>
      <c r="G49" s="46" t="s">
        <v>207</v>
      </c>
      <c r="H49" s="83">
        <v>0</v>
      </c>
      <c r="I49" s="221">
        <v>100</v>
      </c>
      <c r="J49" s="144">
        <f t="shared" si="1"/>
        <v>0</v>
      </c>
      <c r="K49" s="149">
        <f>J49*F49*TablaPolítica[[#This Row],[Importancia relativa del objetivo(%)]]</f>
        <v>0</v>
      </c>
      <c r="L49" s="194" t="s">
        <v>1097</v>
      </c>
      <c r="M49" s="84" t="str">
        <f t="shared" si="35"/>
        <v>porcentaje</v>
      </c>
      <c r="N49" s="151">
        <v>0.25</v>
      </c>
      <c r="O49" s="151">
        <v>0.75</v>
      </c>
      <c r="P49" s="151">
        <v>0</v>
      </c>
      <c r="Q49" s="151">
        <v>0</v>
      </c>
      <c r="R49" s="151">
        <v>0</v>
      </c>
      <c r="S49" s="151">
        <v>0</v>
      </c>
      <c r="T49" s="185">
        <f t="shared" si="29"/>
        <v>0</v>
      </c>
      <c r="U49" s="185">
        <f t="shared" si="30"/>
        <v>0</v>
      </c>
      <c r="V49" s="185">
        <f t="shared" si="31"/>
        <v>0</v>
      </c>
      <c r="W49" s="185">
        <f t="shared" si="32"/>
        <v>0</v>
      </c>
      <c r="X49" s="185">
        <f t="shared" si="33"/>
        <v>0</v>
      </c>
      <c r="Y49" s="185">
        <f t="shared" si="34"/>
        <v>0</v>
      </c>
      <c r="Z49" s="188">
        <f t="shared" si="8"/>
        <v>0</v>
      </c>
      <c r="AA49" s="186">
        <f t="shared" si="9"/>
        <v>0</v>
      </c>
    </row>
    <row r="50" spans="1:27" ht="114.75" x14ac:dyDescent="0.25">
      <c r="A50" s="131" t="s">
        <v>38</v>
      </c>
      <c r="B50" s="37" t="s">
        <v>256</v>
      </c>
      <c r="C50" s="37" t="s">
        <v>253</v>
      </c>
      <c r="D50" s="85">
        <v>0.2</v>
      </c>
      <c r="E50" s="41" t="s">
        <v>239</v>
      </c>
      <c r="F50" s="86">
        <v>0.02</v>
      </c>
      <c r="G50" s="46" t="s">
        <v>208</v>
      </c>
      <c r="H50" s="83">
        <v>0</v>
      </c>
      <c r="I50" s="221">
        <v>100</v>
      </c>
      <c r="J50" s="144">
        <f t="shared" si="1"/>
        <v>0</v>
      </c>
      <c r="K50" s="149">
        <f>J50*F50*TablaPolítica[[#This Row],[Importancia relativa del objetivo(%)]]</f>
        <v>0</v>
      </c>
      <c r="L50" s="194" t="s">
        <v>1098</v>
      </c>
      <c r="M50" s="84" t="str">
        <f t="shared" si="35"/>
        <v>porcentaje</v>
      </c>
      <c r="N50" s="151">
        <v>1</v>
      </c>
      <c r="O50" s="151">
        <v>1</v>
      </c>
      <c r="P50" s="151">
        <v>1</v>
      </c>
      <c r="Q50" s="151">
        <v>1</v>
      </c>
      <c r="R50" s="151">
        <v>1</v>
      </c>
      <c r="S50" s="151">
        <v>1</v>
      </c>
      <c r="T50" s="185">
        <f t="shared" si="29"/>
        <v>0</v>
      </c>
      <c r="U50" s="185">
        <f t="shared" si="30"/>
        <v>0</v>
      </c>
      <c r="V50" s="185">
        <f t="shared" si="31"/>
        <v>0</v>
      </c>
      <c r="W50" s="185">
        <f t="shared" si="32"/>
        <v>0</v>
      </c>
      <c r="X50" s="185">
        <f t="shared" si="33"/>
        <v>0</v>
      </c>
      <c r="Y50" s="185">
        <f t="shared" si="34"/>
        <v>0</v>
      </c>
      <c r="Z50" s="188">
        <f t="shared" si="8"/>
        <v>0</v>
      </c>
      <c r="AA50" s="186">
        <f t="shared" si="9"/>
        <v>0</v>
      </c>
    </row>
    <row r="51" spans="1:27" ht="89.25" x14ac:dyDescent="0.25">
      <c r="A51" s="131" t="s">
        <v>38</v>
      </c>
      <c r="B51" s="37" t="s">
        <v>256</v>
      </c>
      <c r="C51" s="37" t="s">
        <v>253</v>
      </c>
      <c r="D51" s="85">
        <v>0.2</v>
      </c>
      <c r="E51" s="41" t="s">
        <v>240</v>
      </c>
      <c r="F51" s="86">
        <v>0.02</v>
      </c>
      <c r="G51" s="46" t="s">
        <v>209</v>
      </c>
      <c r="H51" s="83">
        <v>0</v>
      </c>
      <c r="I51" s="221">
        <v>100</v>
      </c>
      <c r="J51" s="144">
        <f t="shared" si="1"/>
        <v>0</v>
      </c>
      <c r="K51" s="149">
        <f>J51*F51*TablaPolítica[[#This Row],[Importancia relativa del objetivo(%)]]</f>
        <v>0</v>
      </c>
      <c r="L51" s="194" t="s">
        <v>1098</v>
      </c>
      <c r="M51" s="84" t="str">
        <f t="shared" si="35"/>
        <v>porcentaje</v>
      </c>
      <c r="N51" s="151">
        <v>1</v>
      </c>
      <c r="O51" s="151">
        <v>1</v>
      </c>
      <c r="P51" s="151">
        <v>1</v>
      </c>
      <c r="Q51" s="151">
        <v>1</v>
      </c>
      <c r="R51" s="151">
        <v>1</v>
      </c>
      <c r="S51" s="151">
        <v>1</v>
      </c>
      <c r="T51" s="185">
        <f t="shared" si="29"/>
        <v>0</v>
      </c>
      <c r="U51" s="185">
        <f t="shared" si="30"/>
        <v>0</v>
      </c>
      <c r="V51" s="185">
        <f t="shared" si="31"/>
        <v>0</v>
      </c>
      <c r="W51" s="185">
        <f t="shared" si="32"/>
        <v>0</v>
      </c>
      <c r="X51" s="185">
        <f t="shared" si="33"/>
        <v>0</v>
      </c>
      <c r="Y51" s="185">
        <f t="shared" si="34"/>
        <v>0</v>
      </c>
      <c r="Z51" s="188">
        <f t="shared" si="8"/>
        <v>0</v>
      </c>
      <c r="AA51" s="186">
        <f t="shared" si="9"/>
        <v>0</v>
      </c>
    </row>
    <row r="52" spans="1:27" ht="102" x14ac:dyDescent="0.25">
      <c r="A52" s="131" t="s">
        <v>38</v>
      </c>
      <c r="B52" s="37" t="s">
        <v>256</v>
      </c>
      <c r="C52" s="37" t="s">
        <v>253</v>
      </c>
      <c r="D52" s="85">
        <v>0.2</v>
      </c>
      <c r="E52" s="41" t="s">
        <v>241</v>
      </c>
      <c r="F52" s="86">
        <v>0.04</v>
      </c>
      <c r="G52" s="46" t="s">
        <v>210</v>
      </c>
      <c r="H52" s="83">
        <v>0</v>
      </c>
      <c r="I52" s="221">
        <v>100</v>
      </c>
      <c r="J52" s="144">
        <f t="shared" si="1"/>
        <v>0</v>
      </c>
      <c r="K52" s="149">
        <f>J52*F52*TablaPolítica[[#This Row],[Importancia relativa del objetivo(%)]]</f>
        <v>0</v>
      </c>
      <c r="L52" s="194" t="s">
        <v>1097</v>
      </c>
      <c r="M52" s="84" t="str">
        <f t="shared" si="35"/>
        <v>porcentaje</v>
      </c>
      <c r="N52" s="151">
        <v>0.25</v>
      </c>
      <c r="O52" s="151">
        <v>0.25</v>
      </c>
      <c r="P52" s="151">
        <v>0.25</v>
      </c>
      <c r="Q52" s="151">
        <v>0.25</v>
      </c>
      <c r="R52" s="151">
        <v>0</v>
      </c>
      <c r="S52" s="151">
        <v>0</v>
      </c>
      <c r="T52" s="185">
        <f t="shared" si="29"/>
        <v>0</v>
      </c>
      <c r="U52" s="185">
        <f t="shared" si="30"/>
        <v>0</v>
      </c>
      <c r="V52" s="185">
        <f t="shared" si="31"/>
        <v>0</v>
      </c>
      <c r="W52" s="185">
        <f t="shared" si="32"/>
        <v>0</v>
      </c>
      <c r="X52" s="185">
        <f t="shared" si="33"/>
        <v>0</v>
      </c>
      <c r="Y52" s="185">
        <f t="shared" si="34"/>
        <v>0</v>
      </c>
      <c r="Z52" s="188">
        <f t="shared" si="8"/>
        <v>0</v>
      </c>
      <c r="AA52" s="186">
        <f t="shared" si="9"/>
        <v>0</v>
      </c>
    </row>
    <row r="53" spans="1:27" ht="114.75" x14ac:dyDescent="0.25">
      <c r="A53" s="131" t="s">
        <v>38</v>
      </c>
      <c r="B53" s="37" t="s">
        <v>256</v>
      </c>
      <c r="C53" s="37" t="s">
        <v>253</v>
      </c>
      <c r="D53" s="85">
        <v>0.2</v>
      </c>
      <c r="E53" s="41" t="s">
        <v>991</v>
      </c>
      <c r="F53" s="86">
        <v>0.04</v>
      </c>
      <c r="G53" s="46" t="s">
        <v>211</v>
      </c>
      <c r="H53" s="83">
        <v>0</v>
      </c>
      <c r="I53" s="221">
        <v>100</v>
      </c>
      <c r="J53" s="144">
        <f t="shared" si="1"/>
        <v>0</v>
      </c>
      <c r="K53" s="149">
        <f>J53*F53*TablaPolítica[[#This Row],[Importancia relativa del objetivo(%)]]</f>
        <v>0</v>
      </c>
      <c r="L53" s="194" t="s">
        <v>1097</v>
      </c>
      <c r="M53" s="84" t="str">
        <f t="shared" si="35"/>
        <v>porcentaje</v>
      </c>
      <c r="N53" s="151">
        <v>0.25</v>
      </c>
      <c r="O53" s="151">
        <v>0.25</v>
      </c>
      <c r="P53" s="151">
        <v>0.25</v>
      </c>
      <c r="Q53" s="151">
        <v>0.25</v>
      </c>
      <c r="R53" s="146">
        <v>0</v>
      </c>
      <c r="S53" s="151">
        <v>0</v>
      </c>
      <c r="T53" s="185">
        <f t="shared" si="29"/>
        <v>0</v>
      </c>
      <c r="U53" s="185">
        <f t="shared" si="30"/>
        <v>0</v>
      </c>
      <c r="V53" s="185">
        <f t="shared" si="31"/>
        <v>0</v>
      </c>
      <c r="W53" s="185">
        <f t="shared" si="32"/>
        <v>0</v>
      </c>
      <c r="X53" s="185">
        <f t="shared" si="33"/>
        <v>0</v>
      </c>
      <c r="Y53" s="185">
        <f t="shared" si="34"/>
        <v>0</v>
      </c>
      <c r="Z53" s="188">
        <f t="shared" si="8"/>
        <v>0</v>
      </c>
      <c r="AA53" s="186">
        <f t="shared" si="9"/>
        <v>0</v>
      </c>
    </row>
    <row r="54" spans="1:27" ht="114.75" x14ac:dyDescent="0.25">
      <c r="A54" s="131" t="s">
        <v>38</v>
      </c>
      <c r="B54" s="37" t="s">
        <v>256</v>
      </c>
      <c r="C54" s="37" t="s">
        <v>253</v>
      </c>
      <c r="D54" s="85">
        <v>0.2</v>
      </c>
      <c r="E54" s="41" t="s">
        <v>242</v>
      </c>
      <c r="F54" s="86">
        <v>0.04</v>
      </c>
      <c r="G54" s="46" t="s">
        <v>212</v>
      </c>
      <c r="H54" s="83">
        <v>0</v>
      </c>
      <c r="I54" s="221">
        <v>100</v>
      </c>
      <c r="J54" s="144">
        <f t="shared" si="1"/>
        <v>0</v>
      </c>
      <c r="K54" s="149">
        <f>J54*F54*TablaPolítica[[#This Row],[Importancia relativa del objetivo(%)]]</f>
        <v>0</v>
      </c>
      <c r="L54" s="194" t="s">
        <v>1098</v>
      </c>
      <c r="M54" s="84" t="str">
        <f t="shared" si="35"/>
        <v>porcentaje</v>
      </c>
      <c r="N54" s="151">
        <v>1</v>
      </c>
      <c r="O54" s="151">
        <v>1</v>
      </c>
      <c r="P54" s="151">
        <v>1</v>
      </c>
      <c r="Q54" s="151">
        <v>1</v>
      </c>
      <c r="R54" s="151">
        <v>1</v>
      </c>
      <c r="S54" s="151">
        <v>1</v>
      </c>
      <c r="T54" s="185">
        <f t="shared" si="29"/>
        <v>0</v>
      </c>
      <c r="U54" s="185">
        <f t="shared" si="30"/>
        <v>0</v>
      </c>
      <c r="V54" s="185">
        <f t="shared" si="31"/>
        <v>0</v>
      </c>
      <c r="W54" s="185">
        <f t="shared" si="32"/>
        <v>0</v>
      </c>
      <c r="X54" s="185">
        <f t="shared" si="33"/>
        <v>0</v>
      </c>
      <c r="Y54" s="185">
        <f t="shared" si="34"/>
        <v>0</v>
      </c>
      <c r="Z54" s="188">
        <f t="shared" si="8"/>
        <v>0</v>
      </c>
      <c r="AA54" s="186">
        <f t="shared" si="9"/>
        <v>0</v>
      </c>
    </row>
    <row r="55" spans="1:27" ht="102" x14ac:dyDescent="0.25">
      <c r="A55" s="131" t="s">
        <v>38</v>
      </c>
      <c r="B55" s="37" t="s">
        <v>256</v>
      </c>
      <c r="C55" s="37" t="s">
        <v>253</v>
      </c>
      <c r="D55" s="85">
        <v>0.2</v>
      </c>
      <c r="E55" s="37" t="s">
        <v>243</v>
      </c>
      <c r="F55" s="86">
        <v>0.04</v>
      </c>
      <c r="G55" s="46" t="s">
        <v>213</v>
      </c>
      <c r="H55" s="83">
        <v>0</v>
      </c>
      <c r="I55" s="221">
        <v>100</v>
      </c>
      <c r="J55" s="144">
        <f t="shared" si="1"/>
        <v>0</v>
      </c>
      <c r="K55" s="149">
        <f>J55*F55*TablaPolítica[[#This Row],[Importancia relativa del objetivo(%)]]</f>
        <v>0</v>
      </c>
      <c r="L55" s="194" t="s">
        <v>1097</v>
      </c>
      <c r="M55" s="84" t="str">
        <f t="shared" si="35"/>
        <v>porcentaje</v>
      </c>
      <c r="N55" s="151">
        <v>0.25</v>
      </c>
      <c r="O55" s="151">
        <v>0.25</v>
      </c>
      <c r="P55" s="151">
        <v>0.25</v>
      </c>
      <c r="Q55" s="151">
        <v>0.25</v>
      </c>
      <c r="R55" s="146">
        <v>0</v>
      </c>
      <c r="S55" s="151">
        <v>0</v>
      </c>
      <c r="T55" s="185">
        <f t="shared" si="29"/>
        <v>0</v>
      </c>
      <c r="U55" s="185">
        <f t="shared" si="30"/>
        <v>0</v>
      </c>
      <c r="V55" s="185">
        <f t="shared" si="31"/>
        <v>0</v>
      </c>
      <c r="W55" s="185">
        <f t="shared" si="32"/>
        <v>0</v>
      </c>
      <c r="X55" s="185">
        <f t="shared" si="33"/>
        <v>0</v>
      </c>
      <c r="Y55" s="185">
        <f t="shared" si="34"/>
        <v>0</v>
      </c>
      <c r="Z55" s="188">
        <f t="shared" si="8"/>
        <v>0</v>
      </c>
      <c r="AA55" s="186">
        <f t="shared" si="9"/>
        <v>0</v>
      </c>
    </row>
    <row r="56" spans="1:27" ht="76.5" x14ac:dyDescent="0.25">
      <c r="A56" s="131" t="s">
        <v>38</v>
      </c>
      <c r="B56" s="37" t="s">
        <v>256</v>
      </c>
      <c r="C56" s="37" t="s">
        <v>254</v>
      </c>
      <c r="D56" s="85">
        <v>0.2</v>
      </c>
      <c r="E56" s="41" t="s">
        <v>244</v>
      </c>
      <c r="F56" s="86">
        <v>0.04</v>
      </c>
      <c r="G56" s="46" t="s">
        <v>214</v>
      </c>
      <c r="H56" s="83">
        <v>0</v>
      </c>
      <c r="I56" s="221">
        <v>100</v>
      </c>
      <c r="J56" s="144">
        <f t="shared" si="1"/>
        <v>0</v>
      </c>
      <c r="K56" s="149">
        <f>J56*F56*TablaPolítica[[#This Row],[Importancia relativa del objetivo(%)]]</f>
        <v>0</v>
      </c>
      <c r="L56" s="194" t="s">
        <v>1098</v>
      </c>
      <c r="M56" s="84" t="str">
        <f t="shared" si="35"/>
        <v>porcentaje</v>
      </c>
      <c r="N56" s="151">
        <v>1</v>
      </c>
      <c r="O56" s="151">
        <v>1</v>
      </c>
      <c r="P56" s="151">
        <v>1</v>
      </c>
      <c r="Q56" s="151">
        <v>1</v>
      </c>
      <c r="R56" s="151">
        <v>1</v>
      </c>
      <c r="S56" s="151">
        <v>1</v>
      </c>
      <c r="T56" s="185">
        <f t="shared" si="29"/>
        <v>0</v>
      </c>
      <c r="U56" s="185">
        <f t="shared" si="30"/>
        <v>0</v>
      </c>
      <c r="V56" s="185">
        <f t="shared" si="31"/>
        <v>0</v>
      </c>
      <c r="W56" s="185">
        <f t="shared" si="32"/>
        <v>0</v>
      </c>
      <c r="X56" s="185">
        <f t="shared" si="33"/>
        <v>0</v>
      </c>
      <c r="Y56" s="185">
        <f t="shared" si="34"/>
        <v>0</v>
      </c>
      <c r="Z56" s="188">
        <f t="shared" si="8"/>
        <v>0</v>
      </c>
      <c r="AA56" s="186">
        <f t="shared" si="9"/>
        <v>0</v>
      </c>
    </row>
    <row r="57" spans="1:27" ht="114.75" x14ac:dyDescent="0.25">
      <c r="A57" s="131" t="s">
        <v>38</v>
      </c>
      <c r="B57" s="37" t="s">
        <v>256</v>
      </c>
      <c r="C57" s="37" t="s">
        <v>254</v>
      </c>
      <c r="D57" s="85">
        <v>0.2</v>
      </c>
      <c r="E57" s="41" t="s">
        <v>245</v>
      </c>
      <c r="F57" s="86">
        <v>0.05</v>
      </c>
      <c r="G57" s="46" t="s">
        <v>215</v>
      </c>
      <c r="H57" s="83">
        <v>0</v>
      </c>
      <c r="I57" s="221">
        <v>100</v>
      </c>
      <c r="J57" s="144">
        <f t="shared" si="1"/>
        <v>0</v>
      </c>
      <c r="K57" s="149">
        <f>J57*F57*TablaPolítica[[#This Row],[Importancia relativa del objetivo(%)]]</f>
        <v>0</v>
      </c>
      <c r="L57" s="194" t="s">
        <v>1098</v>
      </c>
      <c r="M57" s="84" t="str">
        <f t="shared" si="35"/>
        <v>porcentaje</v>
      </c>
      <c r="N57" s="151">
        <v>1</v>
      </c>
      <c r="O57" s="151">
        <v>1</v>
      </c>
      <c r="P57" s="151">
        <v>1</v>
      </c>
      <c r="Q57" s="151">
        <v>1</v>
      </c>
      <c r="R57" s="151">
        <v>1</v>
      </c>
      <c r="S57" s="151">
        <v>1</v>
      </c>
      <c r="T57" s="185">
        <f t="shared" si="29"/>
        <v>0</v>
      </c>
      <c r="U57" s="185">
        <f t="shared" si="30"/>
        <v>0</v>
      </c>
      <c r="V57" s="185">
        <f t="shared" si="31"/>
        <v>0</v>
      </c>
      <c r="W57" s="185">
        <f t="shared" si="32"/>
        <v>0</v>
      </c>
      <c r="X57" s="185">
        <f t="shared" si="33"/>
        <v>0</v>
      </c>
      <c r="Y57" s="185">
        <f t="shared" si="34"/>
        <v>0</v>
      </c>
      <c r="Z57" s="188">
        <f t="shared" si="8"/>
        <v>0</v>
      </c>
      <c r="AA57" s="186">
        <f t="shared" si="9"/>
        <v>0</v>
      </c>
    </row>
    <row r="58" spans="1:27" ht="127.5" x14ac:dyDescent="0.25">
      <c r="A58" s="131" t="s">
        <v>38</v>
      </c>
      <c r="B58" s="37" t="s">
        <v>256</v>
      </c>
      <c r="C58" s="37" t="s">
        <v>254</v>
      </c>
      <c r="D58" s="85">
        <v>0.2</v>
      </c>
      <c r="E58" s="41" t="s">
        <v>246</v>
      </c>
      <c r="F58" s="86">
        <v>0.05</v>
      </c>
      <c r="G58" s="46" t="s">
        <v>216</v>
      </c>
      <c r="H58" s="83">
        <v>0</v>
      </c>
      <c r="I58" s="221">
        <v>100</v>
      </c>
      <c r="J58" s="144">
        <f t="shared" si="1"/>
        <v>0</v>
      </c>
      <c r="K58" s="149">
        <f>J58*F58*TablaPolítica[[#This Row],[Importancia relativa del objetivo(%)]]</f>
        <v>0</v>
      </c>
      <c r="L58" s="194" t="s">
        <v>1098</v>
      </c>
      <c r="M58" s="84" t="str">
        <f t="shared" si="35"/>
        <v>porcentaje</v>
      </c>
      <c r="N58" s="151">
        <v>1</v>
      </c>
      <c r="O58" s="151">
        <v>1</v>
      </c>
      <c r="P58" s="151">
        <v>1</v>
      </c>
      <c r="Q58" s="151">
        <v>1</v>
      </c>
      <c r="R58" s="151">
        <v>1</v>
      </c>
      <c r="S58" s="151">
        <v>1</v>
      </c>
      <c r="T58" s="185">
        <f t="shared" si="29"/>
        <v>0</v>
      </c>
      <c r="U58" s="185">
        <f t="shared" si="30"/>
        <v>0</v>
      </c>
      <c r="V58" s="185">
        <f t="shared" si="31"/>
        <v>0</v>
      </c>
      <c r="W58" s="185">
        <f t="shared" si="32"/>
        <v>0</v>
      </c>
      <c r="X58" s="185">
        <f t="shared" si="33"/>
        <v>0</v>
      </c>
      <c r="Y58" s="185">
        <f t="shared" si="34"/>
        <v>0</v>
      </c>
      <c r="Z58" s="188">
        <f t="shared" si="8"/>
        <v>0</v>
      </c>
      <c r="AA58" s="186">
        <f t="shared" si="9"/>
        <v>0</v>
      </c>
    </row>
    <row r="59" spans="1:27" ht="89.25" x14ac:dyDescent="0.25">
      <c r="A59" s="131" t="s">
        <v>38</v>
      </c>
      <c r="B59" s="37" t="s">
        <v>256</v>
      </c>
      <c r="C59" s="37" t="s">
        <v>254</v>
      </c>
      <c r="D59" s="85">
        <v>0.2</v>
      </c>
      <c r="E59" s="41" t="s">
        <v>247</v>
      </c>
      <c r="F59" s="86">
        <v>0.06</v>
      </c>
      <c r="G59" s="46" t="s">
        <v>217</v>
      </c>
      <c r="H59" s="83">
        <v>0</v>
      </c>
      <c r="I59" s="221">
        <v>100</v>
      </c>
      <c r="J59" s="144">
        <f t="shared" si="1"/>
        <v>0</v>
      </c>
      <c r="K59" s="149">
        <f>J59*F59*TablaPolítica[[#This Row],[Importancia relativa del objetivo(%)]]</f>
        <v>0</v>
      </c>
      <c r="L59" s="194" t="s">
        <v>1098</v>
      </c>
      <c r="M59" s="84" t="str">
        <f t="shared" si="35"/>
        <v>porcentaje</v>
      </c>
      <c r="N59" s="151">
        <v>1</v>
      </c>
      <c r="O59" s="151">
        <v>1</v>
      </c>
      <c r="P59" s="151">
        <v>1</v>
      </c>
      <c r="Q59" s="151">
        <v>1</v>
      </c>
      <c r="R59" s="151">
        <v>1</v>
      </c>
      <c r="S59" s="151">
        <v>1</v>
      </c>
      <c r="T59" s="185">
        <f t="shared" si="29"/>
        <v>0</v>
      </c>
      <c r="U59" s="185">
        <f t="shared" si="30"/>
        <v>0</v>
      </c>
      <c r="V59" s="185">
        <f t="shared" si="31"/>
        <v>0</v>
      </c>
      <c r="W59" s="185">
        <f t="shared" si="32"/>
        <v>0</v>
      </c>
      <c r="X59" s="185">
        <f t="shared" si="33"/>
        <v>0</v>
      </c>
      <c r="Y59" s="185">
        <f t="shared" si="34"/>
        <v>0</v>
      </c>
      <c r="Z59" s="188">
        <f t="shared" si="8"/>
        <v>0</v>
      </c>
      <c r="AA59" s="186">
        <f t="shared" si="9"/>
        <v>0</v>
      </c>
    </row>
    <row r="60" spans="1:27" ht="102" x14ac:dyDescent="0.25">
      <c r="A60" s="131" t="s">
        <v>38</v>
      </c>
      <c r="B60" s="37" t="s">
        <v>256</v>
      </c>
      <c r="C60" s="37" t="s">
        <v>255</v>
      </c>
      <c r="D60" s="85">
        <v>0.2</v>
      </c>
      <c r="E60" s="41" t="s">
        <v>992</v>
      </c>
      <c r="F60" s="86">
        <v>0.04</v>
      </c>
      <c r="G60" s="46" t="s">
        <v>218</v>
      </c>
      <c r="H60" s="83">
        <v>0</v>
      </c>
      <c r="I60" s="221">
        <v>100</v>
      </c>
      <c r="J60" s="144">
        <f t="shared" si="1"/>
        <v>0</v>
      </c>
      <c r="K60" s="149">
        <f>J60*F60*TablaPolítica[[#This Row],[Importancia relativa del objetivo(%)]]</f>
        <v>0</v>
      </c>
      <c r="L60" s="194" t="s">
        <v>1097</v>
      </c>
      <c r="M60" s="84" t="str">
        <f t="shared" si="35"/>
        <v>porcentaje</v>
      </c>
      <c r="N60" s="151">
        <v>0.25</v>
      </c>
      <c r="O60" s="151">
        <v>0.75</v>
      </c>
      <c r="P60" s="151">
        <v>0</v>
      </c>
      <c r="Q60" s="151">
        <v>0</v>
      </c>
      <c r="R60" s="151">
        <v>0</v>
      </c>
      <c r="S60" s="151">
        <v>0</v>
      </c>
      <c r="T60" s="185">
        <f t="shared" si="29"/>
        <v>0</v>
      </c>
      <c r="U60" s="185">
        <f t="shared" si="30"/>
        <v>0</v>
      </c>
      <c r="V60" s="185">
        <f t="shared" si="31"/>
        <v>0</v>
      </c>
      <c r="W60" s="185">
        <f t="shared" si="32"/>
        <v>0</v>
      </c>
      <c r="X60" s="185">
        <f t="shared" si="33"/>
        <v>0</v>
      </c>
      <c r="Y60" s="185">
        <f t="shared" si="34"/>
        <v>0</v>
      </c>
      <c r="Z60" s="188">
        <f t="shared" si="8"/>
        <v>0</v>
      </c>
      <c r="AA60" s="186">
        <f t="shared" si="9"/>
        <v>0</v>
      </c>
    </row>
    <row r="61" spans="1:27" ht="114.75" x14ac:dyDescent="0.25">
      <c r="A61" s="131" t="s">
        <v>38</v>
      </c>
      <c r="B61" s="37" t="s">
        <v>256</v>
      </c>
      <c r="C61" s="37" t="s">
        <v>255</v>
      </c>
      <c r="D61" s="85">
        <v>0.2</v>
      </c>
      <c r="E61" s="41" t="s">
        <v>248</v>
      </c>
      <c r="F61" s="86">
        <v>0.04</v>
      </c>
      <c r="G61" s="46" t="s">
        <v>219</v>
      </c>
      <c r="H61" s="83">
        <v>0</v>
      </c>
      <c r="I61" s="221">
        <v>100</v>
      </c>
      <c r="J61" s="144">
        <f t="shared" si="1"/>
        <v>0</v>
      </c>
      <c r="K61" s="149">
        <f>J61*F61*TablaPolítica[[#This Row],[Importancia relativa del objetivo(%)]]</f>
        <v>0</v>
      </c>
      <c r="L61" s="194" t="s">
        <v>1097</v>
      </c>
      <c r="M61" s="84" t="str">
        <f t="shared" si="35"/>
        <v>porcentaje</v>
      </c>
      <c r="N61" s="151">
        <v>0.25</v>
      </c>
      <c r="O61" s="151">
        <v>0.75</v>
      </c>
      <c r="P61" s="151">
        <v>0</v>
      </c>
      <c r="Q61" s="151">
        <v>0</v>
      </c>
      <c r="R61" s="151">
        <v>0</v>
      </c>
      <c r="S61" s="151">
        <v>0</v>
      </c>
      <c r="T61" s="185">
        <f t="shared" si="29"/>
        <v>0</v>
      </c>
      <c r="U61" s="185">
        <f t="shared" si="30"/>
        <v>0</v>
      </c>
      <c r="V61" s="185">
        <f t="shared" si="31"/>
        <v>0</v>
      </c>
      <c r="W61" s="185">
        <f t="shared" si="32"/>
        <v>0</v>
      </c>
      <c r="X61" s="185">
        <f t="shared" si="33"/>
        <v>0</v>
      </c>
      <c r="Y61" s="185">
        <f t="shared" si="34"/>
        <v>0</v>
      </c>
      <c r="Z61" s="188">
        <f t="shared" si="8"/>
        <v>0</v>
      </c>
      <c r="AA61" s="186">
        <f t="shared" si="9"/>
        <v>0</v>
      </c>
    </row>
    <row r="62" spans="1:27" ht="102" x14ac:dyDescent="0.25">
      <c r="A62" s="131" t="s">
        <v>38</v>
      </c>
      <c r="B62" s="37" t="s">
        <v>256</v>
      </c>
      <c r="C62" s="37" t="s">
        <v>255</v>
      </c>
      <c r="D62" s="85">
        <v>0.2</v>
      </c>
      <c r="E62" s="41" t="s">
        <v>249</v>
      </c>
      <c r="F62" s="86">
        <v>0.04</v>
      </c>
      <c r="G62" s="46" t="s">
        <v>220</v>
      </c>
      <c r="H62" s="83">
        <v>0</v>
      </c>
      <c r="I62" s="221">
        <v>100</v>
      </c>
      <c r="J62" s="144">
        <f t="shared" si="1"/>
        <v>0</v>
      </c>
      <c r="K62" s="149">
        <f>J62*F62*TablaPolítica[[#This Row],[Importancia relativa del objetivo(%)]]</f>
        <v>0</v>
      </c>
      <c r="L62" s="194" t="s">
        <v>1098</v>
      </c>
      <c r="M62" s="84" t="str">
        <f t="shared" si="35"/>
        <v>porcentaje</v>
      </c>
      <c r="N62" s="151">
        <v>1</v>
      </c>
      <c r="O62" s="151">
        <v>1</v>
      </c>
      <c r="P62" s="151">
        <v>1</v>
      </c>
      <c r="Q62" s="151">
        <v>1</v>
      </c>
      <c r="R62" s="151">
        <v>1</v>
      </c>
      <c r="S62" s="151">
        <v>1</v>
      </c>
      <c r="T62" s="185">
        <f t="shared" si="29"/>
        <v>0</v>
      </c>
      <c r="U62" s="185">
        <f t="shared" si="30"/>
        <v>0</v>
      </c>
      <c r="V62" s="185">
        <f t="shared" si="31"/>
        <v>0</v>
      </c>
      <c r="W62" s="185">
        <f t="shared" si="32"/>
        <v>0</v>
      </c>
      <c r="X62" s="185">
        <f t="shared" si="33"/>
        <v>0</v>
      </c>
      <c r="Y62" s="185">
        <f t="shared" si="34"/>
        <v>0</v>
      </c>
      <c r="Z62" s="188">
        <f t="shared" si="8"/>
        <v>0</v>
      </c>
      <c r="AA62" s="186">
        <f t="shared" si="9"/>
        <v>0</v>
      </c>
    </row>
    <row r="63" spans="1:27" ht="102" x14ac:dyDescent="0.25">
      <c r="A63" s="131" t="s">
        <v>38</v>
      </c>
      <c r="B63" s="37" t="s">
        <v>256</v>
      </c>
      <c r="C63" s="37" t="s">
        <v>255</v>
      </c>
      <c r="D63" s="85">
        <v>0.2</v>
      </c>
      <c r="E63" s="41" t="s">
        <v>250</v>
      </c>
      <c r="F63" s="86">
        <v>0.06</v>
      </c>
      <c r="G63" s="46" t="s">
        <v>221</v>
      </c>
      <c r="H63" s="83">
        <v>0</v>
      </c>
      <c r="I63" s="221">
        <v>100</v>
      </c>
      <c r="J63" s="144">
        <f t="shared" si="1"/>
        <v>0</v>
      </c>
      <c r="K63" s="149">
        <f>J63*F63*TablaPolítica[[#This Row],[Importancia relativa del objetivo(%)]]</f>
        <v>0</v>
      </c>
      <c r="L63" s="194" t="s">
        <v>1098</v>
      </c>
      <c r="M63" s="84" t="str">
        <f t="shared" si="35"/>
        <v>porcentaje</v>
      </c>
      <c r="N63" s="151">
        <v>1</v>
      </c>
      <c r="O63" s="151">
        <v>1</v>
      </c>
      <c r="P63" s="151">
        <v>1</v>
      </c>
      <c r="Q63" s="151">
        <v>1</v>
      </c>
      <c r="R63" s="151">
        <v>1</v>
      </c>
      <c r="S63" s="151">
        <v>1</v>
      </c>
      <c r="T63" s="185">
        <f t="shared" si="29"/>
        <v>0</v>
      </c>
      <c r="U63" s="185">
        <f t="shared" si="30"/>
        <v>0</v>
      </c>
      <c r="V63" s="185">
        <f t="shared" si="31"/>
        <v>0</v>
      </c>
      <c r="W63" s="185">
        <f t="shared" si="32"/>
        <v>0</v>
      </c>
      <c r="X63" s="185">
        <f t="shared" si="33"/>
        <v>0</v>
      </c>
      <c r="Y63" s="185">
        <f t="shared" si="34"/>
        <v>0</v>
      </c>
      <c r="Z63" s="188">
        <f t="shared" si="8"/>
        <v>0</v>
      </c>
      <c r="AA63" s="186">
        <f t="shared" si="9"/>
        <v>0</v>
      </c>
    </row>
    <row r="64" spans="1:27" ht="127.5" x14ac:dyDescent="0.25">
      <c r="A64" s="131" t="s">
        <v>38</v>
      </c>
      <c r="B64" s="37" t="s">
        <v>256</v>
      </c>
      <c r="C64" s="37" t="s">
        <v>255</v>
      </c>
      <c r="D64" s="85">
        <v>0.2</v>
      </c>
      <c r="E64" s="41" t="s">
        <v>251</v>
      </c>
      <c r="F64" s="86">
        <v>0.02</v>
      </c>
      <c r="G64" s="45" t="s">
        <v>222</v>
      </c>
      <c r="H64" s="83">
        <v>0</v>
      </c>
      <c r="I64" s="221">
        <v>100</v>
      </c>
      <c r="J64" s="144">
        <f t="shared" si="1"/>
        <v>0</v>
      </c>
      <c r="K64" s="149">
        <f>J64*F64*TablaPolítica[[#This Row],[Importancia relativa del objetivo(%)]]</f>
        <v>0</v>
      </c>
      <c r="L64" s="194" t="s">
        <v>1097</v>
      </c>
      <c r="M64" s="84" t="str">
        <f t="shared" si="35"/>
        <v>porcentaje</v>
      </c>
      <c r="N64" s="151">
        <v>0.25</v>
      </c>
      <c r="O64" s="151">
        <v>0.75</v>
      </c>
      <c r="P64" s="151">
        <v>0</v>
      </c>
      <c r="Q64" s="151">
        <v>0</v>
      </c>
      <c r="R64" s="151">
        <v>0</v>
      </c>
      <c r="S64" s="151">
        <v>0</v>
      </c>
      <c r="T64" s="185">
        <f t="shared" si="29"/>
        <v>0</v>
      </c>
      <c r="U64" s="185">
        <f t="shared" si="30"/>
        <v>0</v>
      </c>
      <c r="V64" s="185">
        <f t="shared" si="31"/>
        <v>0</v>
      </c>
      <c r="W64" s="185">
        <f t="shared" si="32"/>
        <v>0</v>
      </c>
      <c r="X64" s="185">
        <f t="shared" si="33"/>
        <v>0</v>
      </c>
      <c r="Y64" s="185">
        <f t="shared" si="34"/>
        <v>0</v>
      </c>
      <c r="Z64" s="188">
        <f t="shared" si="8"/>
        <v>0</v>
      </c>
      <c r="AA64" s="186">
        <f t="shared" si="9"/>
        <v>0</v>
      </c>
    </row>
    <row r="65" spans="1:27" ht="120.75" customHeight="1" x14ac:dyDescent="0.25">
      <c r="A65" s="131" t="s">
        <v>257</v>
      </c>
      <c r="B65" s="37" t="s">
        <v>316</v>
      </c>
      <c r="C65" s="37" t="s">
        <v>310</v>
      </c>
      <c r="D65" s="85">
        <v>0.2</v>
      </c>
      <c r="E65" s="42" t="s">
        <v>258</v>
      </c>
      <c r="F65" s="86">
        <v>1.4999999999999999E-2</v>
      </c>
      <c r="G65" s="46" t="s">
        <v>284</v>
      </c>
      <c r="H65" s="83">
        <v>0</v>
      </c>
      <c r="I65" s="221">
        <v>100</v>
      </c>
      <c r="J65" s="144">
        <f t="shared" si="1"/>
        <v>0</v>
      </c>
      <c r="K65" s="149">
        <f>J65*F65*TablaPolítica[[#This Row],[Importancia relativa del objetivo(%)]]</f>
        <v>0</v>
      </c>
      <c r="L65" s="194" t="s">
        <v>1097</v>
      </c>
      <c r="M65" s="84" t="str">
        <f t="shared" si="35"/>
        <v>porcentaje</v>
      </c>
      <c r="N65" s="151">
        <v>0.8</v>
      </c>
      <c r="O65" s="151">
        <v>0.2</v>
      </c>
      <c r="P65" s="146">
        <v>0</v>
      </c>
      <c r="Q65" s="151">
        <v>0</v>
      </c>
      <c r="R65" s="151">
        <v>0</v>
      </c>
      <c r="S65" s="151">
        <v>0</v>
      </c>
      <c r="T65" s="185">
        <f t="shared" si="29"/>
        <v>0</v>
      </c>
      <c r="U65" s="185">
        <f t="shared" si="30"/>
        <v>0</v>
      </c>
      <c r="V65" s="185">
        <f t="shared" si="31"/>
        <v>0</v>
      </c>
      <c r="W65" s="185">
        <f t="shared" si="32"/>
        <v>0</v>
      </c>
      <c r="X65" s="185">
        <f t="shared" si="33"/>
        <v>0</v>
      </c>
      <c r="Y65" s="185">
        <f t="shared" si="34"/>
        <v>0</v>
      </c>
      <c r="Z65" s="188">
        <f t="shared" si="8"/>
        <v>0</v>
      </c>
      <c r="AA65" s="186">
        <f t="shared" si="9"/>
        <v>0</v>
      </c>
    </row>
    <row r="66" spans="1:27" ht="109.5" customHeight="1" x14ac:dyDescent="0.25">
      <c r="A66" s="131" t="s">
        <v>257</v>
      </c>
      <c r="B66" s="37" t="s">
        <v>316</v>
      </c>
      <c r="C66" s="37" t="s">
        <v>310</v>
      </c>
      <c r="D66" s="85">
        <v>0.2</v>
      </c>
      <c r="E66" s="42" t="s">
        <v>259</v>
      </c>
      <c r="F66" s="86">
        <v>0.02</v>
      </c>
      <c r="G66" s="46" t="s">
        <v>285</v>
      </c>
      <c r="H66" s="83">
        <v>0</v>
      </c>
      <c r="I66" s="221">
        <v>100</v>
      </c>
      <c r="J66" s="144">
        <f t="shared" si="1"/>
        <v>0</v>
      </c>
      <c r="K66" s="149">
        <f>J66*F66*TablaPolítica[[#This Row],[Importancia relativa del objetivo(%)]]</f>
        <v>0</v>
      </c>
      <c r="L66" s="194" t="s">
        <v>1097</v>
      </c>
      <c r="M66" s="84" t="str">
        <f t="shared" si="35"/>
        <v>porcentaje</v>
      </c>
      <c r="N66" s="151">
        <v>0</v>
      </c>
      <c r="O66" s="151">
        <v>1</v>
      </c>
      <c r="P66" s="151">
        <v>0</v>
      </c>
      <c r="Q66" s="151">
        <v>0</v>
      </c>
      <c r="R66" s="151">
        <v>0</v>
      </c>
      <c r="S66" s="151">
        <v>0</v>
      </c>
      <c r="T66" s="185">
        <f t="shared" si="29"/>
        <v>0</v>
      </c>
      <c r="U66" s="185">
        <f t="shared" si="30"/>
        <v>0</v>
      </c>
      <c r="V66" s="185">
        <f t="shared" si="31"/>
        <v>0</v>
      </c>
      <c r="W66" s="185">
        <f t="shared" si="32"/>
        <v>0</v>
      </c>
      <c r="X66" s="185">
        <f t="shared" si="33"/>
        <v>0</v>
      </c>
      <c r="Y66" s="185">
        <f t="shared" si="34"/>
        <v>0</v>
      </c>
      <c r="Z66" s="188">
        <f t="shared" si="8"/>
        <v>0</v>
      </c>
      <c r="AA66" s="186">
        <f t="shared" si="9"/>
        <v>0</v>
      </c>
    </row>
    <row r="67" spans="1:27" ht="119.25" customHeight="1" x14ac:dyDescent="0.25">
      <c r="A67" s="131" t="s">
        <v>257</v>
      </c>
      <c r="B67" s="37" t="s">
        <v>316</v>
      </c>
      <c r="C67" s="37" t="s">
        <v>310</v>
      </c>
      <c r="D67" s="85">
        <v>0.2</v>
      </c>
      <c r="E67" s="42" t="s">
        <v>260</v>
      </c>
      <c r="F67" s="86">
        <v>2.5000000000000001E-2</v>
      </c>
      <c r="G67" s="46" t="s">
        <v>286</v>
      </c>
      <c r="H67" s="83">
        <v>0</v>
      </c>
      <c r="I67" s="221">
        <v>100</v>
      </c>
      <c r="J67" s="144">
        <f t="shared" ref="J67:J130" si="36">H67/I67</f>
        <v>0</v>
      </c>
      <c r="K67" s="149">
        <f>J67*F67*TablaPolítica[[#This Row],[Importancia relativa del objetivo(%)]]</f>
        <v>0</v>
      </c>
      <c r="L67" s="194" t="s">
        <v>1097</v>
      </c>
      <c r="M67" s="84" t="str">
        <f t="shared" si="35"/>
        <v>porcentaje</v>
      </c>
      <c r="N67" s="152">
        <v>0</v>
      </c>
      <c r="O67" s="151">
        <v>1</v>
      </c>
      <c r="P67" s="152">
        <v>0</v>
      </c>
      <c r="Q67" s="152">
        <v>0</v>
      </c>
      <c r="R67" s="152">
        <v>0</v>
      </c>
      <c r="S67" s="152">
        <v>0</v>
      </c>
      <c r="T67" s="185">
        <f t="shared" si="29"/>
        <v>0</v>
      </c>
      <c r="U67" s="185">
        <f t="shared" si="30"/>
        <v>0</v>
      </c>
      <c r="V67" s="185">
        <f t="shared" si="31"/>
        <v>0</v>
      </c>
      <c r="W67" s="185">
        <f t="shared" si="32"/>
        <v>0</v>
      </c>
      <c r="X67" s="185">
        <f t="shared" si="33"/>
        <v>0</v>
      </c>
      <c r="Y67" s="185">
        <f t="shared" si="34"/>
        <v>0</v>
      </c>
      <c r="Z67" s="188">
        <f t="shared" ref="Z67:Z130" si="37">AVERAGE(T67:Y67)</f>
        <v>0</v>
      </c>
      <c r="AA67" s="186">
        <f t="shared" ref="AA67:AA130" si="38">SUM(T67:Y67)</f>
        <v>0</v>
      </c>
    </row>
    <row r="68" spans="1:27" ht="129.75" customHeight="1" x14ac:dyDescent="0.25">
      <c r="A68" s="131" t="s">
        <v>257</v>
      </c>
      <c r="B68" s="37" t="s">
        <v>316</v>
      </c>
      <c r="C68" s="37" t="s">
        <v>310</v>
      </c>
      <c r="D68" s="85">
        <v>0.2</v>
      </c>
      <c r="E68" s="42" t="s">
        <v>261</v>
      </c>
      <c r="F68" s="86">
        <v>0.02</v>
      </c>
      <c r="G68" s="46" t="s">
        <v>287</v>
      </c>
      <c r="H68" s="83">
        <v>0</v>
      </c>
      <c r="I68" s="221">
        <v>100</v>
      </c>
      <c r="J68" s="144">
        <f t="shared" si="36"/>
        <v>0</v>
      </c>
      <c r="K68" s="149">
        <f>J68*F68*TablaPolítica[[#This Row],[Importancia relativa del objetivo(%)]]</f>
        <v>0</v>
      </c>
      <c r="L68" s="194" t="s">
        <v>1097</v>
      </c>
      <c r="M68" s="84" t="str">
        <f t="shared" si="35"/>
        <v>porcentaje</v>
      </c>
      <c r="N68" s="151">
        <v>0</v>
      </c>
      <c r="O68" s="151">
        <v>0.4</v>
      </c>
      <c r="P68" s="151">
        <v>0.25</v>
      </c>
      <c r="Q68" s="151">
        <v>7.0000000000000007E-2</v>
      </c>
      <c r="R68" s="151">
        <v>7.0000000000000007E-2</v>
      </c>
      <c r="S68" s="151">
        <v>7.0000000000000007E-2</v>
      </c>
      <c r="T68" s="185">
        <f t="shared" si="29"/>
        <v>0</v>
      </c>
      <c r="U68" s="185">
        <f t="shared" si="30"/>
        <v>0</v>
      </c>
      <c r="V68" s="185">
        <f t="shared" si="31"/>
        <v>0</v>
      </c>
      <c r="W68" s="185">
        <f t="shared" si="32"/>
        <v>0</v>
      </c>
      <c r="X68" s="185">
        <f t="shared" si="33"/>
        <v>0</v>
      </c>
      <c r="Y68" s="185">
        <f t="shared" si="34"/>
        <v>0</v>
      </c>
      <c r="Z68" s="188">
        <f t="shared" si="37"/>
        <v>0</v>
      </c>
      <c r="AA68" s="186">
        <f t="shared" si="38"/>
        <v>0</v>
      </c>
    </row>
    <row r="69" spans="1:27" ht="126" customHeight="1" x14ac:dyDescent="0.25">
      <c r="A69" s="131" t="s">
        <v>257</v>
      </c>
      <c r="B69" s="37" t="s">
        <v>316</v>
      </c>
      <c r="C69" s="37" t="s">
        <v>310</v>
      </c>
      <c r="D69" s="85">
        <v>0.2</v>
      </c>
      <c r="E69" s="42" t="s">
        <v>262</v>
      </c>
      <c r="F69" s="86">
        <v>0.02</v>
      </c>
      <c r="G69" s="46" t="s">
        <v>288</v>
      </c>
      <c r="H69" s="83">
        <v>0</v>
      </c>
      <c r="I69" s="221">
        <v>100</v>
      </c>
      <c r="J69" s="144">
        <f t="shared" si="36"/>
        <v>0</v>
      </c>
      <c r="K69" s="149">
        <f>J69*F69*TablaPolítica[[#This Row],[Importancia relativa del objetivo(%)]]</f>
        <v>0</v>
      </c>
      <c r="L69" s="194" t="s">
        <v>1097</v>
      </c>
      <c r="M69" s="84" t="str">
        <f t="shared" si="35"/>
        <v>porcentaje</v>
      </c>
      <c r="N69" s="151">
        <v>0</v>
      </c>
      <c r="O69" s="151">
        <v>0.35</v>
      </c>
      <c r="P69" s="151">
        <f>0.2+5%</f>
        <v>0.25</v>
      </c>
      <c r="Q69" s="151">
        <v>0.08</v>
      </c>
      <c r="R69" s="151">
        <v>0.08</v>
      </c>
      <c r="S69" s="151">
        <v>0.08</v>
      </c>
      <c r="T69" s="185">
        <f t="shared" si="29"/>
        <v>0</v>
      </c>
      <c r="U69" s="185">
        <f t="shared" si="30"/>
        <v>0</v>
      </c>
      <c r="V69" s="185">
        <f t="shared" si="31"/>
        <v>0</v>
      </c>
      <c r="W69" s="185">
        <f t="shared" si="32"/>
        <v>0</v>
      </c>
      <c r="X69" s="185">
        <f t="shared" si="33"/>
        <v>0</v>
      </c>
      <c r="Y69" s="185">
        <f t="shared" si="34"/>
        <v>0</v>
      </c>
      <c r="Z69" s="188">
        <f t="shared" si="37"/>
        <v>0</v>
      </c>
      <c r="AA69" s="186">
        <f t="shared" si="38"/>
        <v>0</v>
      </c>
    </row>
    <row r="70" spans="1:27" ht="126" customHeight="1" x14ac:dyDescent="0.25">
      <c r="A70" s="131" t="s">
        <v>257</v>
      </c>
      <c r="B70" s="37" t="s">
        <v>316</v>
      </c>
      <c r="C70" s="37" t="s">
        <v>310</v>
      </c>
      <c r="D70" s="85">
        <v>0.2</v>
      </c>
      <c r="E70" s="42" t="s">
        <v>263</v>
      </c>
      <c r="F70" s="86">
        <v>0.04</v>
      </c>
      <c r="G70" s="46" t="s">
        <v>289</v>
      </c>
      <c r="H70" s="83">
        <v>0</v>
      </c>
      <c r="I70" s="221">
        <v>100</v>
      </c>
      <c r="J70" s="144">
        <f t="shared" si="36"/>
        <v>0</v>
      </c>
      <c r="K70" s="149">
        <f>J70*F70*TablaPolítica[[#This Row],[Importancia relativa del objetivo(%)]]</f>
        <v>0</v>
      </c>
      <c r="L70" s="194" t="s">
        <v>1097</v>
      </c>
      <c r="M70" s="84" t="str">
        <f t="shared" si="35"/>
        <v>porcentaje</v>
      </c>
      <c r="N70" s="151">
        <v>0</v>
      </c>
      <c r="O70" s="151">
        <f>10%+25%</f>
        <v>0.35</v>
      </c>
      <c r="P70" s="151">
        <f>25%+10%</f>
        <v>0.35</v>
      </c>
      <c r="Q70" s="151">
        <f>20%+10%</f>
        <v>0.30000000000000004</v>
      </c>
      <c r="R70" s="151">
        <v>0</v>
      </c>
      <c r="S70" s="151">
        <v>0</v>
      </c>
      <c r="T70" s="185">
        <f t="shared" si="29"/>
        <v>0</v>
      </c>
      <c r="U70" s="185">
        <f t="shared" si="30"/>
        <v>0</v>
      </c>
      <c r="V70" s="185">
        <f t="shared" si="31"/>
        <v>0</v>
      </c>
      <c r="W70" s="185">
        <f t="shared" si="32"/>
        <v>0</v>
      </c>
      <c r="X70" s="185">
        <f t="shared" si="33"/>
        <v>0</v>
      </c>
      <c r="Y70" s="185">
        <f t="shared" si="34"/>
        <v>0</v>
      </c>
      <c r="Z70" s="188">
        <f t="shared" si="37"/>
        <v>0</v>
      </c>
      <c r="AA70" s="186">
        <f t="shared" si="38"/>
        <v>0</v>
      </c>
    </row>
    <row r="71" spans="1:27" ht="128.25" customHeight="1" x14ac:dyDescent="0.25">
      <c r="A71" s="131" t="s">
        <v>257</v>
      </c>
      <c r="B71" s="37" t="s">
        <v>316</v>
      </c>
      <c r="C71" s="37" t="s">
        <v>310</v>
      </c>
      <c r="D71" s="85">
        <v>0.2</v>
      </c>
      <c r="E71" s="42" t="s">
        <v>264</v>
      </c>
      <c r="F71" s="86">
        <v>0.01</v>
      </c>
      <c r="G71" s="46" t="s">
        <v>290</v>
      </c>
      <c r="H71" s="83">
        <v>0</v>
      </c>
      <c r="I71" s="221">
        <v>100</v>
      </c>
      <c r="J71" s="144">
        <f t="shared" si="36"/>
        <v>0</v>
      </c>
      <c r="K71" s="149">
        <f>J71*F71*TablaPolítica[[#This Row],[Importancia relativa del objetivo(%)]]</f>
        <v>0</v>
      </c>
      <c r="L71" s="194" t="s">
        <v>1097</v>
      </c>
      <c r="M71" s="84" t="str">
        <f t="shared" si="35"/>
        <v>porcentaje</v>
      </c>
      <c r="N71" s="151">
        <v>0</v>
      </c>
      <c r="O71" s="151">
        <v>0</v>
      </c>
      <c r="P71" s="151">
        <v>0</v>
      </c>
      <c r="Q71" s="151">
        <v>1</v>
      </c>
      <c r="R71" s="151">
        <v>0</v>
      </c>
      <c r="S71" s="151">
        <v>0</v>
      </c>
      <c r="T71" s="185">
        <f t="shared" si="29"/>
        <v>0</v>
      </c>
      <c r="U71" s="185">
        <f t="shared" si="30"/>
        <v>0</v>
      </c>
      <c r="V71" s="185">
        <f t="shared" si="31"/>
        <v>0</v>
      </c>
      <c r="W71" s="185">
        <f t="shared" si="32"/>
        <v>0</v>
      </c>
      <c r="X71" s="185">
        <f t="shared" si="33"/>
        <v>0</v>
      </c>
      <c r="Y71" s="185">
        <f t="shared" si="34"/>
        <v>0</v>
      </c>
      <c r="Z71" s="188">
        <f t="shared" si="37"/>
        <v>0</v>
      </c>
      <c r="AA71" s="186">
        <f t="shared" si="38"/>
        <v>0</v>
      </c>
    </row>
    <row r="72" spans="1:27" ht="123.75" customHeight="1" x14ac:dyDescent="0.25">
      <c r="A72" s="131" t="s">
        <v>257</v>
      </c>
      <c r="B72" s="37" t="s">
        <v>316</v>
      </c>
      <c r="C72" s="37" t="s">
        <v>310</v>
      </c>
      <c r="D72" s="85">
        <v>0.2</v>
      </c>
      <c r="E72" s="42" t="s">
        <v>265</v>
      </c>
      <c r="F72" s="86">
        <v>0.04</v>
      </c>
      <c r="G72" s="46" t="s">
        <v>291</v>
      </c>
      <c r="H72" s="83">
        <v>0</v>
      </c>
      <c r="I72" s="221">
        <v>100</v>
      </c>
      <c r="J72" s="144">
        <f t="shared" si="36"/>
        <v>0</v>
      </c>
      <c r="K72" s="149">
        <f>J72*F72*TablaPolítica[[#This Row],[Importancia relativa del objetivo(%)]]</f>
        <v>0</v>
      </c>
      <c r="L72" s="194" t="s">
        <v>1097</v>
      </c>
      <c r="M72" s="84" t="str">
        <f t="shared" si="35"/>
        <v>porcentaje</v>
      </c>
      <c r="N72" s="151">
        <v>0</v>
      </c>
      <c r="O72" s="151">
        <f>10%+25%</f>
        <v>0.35</v>
      </c>
      <c r="P72" s="151">
        <f>25%+10%</f>
        <v>0.35</v>
      </c>
      <c r="Q72" s="151">
        <f>20%+10%</f>
        <v>0.30000000000000004</v>
      </c>
      <c r="R72" s="151">
        <v>0</v>
      </c>
      <c r="S72" s="151">
        <v>0</v>
      </c>
      <c r="T72" s="185">
        <f t="shared" si="29"/>
        <v>0</v>
      </c>
      <c r="U72" s="185">
        <f t="shared" si="30"/>
        <v>0</v>
      </c>
      <c r="V72" s="185">
        <f t="shared" si="31"/>
        <v>0</v>
      </c>
      <c r="W72" s="185">
        <f t="shared" si="32"/>
        <v>0</v>
      </c>
      <c r="X72" s="185">
        <f t="shared" si="33"/>
        <v>0</v>
      </c>
      <c r="Y72" s="185">
        <f t="shared" si="34"/>
        <v>0</v>
      </c>
      <c r="Z72" s="188">
        <f t="shared" si="37"/>
        <v>0</v>
      </c>
      <c r="AA72" s="186">
        <f t="shared" si="38"/>
        <v>0</v>
      </c>
    </row>
    <row r="73" spans="1:27" ht="111" customHeight="1" x14ac:dyDescent="0.25">
      <c r="A73" s="131" t="s">
        <v>257</v>
      </c>
      <c r="B73" s="37" t="s">
        <v>316</v>
      </c>
      <c r="C73" s="37" t="s">
        <v>310</v>
      </c>
      <c r="D73" s="85">
        <v>0.2</v>
      </c>
      <c r="E73" s="42" t="s">
        <v>266</v>
      </c>
      <c r="F73" s="86">
        <v>0.01</v>
      </c>
      <c r="G73" s="46" t="s">
        <v>292</v>
      </c>
      <c r="H73" s="83">
        <v>0</v>
      </c>
      <c r="I73" s="221">
        <v>100</v>
      </c>
      <c r="J73" s="144">
        <f t="shared" si="36"/>
        <v>0</v>
      </c>
      <c r="K73" s="149">
        <f>J73*F73*TablaPolítica[[#This Row],[Importancia relativa del objetivo(%)]]</f>
        <v>0</v>
      </c>
      <c r="L73" s="194" t="s">
        <v>1097</v>
      </c>
      <c r="M73" s="84" t="str">
        <f t="shared" si="35"/>
        <v>porcentaje</v>
      </c>
      <c r="N73" s="151">
        <v>0</v>
      </c>
      <c r="O73" s="151">
        <v>0</v>
      </c>
      <c r="P73" s="151">
        <v>0</v>
      </c>
      <c r="Q73" s="151">
        <v>1</v>
      </c>
      <c r="R73" s="151">
        <v>0</v>
      </c>
      <c r="S73" s="151">
        <v>0</v>
      </c>
      <c r="T73" s="185">
        <f t="shared" si="29"/>
        <v>0</v>
      </c>
      <c r="U73" s="185">
        <f t="shared" si="30"/>
        <v>0</v>
      </c>
      <c r="V73" s="185">
        <f t="shared" si="31"/>
        <v>0</v>
      </c>
      <c r="W73" s="185">
        <f t="shared" si="32"/>
        <v>0</v>
      </c>
      <c r="X73" s="185">
        <f t="shared" si="33"/>
        <v>0</v>
      </c>
      <c r="Y73" s="185">
        <f t="shared" si="34"/>
        <v>0</v>
      </c>
      <c r="Z73" s="188">
        <f t="shared" si="37"/>
        <v>0</v>
      </c>
      <c r="AA73" s="186">
        <f t="shared" si="38"/>
        <v>0</v>
      </c>
    </row>
    <row r="74" spans="1:27" ht="166.5" customHeight="1" x14ac:dyDescent="0.25">
      <c r="A74" s="131" t="s">
        <v>257</v>
      </c>
      <c r="B74" s="37" t="s">
        <v>316</v>
      </c>
      <c r="C74" s="37" t="s">
        <v>311</v>
      </c>
      <c r="D74" s="85">
        <v>0.25</v>
      </c>
      <c r="E74" s="42" t="s">
        <v>267</v>
      </c>
      <c r="F74" s="86">
        <v>0.04</v>
      </c>
      <c r="G74" s="46" t="s">
        <v>293</v>
      </c>
      <c r="H74" s="83">
        <v>0</v>
      </c>
      <c r="I74" s="221">
        <v>100</v>
      </c>
      <c r="J74" s="144">
        <f t="shared" si="36"/>
        <v>0</v>
      </c>
      <c r="K74" s="149">
        <f>J74*F74*TablaPolítica[[#This Row],[Importancia relativa del objetivo(%)]]</f>
        <v>0</v>
      </c>
      <c r="L74" s="194" t="s">
        <v>1097</v>
      </c>
      <c r="M74" s="84" t="str">
        <f t="shared" si="35"/>
        <v>porcentaje</v>
      </c>
      <c r="N74" s="151">
        <v>0</v>
      </c>
      <c r="O74" s="151">
        <v>1</v>
      </c>
      <c r="P74" s="151">
        <v>0</v>
      </c>
      <c r="Q74" s="151">
        <v>0</v>
      </c>
      <c r="R74" s="151">
        <v>0</v>
      </c>
      <c r="S74" s="151">
        <v>0</v>
      </c>
      <c r="T74" s="185">
        <f t="shared" si="29"/>
        <v>0</v>
      </c>
      <c r="U74" s="185">
        <f t="shared" si="30"/>
        <v>0</v>
      </c>
      <c r="V74" s="185">
        <f t="shared" si="31"/>
        <v>0</v>
      </c>
      <c r="W74" s="185">
        <f t="shared" si="32"/>
        <v>0</v>
      </c>
      <c r="X74" s="185">
        <f t="shared" si="33"/>
        <v>0</v>
      </c>
      <c r="Y74" s="185">
        <f t="shared" si="34"/>
        <v>0</v>
      </c>
      <c r="Z74" s="188">
        <f t="shared" si="37"/>
        <v>0</v>
      </c>
      <c r="AA74" s="186">
        <f t="shared" si="38"/>
        <v>0</v>
      </c>
    </row>
    <row r="75" spans="1:27" ht="165" customHeight="1" x14ac:dyDescent="0.25">
      <c r="A75" s="131" t="s">
        <v>257</v>
      </c>
      <c r="B75" s="37" t="s">
        <v>316</v>
      </c>
      <c r="C75" s="37" t="s">
        <v>311</v>
      </c>
      <c r="D75" s="85">
        <v>0.25</v>
      </c>
      <c r="E75" s="42" t="s">
        <v>268</v>
      </c>
      <c r="F75" s="86">
        <v>0.06</v>
      </c>
      <c r="G75" s="46" t="s">
        <v>294</v>
      </c>
      <c r="H75" s="83">
        <v>0</v>
      </c>
      <c r="I75" s="221">
        <v>100</v>
      </c>
      <c r="J75" s="144">
        <f t="shared" si="36"/>
        <v>0</v>
      </c>
      <c r="K75" s="149">
        <f>J75*F75*TablaPolítica[[#This Row],[Importancia relativa del objetivo(%)]]</f>
        <v>0</v>
      </c>
      <c r="L75" s="194" t="s">
        <v>1097</v>
      </c>
      <c r="M75" s="84" t="str">
        <f t="shared" si="35"/>
        <v>porcentaje</v>
      </c>
      <c r="N75" s="151">
        <v>0</v>
      </c>
      <c r="O75" s="151">
        <v>0.5</v>
      </c>
      <c r="P75" s="151">
        <v>0.5</v>
      </c>
      <c r="Q75" s="151">
        <v>0</v>
      </c>
      <c r="R75" s="151">
        <v>0</v>
      </c>
      <c r="S75" s="151">
        <v>0</v>
      </c>
      <c r="T75" s="185">
        <f t="shared" si="29"/>
        <v>0</v>
      </c>
      <c r="U75" s="185">
        <f t="shared" si="30"/>
        <v>0</v>
      </c>
      <c r="V75" s="185">
        <f t="shared" si="31"/>
        <v>0</v>
      </c>
      <c r="W75" s="185">
        <f t="shared" si="32"/>
        <v>0</v>
      </c>
      <c r="X75" s="185">
        <f t="shared" si="33"/>
        <v>0</v>
      </c>
      <c r="Y75" s="185">
        <f t="shared" si="34"/>
        <v>0</v>
      </c>
      <c r="Z75" s="188">
        <f t="shared" si="37"/>
        <v>0</v>
      </c>
      <c r="AA75" s="186">
        <f t="shared" si="38"/>
        <v>0</v>
      </c>
    </row>
    <row r="76" spans="1:27" ht="163.5" customHeight="1" x14ac:dyDescent="0.25">
      <c r="A76" s="131" t="s">
        <v>257</v>
      </c>
      <c r="B76" s="37" t="s">
        <v>316</v>
      </c>
      <c r="C76" s="37" t="s">
        <v>311</v>
      </c>
      <c r="D76" s="85">
        <v>0.25</v>
      </c>
      <c r="E76" s="42" t="s">
        <v>269</v>
      </c>
      <c r="F76" s="86">
        <v>0.05</v>
      </c>
      <c r="G76" s="46" t="s">
        <v>295</v>
      </c>
      <c r="H76" s="83">
        <v>0</v>
      </c>
      <c r="I76" s="221">
        <v>100</v>
      </c>
      <c r="J76" s="144">
        <f t="shared" si="36"/>
        <v>0</v>
      </c>
      <c r="K76" s="149">
        <f>J76*F76*TablaPolítica[[#This Row],[Importancia relativa del objetivo(%)]]</f>
        <v>0</v>
      </c>
      <c r="L76" s="194" t="s">
        <v>1097</v>
      </c>
      <c r="M76" s="84" t="str">
        <f t="shared" si="35"/>
        <v>porcentaje</v>
      </c>
      <c r="N76" s="151">
        <v>0</v>
      </c>
      <c r="O76" s="151">
        <v>0</v>
      </c>
      <c r="P76" s="151">
        <v>0.3</v>
      </c>
      <c r="Q76" s="151">
        <v>0.7</v>
      </c>
      <c r="R76" s="151">
        <v>0</v>
      </c>
      <c r="S76" s="151">
        <v>0</v>
      </c>
      <c r="T76" s="185">
        <f t="shared" ref="T76:T139" si="39">IF($I76=0,0,($K76*N76)/$I76)</f>
        <v>0</v>
      </c>
      <c r="U76" s="185">
        <f t="shared" ref="U76:U139" si="40">IF($I76=0,0,($K76*O76)/$I76)</f>
        <v>0</v>
      </c>
      <c r="V76" s="185">
        <f t="shared" si="31"/>
        <v>0</v>
      </c>
      <c r="W76" s="185">
        <f t="shared" si="32"/>
        <v>0</v>
      </c>
      <c r="X76" s="185">
        <f t="shared" si="33"/>
        <v>0</v>
      </c>
      <c r="Y76" s="185">
        <f t="shared" si="34"/>
        <v>0</v>
      </c>
      <c r="Z76" s="188">
        <f t="shared" si="37"/>
        <v>0</v>
      </c>
      <c r="AA76" s="186">
        <f t="shared" si="38"/>
        <v>0</v>
      </c>
    </row>
    <row r="77" spans="1:27" ht="148.5" customHeight="1" x14ac:dyDescent="0.25">
      <c r="A77" s="131" t="s">
        <v>257</v>
      </c>
      <c r="B77" s="37" t="s">
        <v>316</v>
      </c>
      <c r="C77" s="37" t="s">
        <v>311</v>
      </c>
      <c r="D77" s="85">
        <v>0.25</v>
      </c>
      <c r="E77" s="42" t="s">
        <v>270</v>
      </c>
      <c r="F77" s="86">
        <v>0.04</v>
      </c>
      <c r="G77" s="46" t="s">
        <v>296</v>
      </c>
      <c r="H77" s="83">
        <v>0</v>
      </c>
      <c r="I77" s="221">
        <v>100</v>
      </c>
      <c r="J77" s="144">
        <f t="shared" si="36"/>
        <v>0</v>
      </c>
      <c r="K77" s="149">
        <f>J77*F77*TablaPolítica[[#This Row],[Importancia relativa del objetivo(%)]]</f>
        <v>0</v>
      </c>
      <c r="L77" s="194" t="s">
        <v>1097</v>
      </c>
      <c r="M77" s="84" t="str">
        <f t="shared" si="35"/>
        <v>porcentaje</v>
      </c>
      <c r="N77" s="151">
        <v>0</v>
      </c>
      <c r="O77" s="151">
        <v>0</v>
      </c>
      <c r="P77" s="151">
        <v>0</v>
      </c>
      <c r="Q77" s="151">
        <v>1</v>
      </c>
      <c r="R77" s="151">
        <v>0</v>
      </c>
      <c r="S77" s="151">
        <v>0</v>
      </c>
      <c r="T77" s="185">
        <f t="shared" si="39"/>
        <v>0</v>
      </c>
      <c r="U77" s="185">
        <f t="shared" si="40"/>
        <v>0</v>
      </c>
      <c r="V77" s="185">
        <f t="shared" ref="V77:V140" si="41">IF($I77=0,0,($K77*P77)/$I77)</f>
        <v>0</v>
      </c>
      <c r="W77" s="185">
        <f t="shared" ref="W77:W140" si="42">IF($I77=0,0,($K77*Q77)/$I77)</f>
        <v>0</v>
      </c>
      <c r="X77" s="185">
        <f t="shared" ref="X77:X140" si="43">IF($I77=0,0,($K77*R77)/$I77)</f>
        <v>0</v>
      </c>
      <c r="Y77" s="185">
        <f t="shared" ref="Y77:Y140" si="44">IF($I77=0,0,($K77*S77)/$I77)</f>
        <v>0</v>
      </c>
      <c r="Z77" s="188">
        <f t="shared" si="37"/>
        <v>0</v>
      </c>
      <c r="AA77" s="186">
        <f t="shared" si="38"/>
        <v>0</v>
      </c>
    </row>
    <row r="78" spans="1:27" ht="164.25" customHeight="1" x14ac:dyDescent="0.25">
      <c r="A78" s="131" t="s">
        <v>257</v>
      </c>
      <c r="B78" s="37" t="s">
        <v>316</v>
      </c>
      <c r="C78" s="37" t="s">
        <v>311</v>
      </c>
      <c r="D78" s="85">
        <v>0.25</v>
      </c>
      <c r="E78" s="42" t="s">
        <v>271</v>
      </c>
      <c r="F78" s="86">
        <v>0.06</v>
      </c>
      <c r="G78" s="46" t="s">
        <v>297</v>
      </c>
      <c r="H78" s="83">
        <v>0</v>
      </c>
      <c r="I78" s="221">
        <v>100</v>
      </c>
      <c r="J78" s="144">
        <f t="shared" si="36"/>
        <v>0</v>
      </c>
      <c r="K78" s="149">
        <f>J78*F78*TablaPolítica[[#This Row],[Importancia relativa del objetivo(%)]]</f>
        <v>0</v>
      </c>
      <c r="L78" s="194" t="s">
        <v>1098</v>
      </c>
      <c r="M78" s="84" t="str">
        <f t="shared" si="35"/>
        <v>porcentaje</v>
      </c>
      <c r="N78" s="151">
        <v>0</v>
      </c>
      <c r="O78" s="151">
        <v>1</v>
      </c>
      <c r="P78" s="151">
        <v>1</v>
      </c>
      <c r="Q78" s="151">
        <v>1</v>
      </c>
      <c r="R78" s="151">
        <v>1</v>
      </c>
      <c r="S78" s="151">
        <v>1</v>
      </c>
      <c r="T78" s="185">
        <f t="shared" si="39"/>
        <v>0</v>
      </c>
      <c r="U78" s="185">
        <f t="shared" si="40"/>
        <v>0</v>
      </c>
      <c r="V78" s="185">
        <f t="shared" si="41"/>
        <v>0</v>
      </c>
      <c r="W78" s="185">
        <f t="shared" si="42"/>
        <v>0</v>
      </c>
      <c r="X78" s="185">
        <f t="shared" si="43"/>
        <v>0</v>
      </c>
      <c r="Y78" s="185">
        <f t="shared" si="44"/>
        <v>0</v>
      </c>
      <c r="Z78" s="188">
        <f t="shared" si="37"/>
        <v>0</v>
      </c>
      <c r="AA78" s="186">
        <f t="shared" si="38"/>
        <v>0</v>
      </c>
    </row>
    <row r="79" spans="1:27" ht="91.5" customHeight="1" x14ac:dyDescent="0.25">
      <c r="A79" s="131" t="s">
        <v>257</v>
      </c>
      <c r="B79" s="37" t="s">
        <v>316</v>
      </c>
      <c r="C79" s="37" t="s">
        <v>312</v>
      </c>
      <c r="D79" s="85">
        <v>0.15</v>
      </c>
      <c r="E79" s="42" t="s">
        <v>272</v>
      </c>
      <c r="F79" s="86">
        <v>0.03</v>
      </c>
      <c r="G79" s="46" t="s">
        <v>298</v>
      </c>
      <c r="H79" s="83">
        <v>0</v>
      </c>
      <c r="I79" s="221">
        <v>100</v>
      </c>
      <c r="J79" s="144">
        <f t="shared" si="36"/>
        <v>0</v>
      </c>
      <c r="K79" s="149">
        <f>J79*F79*TablaPolítica[[#This Row],[Importancia relativa del objetivo(%)]]</f>
        <v>0</v>
      </c>
      <c r="L79" s="194" t="s">
        <v>1097</v>
      </c>
      <c r="M79" s="84" t="str">
        <f t="shared" si="35"/>
        <v>porcentaje</v>
      </c>
      <c r="N79" s="151">
        <v>0</v>
      </c>
      <c r="O79" s="151">
        <v>0.5</v>
      </c>
      <c r="P79" s="151">
        <v>0.5</v>
      </c>
      <c r="Q79" s="151">
        <v>0</v>
      </c>
      <c r="R79" s="151">
        <v>0</v>
      </c>
      <c r="S79" s="151">
        <v>0</v>
      </c>
      <c r="T79" s="185">
        <f t="shared" si="39"/>
        <v>0</v>
      </c>
      <c r="U79" s="185">
        <f t="shared" si="40"/>
        <v>0</v>
      </c>
      <c r="V79" s="185">
        <f t="shared" si="41"/>
        <v>0</v>
      </c>
      <c r="W79" s="185">
        <f t="shared" si="42"/>
        <v>0</v>
      </c>
      <c r="X79" s="185">
        <f t="shared" si="43"/>
        <v>0</v>
      </c>
      <c r="Y79" s="185">
        <f t="shared" si="44"/>
        <v>0</v>
      </c>
      <c r="Z79" s="188">
        <f t="shared" si="37"/>
        <v>0</v>
      </c>
      <c r="AA79" s="186">
        <f t="shared" si="38"/>
        <v>0</v>
      </c>
    </row>
    <row r="80" spans="1:27" ht="88.5" customHeight="1" x14ac:dyDescent="0.25">
      <c r="A80" s="131" t="s">
        <v>257</v>
      </c>
      <c r="B80" s="37" t="s">
        <v>316</v>
      </c>
      <c r="C80" s="37" t="s">
        <v>312</v>
      </c>
      <c r="D80" s="85">
        <v>0.15</v>
      </c>
      <c r="E80" s="42" t="s">
        <v>273</v>
      </c>
      <c r="F80" s="86">
        <v>0.04</v>
      </c>
      <c r="G80" s="46" t="s">
        <v>299</v>
      </c>
      <c r="H80" s="83">
        <v>0</v>
      </c>
      <c r="I80" s="221">
        <v>100</v>
      </c>
      <c r="J80" s="144">
        <f t="shared" si="36"/>
        <v>0</v>
      </c>
      <c r="K80" s="149">
        <f>J80*F80*TablaPolítica[[#This Row],[Importancia relativa del objetivo(%)]]</f>
        <v>0</v>
      </c>
      <c r="L80" s="194" t="s">
        <v>1097</v>
      </c>
      <c r="M80" s="84" t="str">
        <f t="shared" si="35"/>
        <v>porcentaje</v>
      </c>
      <c r="N80" s="151">
        <v>0</v>
      </c>
      <c r="O80" s="151">
        <v>0</v>
      </c>
      <c r="P80" s="151">
        <v>0.6</v>
      </c>
      <c r="Q80" s="151">
        <v>0.4</v>
      </c>
      <c r="R80" s="151">
        <v>0</v>
      </c>
      <c r="S80" s="151">
        <v>0</v>
      </c>
      <c r="T80" s="185">
        <f t="shared" si="39"/>
        <v>0</v>
      </c>
      <c r="U80" s="185">
        <f t="shared" si="40"/>
        <v>0</v>
      </c>
      <c r="V80" s="185">
        <f t="shared" si="41"/>
        <v>0</v>
      </c>
      <c r="W80" s="185">
        <f t="shared" si="42"/>
        <v>0</v>
      </c>
      <c r="X80" s="185">
        <f t="shared" si="43"/>
        <v>0</v>
      </c>
      <c r="Y80" s="185">
        <f t="shared" si="44"/>
        <v>0</v>
      </c>
      <c r="Z80" s="188">
        <f t="shared" si="37"/>
        <v>0</v>
      </c>
      <c r="AA80" s="186">
        <f t="shared" si="38"/>
        <v>0</v>
      </c>
    </row>
    <row r="81" spans="1:27" ht="93.75" customHeight="1" x14ac:dyDescent="0.25">
      <c r="A81" s="131" t="s">
        <v>257</v>
      </c>
      <c r="B81" s="37" t="s">
        <v>316</v>
      </c>
      <c r="C81" s="37" t="s">
        <v>312</v>
      </c>
      <c r="D81" s="85">
        <v>0.15</v>
      </c>
      <c r="E81" s="42" t="s">
        <v>274</v>
      </c>
      <c r="F81" s="86">
        <v>0.05</v>
      </c>
      <c r="G81" s="46" t="s">
        <v>300</v>
      </c>
      <c r="H81" s="83">
        <v>0</v>
      </c>
      <c r="I81" s="221">
        <v>100</v>
      </c>
      <c r="J81" s="144">
        <f t="shared" si="36"/>
        <v>0</v>
      </c>
      <c r="K81" s="149">
        <f>J81*F81*TablaPolítica[[#This Row],[Importancia relativa del objetivo(%)]]</f>
        <v>0</v>
      </c>
      <c r="L81" s="194" t="s">
        <v>1098</v>
      </c>
      <c r="M81" s="84" t="str">
        <f t="shared" si="35"/>
        <v>porcentaje</v>
      </c>
      <c r="N81" s="151">
        <v>0</v>
      </c>
      <c r="O81" s="151">
        <v>0</v>
      </c>
      <c r="P81" s="151">
        <v>0</v>
      </c>
      <c r="Q81" s="151">
        <v>0</v>
      </c>
      <c r="R81" s="151">
        <v>1</v>
      </c>
      <c r="S81" s="151">
        <v>1</v>
      </c>
      <c r="T81" s="185">
        <f t="shared" si="39"/>
        <v>0</v>
      </c>
      <c r="U81" s="185">
        <f t="shared" si="40"/>
        <v>0</v>
      </c>
      <c r="V81" s="185">
        <f t="shared" si="41"/>
        <v>0</v>
      </c>
      <c r="W81" s="185">
        <f t="shared" si="42"/>
        <v>0</v>
      </c>
      <c r="X81" s="185">
        <f t="shared" si="43"/>
        <v>0</v>
      </c>
      <c r="Y81" s="185">
        <f t="shared" si="44"/>
        <v>0</v>
      </c>
      <c r="Z81" s="188">
        <f t="shared" si="37"/>
        <v>0</v>
      </c>
      <c r="AA81" s="186">
        <f t="shared" si="38"/>
        <v>0</v>
      </c>
    </row>
    <row r="82" spans="1:27" ht="86.25" customHeight="1" x14ac:dyDescent="0.25">
      <c r="A82" s="131" t="s">
        <v>257</v>
      </c>
      <c r="B82" s="37" t="s">
        <v>316</v>
      </c>
      <c r="C82" s="37" t="s">
        <v>312</v>
      </c>
      <c r="D82" s="85">
        <v>0.15</v>
      </c>
      <c r="E82" s="42" t="s">
        <v>275</v>
      </c>
      <c r="F82" s="86">
        <v>0.03</v>
      </c>
      <c r="G82" s="46" t="s">
        <v>301</v>
      </c>
      <c r="H82" s="83">
        <v>0</v>
      </c>
      <c r="I82" s="221">
        <v>100</v>
      </c>
      <c r="J82" s="144">
        <f t="shared" si="36"/>
        <v>0</v>
      </c>
      <c r="K82" s="149">
        <f>J82*F82*TablaPolítica[[#This Row],[Importancia relativa del objetivo(%)]]</f>
        <v>0</v>
      </c>
      <c r="L82" s="194" t="s">
        <v>1097</v>
      </c>
      <c r="M82" s="84" t="str">
        <f t="shared" si="35"/>
        <v>porcentaje</v>
      </c>
      <c r="N82" s="151">
        <v>0</v>
      </c>
      <c r="O82" s="151">
        <v>0</v>
      </c>
      <c r="P82" s="151">
        <v>0</v>
      </c>
      <c r="Q82" s="151">
        <v>0.4</v>
      </c>
      <c r="R82" s="151">
        <v>0.6</v>
      </c>
      <c r="S82" s="151">
        <v>0</v>
      </c>
      <c r="T82" s="185">
        <f t="shared" si="39"/>
        <v>0</v>
      </c>
      <c r="U82" s="185">
        <f t="shared" si="40"/>
        <v>0</v>
      </c>
      <c r="V82" s="185">
        <f t="shared" si="41"/>
        <v>0</v>
      </c>
      <c r="W82" s="185">
        <f t="shared" si="42"/>
        <v>0</v>
      </c>
      <c r="X82" s="185">
        <f t="shared" si="43"/>
        <v>0</v>
      </c>
      <c r="Y82" s="185">
        <f t="shared" si="44"/>
        <v>0</v>
      </c>
      <c r="Z82" s="188">
        <f t="shared" si="37"/>
        <v>0</v>
      </c>
      <c r="AA82" s="186">
        <f t="shared" si="38"/>
        <v>0</v>
      </c>
    </row>
    <row r="83" spans="1:27" ht="102" customHeight="1" x14ac:dyDescent="0.25">
      <c r="A83" s="131" t="s">
        <v>257</v>
      </c>
      <c r="B83" s="37" t="s">
        <v>316</v>
      </c>
      <c r="C83" s="37" t="s">
        <v>313</v>
      </c>
      <c r="D83" s="85">
        <v>0.1</v>
      </c>
      <c r="E83" s="42" t="s">
        <v>276</v>
      </c>
      <c r="F83" s="86">
        <v>3.5000000000000003E-2</v>
      </c>
      <c r="G83" s="46" t="s">
        <v>302</v>
      </c>
      <c r="H83" s="83">
        <v>0</v>
      </c>
      <c r="I83" s="221">
        <v>100</v>
      </c>
      <c r="J83" s="144">
        <f t="shared" si="36"/>
        <v>0</v>
      </c>
      <c r="K83" s="149">
        <f>J83*F83*TablaPolítica[[#This Row],[Importancia relativa del objetivo(%)]]</f>
        <v>0</v>
      </c>
      <c r="L83" s="194" t="s">
        <v>1097</v>
      </c>
      <c r="M83" s="84" t="str">
        <f t="shared" si="35"/>
        <v>porcentaje</v>
      </c>
      <c r="N83" s="151">
        <v>0</v>
      </c>
      <c r="O83" s="151">
        <v>1</v>
      </c>
      <c r="P83" s="151">
        <v>0</v>
      </c>
      <c r="Q83" s="151">
        <v>0</v>
      </c>
      <c r="R83" s="151">
        <v>0</v>
      </c>
      <c r="S83" s="151">
        <v>0</v>
      </c>
      <c r="T83" s="185">
        <f t="shared" si="39"/>
        <v>0</v>
      </c>
      <c r="U83" s="185">
        <f t="shared" si="40"/>
        <v>0</v>
      </c>
      <c r="V83" s="185">
        <f t="shared" si="41"/>
        <v>0</v>
      </c>
      <c r="W83" s="185">
        <f t="shared" si="42"/>
        <v>0</v>
      </c>
      <c r="X83" s="185">
        <f t="shared" si="43"/>
        <v>0</v>
      </c>
      <c r="Y83" s="185">
        <f t="shared" si="44"/>
        <v>0</v>
      </c>
      <c r="Z83" s="188">
        <f t="shared" si="37"/>
        <v>0</v>
      </c>
      <c r="AA83" s="186">
        <f t="shared" si="38"/>
        <v>0</v>
      </c>
    </row>
    <row r="84" spans="1:27" ht="98.25" customHeight="1" x14ac:dyDescent="0.25">
      <c r="A84" s="131" t="s">
        <v>257</v>
      </c>
      <c r="B84" s="37" t="s">
        <v>316</v>
      </c>
      <c r="C84" s="37" t="s">
        <v>313</v>
      </c>
      <c r="D84" s="85">
        <v>0.1</v>
      </c>
      <c r="E84" s="42" t="s">
        <v>277</v>
      </c>
      <c r="F84" s="86">
        <v>2.5000000000000001E-2</v>
      </c>
      <c r="G84" s="46" t="s">
        <v>303</v>
      </c>
      <c r="H84" s="83">
        <v>0</v>
      </c>
      <c r="I84" s="221">
        <v>100</v>
      </c>
      <c r="J84" s="144">
        <f t="shared" si="36"/>
        <v>0</v>
      </c>
      <c r="K84" s="149">
        <f>J84*F84*TablaPolítica[[#This Row],[Importancia relativa del objetivo(%)]]</f>
        <v>0</v>
      </c>
      <c r="L84" s="194" t="s">
        <v>1097</v>
      </c>
      <c r="M84" s="84" t="str">
        <f t="shared" si="35"/>
        <v>porcentaje</v>
      </c>
      <c r="N84" s="151">
        <v>0</v>
      </c>
      <c r="O84" s="151">
        <v>0</v>
      </c>
      <c r="P84" s="151">
        <v>0.1</v>
      </c>
      <c r="Q84" s="151">
        <v>0.9</v>
      </c>
      <c r="R84" s="151">
        <v>0</v>
      </c>
      <c r="S84" s="151">
        <v>0</v>
      </c>
      <c r="T84" s="185">
        <f t="shared" si="39"/>
        <v>0</v>
      </c>
      <c r="U84" s="185">
        <f t="shared" si="40"/>
        <v>0</v>
      </c>
      <c r="V84" s="185">
        <f t="shared" si="41"/>
        <v>0</v>
      </c>
      <c r="W84" s="185">
        <f t="shared" si="42"/>
        <v>0</v>
      </c>
      <c r="X84" s="185">
        <f t="shared" si="43"/>
        <v>0</v>
      </c>
      <c r="Y84" s="185">
        <f t="shared" si="44"/>
        <v>0</v>
      </c>
      <c r="Z84" s="188">
        <f t="shared" si="37"/>
        <v>0</v>
      </c>
      <c r="AA84" s="186">
        <f t="shared" si="38"/>
        <v>0</v>
      </c>
    </row>
    <row r="85" spans="1:27" ht="85.5" customHeight="1" x14ac:dyDescent="0.25">
      <c r="A85" s="131" t="s">
        <v>257</v>
      </c>
      <c r="B85" s="37" t="s">
        <v>316</v>
      </c>
      <c r="C85" s="37" t="s">
        <v>313</v>
      </c>
      <c r="D85" s="85">
        <v>0.1</v>
      </c>
      <c r="E85" s="42" t="s">
        <v>278</v>
      </c>
      <c r="F85" s="86">
        <v>0.02</v>
      </c>
      <c r="G85" s="46" t="s">
        <v>304</v>
      </c>
      <c r="H85" s="83">
        <v>0</v>
      </c>
      <c r="I85" s="221">
        <v>100</v>
      </c>
      <c r="J85" s="144">
        <f t="shared" si="36"/>
        <v>0</v>
      </c>
      <c r="K85" s="149">
        <f>J85*F85*TablaPolítica[[#This Row],[Importancia relativa del objetivo(%)]]</f>
        <v>0</v>
      </c>
      <c r="L85" s="194" t="s">
        <v>1098</v>
      </c>
      <c r="M85" s="84" t="str">
        <f t="shared" si="35"/>
        <v>porcentaje</v>
      </c>
      <c r="N85" s="151">
        <v>0</v>
      </c>
      <c r="O85" s="151">
        <v>0</v>
      </c>
      <c r="P85" s="151">
        <v>0</v>
      </c>
      <c r="Q85" s="151">
        <v>1</v>
      </c>
      <c r="R85" s="151">
        <v>1</v>
      </c>
      <c r="S85" s="151">
        <v>1</v>
      </c>
      <c r="T85" s="185">
        <f t="shared" si="39"/>
        <v>0</v>
      </c>
      <c r="U85" s="185">
        <f t="shared" si="40"/>
        <v>0</v>
      </c>
      <c r="V85" s="185">
        <f t="shared" si="41"/>
        <v>0</v>
      </c>
      <c r="W85" s="185">
        <f t="shared" si="42"/>
        <v>0</v>
      </c>
      <c r="X85" s="185">
        <f t="shared" si="43"/>
        <v>0</v>
      </c>
      <c r="Y85" s="185">
        <f t="shared" si="44"/>
        <v>0</v>
      </c>
      <c r="Z85" s="188">
        <f t="shared" si="37"/>
        <v>0</v>
      </c>
      <c r="AA85" s="186">
        <f t="shared" si="38"/>
        <v>0</v>
      </c>
    </row>
    <row r="86" spans="1:27" ht="104.25" customHeight="1" x14ac:dyDescent="0.25">
      <c r="A86" s="131" t="s">
        <v>257</v>
      </c>
      <c r="B86" s="37" t="s">
        <v>316</v>
      </c>
      <c r="C86" s="37" t="s">
        <v>313</v>
      </c>
      <c r="D86" s="85">
        <v>0.1</v>
      </c>
      <c r="E86" s="42" t="s">
        <v>279</v>
      </c>
      <c r="F86" s="86">
        <v>0.02</v>
      </c>
      <c r="G86" s="46" t="s">
        <v>305</v>
      </c>
      <c r="H86" s="83">
        <v>0</v>
      </c>
      <c r="I86" s="221">
        <v>100</v>
      </c>
      <c r="J86" s="144">
        <f t="shared" si="36"/>
        <v>0</v>
      </c>
      <c r="K86" s="149">
        <f>J86*F86*TablaPolítica[[#This Row],[Importancia relativa del objetivo(%)]]</f>
        <v>0</v>
      </c>
      <c r="L86" s="194" t="s">
        <v>1097</v>
      </c>
      <c r="M86" s="84" t="str">
        <f t="shared" si="35"/>
        <v>porcentaje</v>
      </c>
      <c r="N86" s="151">
        <v>0</v>
      </c>
      <c r="O86" s="151">
        <v>0</v>
      </c>
      <c r="P86" s="151">
        <v>0</v>
      </c>
      <c r="Q86" s="151">
        <v>0.15</v>
      </c>
      <c r="R86" s="151">
        <f>100%-15%</f>
        <v>0.85</v>
      </c>
      <c r="S86" s="151">
        <v>0</v>
      </c>
      <c r="T86" s="185">
        <f t="shared" si="39"/>
        <v>0</v>
      </c>
      <c r="U86" s="185">
        <f t="shared" si="40"/>
        <v>0</v>
      </c>
      <c r="V86" s="185">
        <f t="shared" si="41"/>
        <v>0</v>
      </c>
      <c r="W86" s="185">
        <f t="shared" si="42"/>
        <v>0</v>
      </c>
      <c r="X86" s="185">
        <f t="shared" si="43"/>
        <v>0</v>
      </c>
      <c r="Y86" s="185">
        <f t="shared" si="44"/>
        <v>0</v>
      </c>
      <c r="Z86" s="188">
        <f t="shared" si="37"/>
        <v>0</v>
      </c>
      <c r="AA86" s="186">
        <f t="shared" si="38"/>
        <v>0</v>
      </c>
    </row>
    <row r="87" spans="1:27" ht="127.5" x14ac:dyDescent="0.25">
      <c r="A87" s="131" t="s">
        <v>257</v>
      </c>
      <c r="B87" s="37" t="s">
        <v>316</v>
      </c>
      <c r="C87" s="37" t="s">
        <v>314</v>
      </c>
      <c r="D87" s="85">
        <v>0.1</v>
      </c>
      <c r="E87" s="42" t="s">
        <v>280</v>
      </c>
      <c r="F87" s="86">
        <v>0.1</v>
      </c>
      <c r="G87" s="46" t="s">
        <v>306</v>
      </c>
      <c r="H87" s="83">
        <v>0</v>
      </c>
      <c r="I87" s="221">
        <v>100</v>
      </c>
      <c r="J87" s="144">
        <f t="shared" si="36"/>
        <v>0</v>
      </c>
      <c r="K87" s="149">
        <f>J87*F87*TablaPolítica[[#This Row],[Importancia relativa del objetivo(%)]]</f>
        <v>0</v>
      </c>
      <c r="L87" s="194" t="s">
        <v>1098</v>
      </c>
      <c r="M87" s="84" t="str">
        <f t="shared" si="35"/>
        <v>porcentaje</v>
      </c>
      <c r="N87" s="151">
        <v>0</v>
      </c>
      <c r="O87" s="151">
        <v>1</v>
      </c>
      <c r="P87" s="151">
        <v>1</v>
      </c>
      <c r="Q87" s="151">
        <v>1</v>
      </c>
      <c r="R87" s="151">
        <v>1</v>
      </c>
      <c r="S87" s="151">
        <v>1</v>
      </c>
      <c r="T87" s="185">
        <f t="shared" si="39"/>
        <v>0</v>
      </c>
      <c r="U87" s="185">
        <f t="shared" si="40"/>
        <v>0</v>
      </c>
      <c r="V87" s="185">
        <f t="shared" si="41"/>
        <v>0</v>
      </c>
      <c r="W87" s="185">
        <f t="shared" si="42"/>
        <v>0</v>
      </c>
      <c r="X87" s="185">
        <f t="shared" si="43"/>
        <v>0</v>
      </c>
      <c r="Y87" s="185">
        <f t="shared" si="44"/>
        <v>0</v>
      </c>
      <c r="Z87" s="188">
        <f t="shared" si="37"/>
        <v>0</v>
      </c>
      <c r="AA87" s="186">
        <f t="shared" si="38"/>
        <v>0</v>
      </c>
    </row>
    <row r="88" spans="1:27" ht="76.5" x14ac:dyDescent="0.25">
      <c r="A88" s="131" t="s">
        <v>257</v>
      </c>
      <c r="B88" s="37" t="s">
        <v>316</v>
      </c>
      <c r="C88" s="37" t="s">
        <v>314</v>
      </c>
      <c r="D88" s="85">
        <v>0.1</v>
      </c>
      <c r="E88" s="42" t="s">
        <v>281</v>
      </c>
      <c r="F88" s="86">
        <v>0.05</v>
      </c>
      <c r="G88" s="46" t="s">
        <v>307</v>
      </c>
      <c r="H88" s="83">
        <v>0</v>
      </c>
      <c r="I88" s="221">
        <v>100</v>
      </c>
      <c r="J88" s="144">
        <f t="shared" si="36"/>
        <v>0</v>
      </c>
      <c r="K88" s="149">
        <f>J88*F88*TablaPolítica[[#This Row],[Importancia relativa del objetivo(%)]]</f>
        <v>0</v>
      </c>
      <c r="L88" s="194" t="s">
        <v>1098</v>
      </c>
      <c r="M88" s="84" t="str">
        <f t="shared" si="35"/>
        <v>porcentaje</v>
      </c>
      <c r="N88" s="151">
        <v>0</v>
      </c>
      <c r="O88" s="151">
        <v>1</v>
      </c>
      <c r="P88" s="151">
        <v>1</v>
      </c>
      <c r="Q88" s="151">
        <v>1</v>
      </c>
      <c r="R88" s="151">
        <v>1</v>
      </c>
      <c r="S88" s="151">
        <v>1</v>
      </c>
      <c r="T88" s="185">
        <f t="shared" si="39"/>
        <v>0</v>
      </c>
      <c r="U88" s="185">
        <f t="shared" si="40"/>
        <v>0</v>
      </c>
      <c r="V88" s="185">
        <f t="shared" si="41"/>
        <v>0</v>
      </c>
      <c r="W88" s="185">
        <f t="shared" si="42"/>
        <v>0</v>
      </c>
      <c r="X88" s="185">
        <f t="shared" si="43"/>
        <v>0</v>
      </c>
      <c r="Y88" s="185">
        <f t="shared" si="44"/>
        <v>0</v>
      </c>
      <c r="Z88" s="188">
        <f t="shared" si="37"/>
        <v>0</v>
      </c>
      <c r="AA88" s="186">
        <f t="shared" si="38"/>
        <v>0</v>
      </c>
    </row>
    <row r="89" spans="1:27" ht="114.75" x14ac:dyDescent="0.25">
      <c r="A89" s="131" t="s">
        <v>257</v>
      </c>
      <c r="B89" s="37" t="s">
        <v>316</v>
      </c>
      <c r="C89" s="37" t="s">
        <v>314</v>
      </c>
      <c r="D89" s="85">
        <v>0.1</v>
      </c>
      <c r="E89" s="42" t="s">
        <v>282</v>
      </c>
      <c r="F89" s="86">
        <v>0.05</v>
      </c>
      <c r="G89" s="46" t="s">
        <v>308</v>
      </c>
      <c r="H89" s="83">
        <v>0</v>
      </c>
      <c r="I89" s="221">
        <v>100</v>
      </c>
      <c r="J89" s="144">
        <f t="shared" si="36"/>
        <v>0</v>
      </c>
      <c r="K89" s="149">
        <f>J89*F89*TablaPolítica[[#This Row],[Importancia relativa del objetivo(%)]]</f>
        <v>0</v>
      </c>
      <c r="L89" s="194" t="s">
        <v>1098</v>
      </c>
      <c r="M89" s="84" t="str">
        <f t="shared" si="35"/>
        <v>porcentaje</v>
      </c>
      <c r="N89" s="151">
        <v>0</v>
      </c>
      <c r="O89" s="151">
        <v>1</v>
      </c>
      <c r="P89" s="151">
        <v>1</v>
      </c>
      <c r="Q89" s="151">
        <v>1</v>
      </c>
      <c r="R89" s="151">
        <v>1</v>
      </c>
      <c r="S89" s="151">
        <v>1</v>
      </c>
      <c r="T89" s="185">
        <f t="shared" si="39"/>
        <v>0</v>
      </c>
      <c r="U89" s="185">
        <f t="shared" si="40"/>
        <v>0</v>
      </c>
      <c r="V89" s="185">
        <f t="shared" si="41"/>
        <v>0</v>
      </c>
      <c r="W89" s="185">
        <f t="shared" si="42"/>
        <v>0</v>
      </c>
      <c r="X89" s="185">
        <f t="shared" si="43"/>
        <v>0</v>
      </c>
      <c r="Y89" s="185">
        <f t="shared" si="44"/>
        <v>0</v>
      </c>
      <c r="Z89" s="188">
        <f t="shared" si="37"/>
        <v>0</v>
      </c>
      <c r="AA89" s="186">
        <f t="shared" si="38"/>
        <v>0</v>
      </c>
    </row>
    <row r="90" spans="1:27" ht="127.5" x14ac:dyDescent="0.25">
      <c r="A90" s="131" t="s">
        <v>257</v>
      </c>
      <c r="B90" s="37" t="s">
        <v>316</v>
      </c>
      <c r="C90" s="37" t="s">
        <v>315</v>
      </c>
      <c r="D90" s="85">
        <v>0.1</v>
      </c>
      <c r="E90" s="42" t="s">
        <v>283</v>
      </c>
      <c r="F90" s="86">
        <v>0.1</v>
      </c>
      <c r="G90" s="46" t="s">
        <v>309</v>
      </c>
      <c r="H90" s="83">
        <v>0</v>
      </c>
      <c r="I90" s="221">
        <v>100</v>
      </c>
      <c r="J90" s="144">
        <f t="shared" si="36"/>
        <v>0</v>
      </c>
      <c r="K90" s="149">
        <f>J90*F90*TablaPolítica[[#This Row],[Importancia relativa del objetivo(%)]]</f>
        <v>0</v>
      </c>
      <c r="L90" s="194" t="s">
        <v>1098</v>
      </c>
      <c r="M90" s="84" t="str">
        <f t="shared" si="35"/>
        <v>porcentaje</v>
      </c>
      <c r="N90" s="151">
        <v>0</v>
      </c>
      <c r="O90" s="151">
        <v>1</v>
      </c>
      <c r="P90" s="151">
        <v>1</v>
      </c>
      <c r="Q90" s="151">
        <v>1</v>
      </c>
      <c r="R90" s="151">
        <v>1</v>
      </c>
      <c r="S90" s="151">
        <v>1</v>
      </c>
      <c r="T90" s="185">
        <f t="shared" si="39"/>
        <v>0</v>
      </c>
      <c r="U90" s="185">
        <f t="shared" si="40"/>
        <v>0</v>
      </c>
      <c r="V90" s="185">
        <f t="shared" si="41"/>
        <v>0</v>
      </c>
      <c r="W90" s="185">
        <f t="shared" si="42"/>
        <v>0</v>
      </c>
      <c r="X90" s="185">
        <f t="shared" si="43"/>
        <v>0</v>
      </c>
      <c r="Y90" s="185">
        <f t="shared" si="44"/>
        <v>0</v>
      </c>
      <c r="Z90" s="188">
        <f t="shared" si="37"/>
        <v>0</v>
      </c>
      <c r="AA90" s="186">
        <f t="shared" si="38"/>
        <v>0</v>
      </c>
    </row>
    <row r="91" spans="1:27" ht="102" x14ac:dyDescent="0.25">
      <c r="A91" s="131" t="s">
        <v>317</v>
      </c>
      <c r="B91" s="37" t="s">
        <v>425</v>
      </c>
      <c r="C91" s="37" t="s">
        <v>419</v>
      </c>
      <c r="D91" s="85">
        <v>0.14299999999999999</v>
      </c>
      <c r="E91" s="37" t="s">
        <v>318</v>
      </c>
      <c r="F91" s="86">
        <v>2.5000000000000001E-2</v>
      </c>
      <c r="G91" s="45" t="s">
        <v>418</v>
      </c>
      <c r="H91" s="83">
        <v>0</v>
      </c>
      <c r="I91" s="221">
        <v>100</v>
      </c>
      <c r="J91" s="144">
        <f t="shared" si="36"/>
        <v>0</v>
      </c>
      <c r="K91" s="149">
        <f>J91*F91*TablaPolítica[[#This Row],[Importancia relativa del objetivo(%)]]</f>
        <v>0</v>
      </c>
      <c r="L91" s="195" t="s">
        <v>1098</v>
      </c>
      <c r="M91" s="84" t="str">
        <f t="shared" si="35"/>
        <v>porcentaje</v>
      </c>
      <c r="N91" s="153">
        <v>1</v>
      </c>
      <c r="O91" s="153">
        <v>1</v>
      </c>
      <c r="P91" s="153">
        <v>1</v>
      </c>
      <c r="Q91" s="153">
        <v>1</v>
      </c>
      <c r="R91" s="160">
        <v>0</v>
      </c>
      <c r="S91" s="160">
        <v>0</v>
      </c>
      <c r="T91" s="185">
        <f t="shared" si="39"/>
        <v>0</v>
      </c>
      <c r="U91" s="185">
        <f t="shared" si="40"/>
        <v>0</v>
      </c>
      <c r="V91" s="185">
        <f t="shared" si="41"/>
        <v>0</v>
      </c>
      <c r="W91" s="185">
        <f t="shared" si="42"/>
        <v>0</v>
      </c>
      <c r="X91" s="185">
        <f t="shared" si="43"/>
        <v>0</v>
      </c>
      <c r="Y91" s="185">
        <f t="shared" si="44"/>
        <v>0</v>
      </c>
      <c r="Z91" s="188">
        <f t="shared" si="37"/>
        <v>0</v>
      </c>
      <c r="AA91" s="186">
        <f t="shared" si="38"/>
        <v>0</v>
      </c>
    </row>
    <row r="92" spans="1:27" ht="102" x14ac:dyDescent="0.25">
      <c r="A92" s="131" t="s">
        <v>317</v>
      </c>
      <c r="B92" s="37" t="s">
        <v>425</v>
      </c>
      <c r="C92" s="37" t="s">
        <v>419</v>
      </c>
      <c r="D92" s="85">
        <v>0.14299999999999999</v>
      </c>
      <c r="E92" s="37" t="s">
        <v>319</v>
      </c>
      <c r="F92" s="86">
        <v>0.01</v>
      </c>
      <c r="G92" s="45" t="s">
        <v>369</v>
      </c>
      <c r="H92" s="83">
        <v>0</v>
      </c>
      <c r="I92" s="221">
        <v>100</v>
      </c>
      <c r="J92" s="144">
        <f t="shared" si="36"/>
        <v>0</v>
      </c>
      <c r="K92" s="149">
        <f>J92*F92*TablaPolítica[[#This Row],[Importancia relativa del objetivo(%)]]</f>
        <v>0</v>
      </c>
      <c r="L92" s="196" t="s">
        <v>1098</v>
      </c>
      <c r="M92" s="84" t="str">
        <f t="shared" si="35"/>
        <v>porcentaje</v>
      </c>
      <c r="N92" s="153">
        <v>1</v>
      </c>
      <c r="O92" s="153">
        <v>1</v>
      </c>
      <c r="P92" s="153">
        <v>1</v>
      </c>
      <c r="Q92" s="153">
        <v>1</v>
      </c>
      <c r="R92" s="153">
        <v>1</v>
      </c>
      <c r="S92" s="153">
        <v>1</v>
      </c>
      <c r="T92" s="185">
        <f t="shared" si="39"/>
        <v>0</v>
      </c>
      <c r="U92" s="185">
        <f t="shared" si="40"/>
        <v>0</v>
      </c>
      <c r="V92" s="185">
        <f t="shared" si="41"/>
        <v>0</v>
      </c>
      <c r="W92" s="185">
        <f t="shared" si="42"/>
        <v>0</v>
      </c>
      <c r="X92" s="185">
        <f t="shared" si="43"/>
        <v>0</v>
      </c>
      <c r="Y92" s="185">
        <f t="shared" si="44"/>
        <v>0</v>
      </c>
      <c r="Z92" s="188">
        <f t="shared" si="37"/>
        <v>0</v>
      </c>
      <c r="AA92" s="186">
        <f t="shared" si="38"/>
        <v>0</v>
      </c>
    </row>
    <row r="93" spans="1:27" ht="102" x14ac:dyDescent="0.25">
      <c r="A93" s="131" t="s">
        <v>317</v>
      </c>
      <c r="B93" s="37" t="s">
        <v>425</v>
      </c>
      <c r="C93" s="37" t="s">
        <v>419</v>
      </c>
      <c r="D93" s="85">
        <v>0.14299999999999999</v>
      </c>
      <c r="E93" s="37" t="s">
        <v>320</v>
      </c>
      <c r="F93" s="86">
        <v>0.01</v>
      </c>
      <c r="G93" s="45" t="s">
        <v>370</v>
      </c>
      <c r="H93" s="83">
        <v>0</v>
      </c>
      <c r="I93" s="221">
        <v>100</v>
      </c>
      <c r="J93" s="144">
        <f t="shared" si="36"/>
        <v>0</v>
      </c>
      <c r="K93" s="149">
        <f>J93*F93*TablaPolítica[[#This Row],[Importancia relativa del objetivo(%)]]</f>
        <v>0</v>
      </c>
      <c r="L93" s="197" t="s">
        <v>1098</v>
      </c>
      <c r="M93" s="84" t="str">
        <f t="shared" si="35"/>
        <v>porcentaje</v>
      </c>
      <c r="N93" s="153">
        <v>1</v>
      </c>
      <c r="O93" s="153">
        <v>1</v>
      </c>
      <c r="P93" s="153">
        <v>1</v>
      </c>
      <c r="Q93" s="153">
        <v>1</v>
      </c>
      <c r="R93" s="153">
        <v>1</v>
      </c>
      <c r="S93" s="153">
        <v>1</v>
      </c>
      <c r="T93" s="185">
        <f t="shared" si="39"/>
        <v>0</v>
      </c>
      <c r="U93" s="185">
        <f t="shared" si="40"/>
        <v>0</v>
      </c>
      <c r="V93" s="185">
        <f t="shared" si="41"/>
        <v>0</v>
      </c>
      <c r="W93" s="185">
        <f t="shared" si="42"/>
        <v>0</v>
      </c>
      <c r="X93" s="185">
        <f t="shared" si="43"/>
        <v>0</v>
      </c>
      <c r="Y93" s="185">
        <f t="shared" si="44"/>
        <v>0</v>
      </c>
      <c r="Z93" s="188">
        <f t="shared" si="37"/>
        <v>0</v>
      </c>
      <c r="AA93" s="186">
        <f t="shared" si="38"/>
        <v>0</v>
      </c>
    </row>
    <row r="94" spans="1:27" ht="102" x14ac:dyDescent="0.25">
      <c r="A94" s="131" t="s">
        <v>317</v>
      </c>
      <c r="B94" s="37" t="s">
        <v>425</v>
      </c>
      <c r="C94" s="37" t="s">
        <v>419</v>
      </c>
      <c r="D94" s="85">
        <v>0.14299999999999999</v>
      </c>
      <c r="E94" s="37" t="s">
        <v>321</v>
      </c>
      <c r="F94" s="86">
        <v>2.5000000000000001E-2</v>
      </c>
      <c r="G94" s="45" t="s">
        <v>371</v>
      </c>
      <c r="H94" s="83">
        <v>0</v>
      </c>
      <c r="I94" s="221">
        <v>100</v>
      </c>
      <c r="J94" s="144">
        <f t="shared" si="36"/>
        <v>0</v>
      </c>
      <c r="K94" s="149">
        <f>J94*F94*TablaPolítica[[#This Row],[Importancia relativa del objetivo(%)]]</f>
        <v>0</v>
      </c>
      <c r="L94" s="197" t="s">
        <v>1097</v>
      </c>
      <c r="M94" s="84" t="str">
        <f t="shared" si="35"/>
        <v>porcentaje</v>
      </c>
      <c r="N94" s="153">
        <v>1</v>
      </c>
      <c r="O94" s="153">
        <v>0</v>
      </c>
      <c r="P94" s="153">
        <v>0</v>
      </c>
      <c r="Q94" s="153">
        <v>0</v>
      </c>
      <c r="R94" s="153">
        <v>0</v>
      </c>
      <c r="S94" s="153">
        <v>0</v>
      </c>
      <c r="T94" s="185">
        <f t="shared" si="39"/>
        <v>0</v>
      </c>
      <c r="U94" s="185">
        <f t="shared" si="40"/>
        <v>0</v>
      </c>
      <c r="V94" s="185">
        <f t="shared" si="41"/>
        <v>0</v>
      </c>
      <c r="W94" s="185">
        <f t="shared" si="42"/>
        <v>0</v>
      </c>
      <c r="X94" s="185">
        <f t="shared" si="43"/>
        <v>0</v>
      </c>
      <c r="Y94" s="185">
        <f t="shared" si="44"/>
        <v>0</v>
      </c>
      <c r="Z94" s="188">
        <f t="shared" si="37"/>
        <v>0</v>
      </c>
      <c r="AA94" s="186">
        <f t="shared" si="38"/>
        <v>0</v>
      </c>
    </row>
    <row r="95" spans="1:27" ht="102" x14ac:dyDescent="0.25">
      <c r="A95" s="131" t="s">
        <v>317</v>
      </c>
      <c r="B95" s="37" t="s">
        <v>425</v>
      </c>
      <c r="C95" s="37" t="s">
        <v>419</v>
      </c>
      <c r="D95" s="85">
        <v>0.14299999999999999</v>
      </c>
      <c r="E95" s="37" t="s">
        <v>322</v>
      </c>
      <c r="F95" s="86">
        <v>2.3E-2</v>
      </c>
      <c r="G95" s="45" t="s">
        <v>372</v>
      </c>
      <c r="H95" s="83">
        <v>0</v>
      </c>
      <c r="I95" s="221">
        <v>100</v>
      </c>
      <c r="J95" s="144">
        <f t="shared" si="36"/>
        <v>0</v>
      </c>
      <c r="K95" s="149">
        <f>J95*F95*TablaPolítica[[#This Row],[Importancia relativa del objetivo(%)]]</f>
        <v>0</v>
      </c>
      <c r="L95" s="197" t="s">
        <v>1097</v>
      </c>
      <c r="M95" s="84" t="str">
        <f t="shared" si="35"/>
        <v>porcentaje</v>
      </c>
      <c r="N95" s="153">
        <v>0.4</v>
      </c>
      <c r="O95" s="153">
        <v>0.3</v>
      </c>
      <c r="P95" s="153">
        <v>0.2</v>
      </c>
      <c r="Q95" s="150">
        <v>0.1</v>
      </c>
      <c r="R95" s="153">
        <v>0</v>
      </c>
      <c r="S95" s="153">
        <v>0</v>
      </c>
      <c r="T95" s="185">
        <f t="shared" si="39"/>
        <v>0</v>
      </c>
      <c r="U95" s="185">
        <f t="shared" si="40"/>
        <v>0</v>
      </c>
      <c r="V95" s="185">
        <f t="shared" si="41"/>
        <v>0</v>
      </c>
      <c r="W95" s="185">
        <f t="shared" si="42"/>
        <v>0</v>
      </c>
      <c r="X95" s="185">
        <f t="shared" si="43"/>
        <v>0</v>
      </c>
      <c r="Y95" s="185">
        <f t="shared" si="44"/>
        <v>0</v>
      </c>
      <c r="Z95" s="188">
        <f t="shared" si="37"/>
        <v>0</v>
      </c>
      <c r="AA95" s="186">
        <f t="shared" si="38"/>
        <v>0</v>
      </c>
    </row>
    <row r="96" spans="1:27" ht="102" x14ac:dyDescent="0.25">
      <c r="A96" s="131" t="s">
        <v>317</v>
      </c>
      <c r="B96" s="37" t="s">
        <v>425</v>
      </c>
      <c r="C96" s="37" t="s">
        <v>419</v>
      </c>
      <c r="D96" s="85">
        <v>0.14299999999999999</v>
      </c>
      <c r="E96" s="37" t="s">
        <v>323</v>
      </c>
      <c r="F96" s="86">
        <v>2.5000000000000001E-2</v>
      </c>
      <c r="G96" s="45" t="s">
        <v>373</v>
      </c>
      <c r="H96" s="83">
        <v>0</v>
      </c>
      <c r="I96" s="221">
        <v>100</v>
      </c>
      <c r="J96" s="144">
        <f t="shared" si="36"/>
        <v>0</v>
      </c>
      <c r="K96" s="149">
        <f>J96*F96*TablaPolítica[[#This Row],[Importancia relativa del objetivo(%)]]</f>
        <v>0</v>
      </c>
      <c r="L96" s="197" t="s">
        <v>1098</v>
      </c>
      <c r="M96" s="84" t="str">
        <f t="shared" si="35"/>
        <v>porcentaje</v>
      </c>
      <c r="N96" s="150">
        <v>0</v>
      </c>
      <c r="O96" s="150">
        <v>1</v>
      </c>
      <c r="P96" s="150">
        <v>0</v>
      </c>
      <c r="Q96" s="150">
        <v>0</v>
      </c>
      <c r="R96" s="150">
        <v>0</v>
      </c>
      <c r="S96" s="150">
        <v>0</v>
      </c>
      <c r="T96" s="185">
        <f t="shared" si="39"/>
        <v>0</v>
      </c>
      <c r="U96" s="185">
        <f t="shared" si="40"/>
        <v>0</v>
      </c>
      <c r="V96" s="185">
        <f t="shared" si="41"/>
        <v>0</v>
      </c>
      <c r="W96" s="185">
        <f t="shared" si="42"/>
        <v>0</v>
      </c>
      <c r="X96" s="185">
        <f t="shared" si="43"/>
        <v>0</v>
      </c>
      <c r="Y96" s="185">
        <f t="shared" si="44"/>
        <v>0</v>
      </c>
      <c r="Z96" s="188">
        <f t="shared" si="37"/>
        <v>0</v>
      </c>
      <c r="AA96" s="186">
        <f t="shared" si="38"/>
        <v>0</v>
      </c>
    </row>
    <row r="97" spans="1:27" ht="102" x14ac:dyDescent="0.25">
      <c r="A97" s="131" t="s">
        <v>317</v>
      </c>
      <c r="B97" s="37" t="s">
        <v>425</v>
      </c>
      <c r="C97" s="37" t="s">
        <v>419</v>
      </c>
      <c r="D97" s="85"/>
      <c r="E97" s="36" t="s">
        <v>324</v>
      </c>
      <c r="F97" s="86">
        <v>1.4999999999999999E-2</v>
      </c>
      <c r="G97" s="45" t="s">
        <v>374</v>
      </c>
      <c r="H97" s="83">
        <v>0</v>
      </c>
      <c r="I97" s="221">
        <v>100</v>
      </c>
      <c r="J97" s="144">
        <f t="shared" si="36"/>
        <v>0</v>
      </c>
      <c r="K97" s="149">
        <f>J97*F97*TablaPolítica[[#This Row],[Importancia relativa del objetivo(%)]]</f>
        <v>0</v>
      </c>
      <c r="L97" s="197" t="s">
        <v>1098</v>
      </c>
      <c r="M97" s="84" t="str">
        <f t="shared" si="35"/>
        <v>porcentaje</v>
      </c>
      <c r="N97" s="150">
        <v>1</v>
      </c>
      <c r="O97" s="150">
        <v>1</v>
      </c>
      <c r="P97" s="150">
        <v>1</v>
      </c>
      <c r="Q97" s="150">
        <v>1</v>
      </c>
      <c r="R97" s="150">
        <v>1</v>
      </c>
      <c r="S97" s="150">
        <v>1</v>
      </c>
      <c r="T97" s="185">
        <f t="shared" si="39"/>
        <v>0</v>
      </c>
      <c r="U97" s="185">
        <f t="shared" si="40"/>
        <v>0</v>
      </c>
      <c r="V97" s="185">
        <f t="shared" si="41"/>
        <v>0</v>
      </c>
      <c r="W97" s="185">
        <f t="shared" si="42"/>
        <v>0</v>
      </c>
      <c r="X97" s="185">
        <f t="shared" si="43"/>
        <v>0</v>
      </c>
      <c r="Y97" s="185">
        <f t="shared" si="44"/>
        <v>0</v>
      </c>
      <c r="Z97" s="188">
        <f t="shared" si="37"/>
        <v>0</v>
      </c>
      <c r="AA97" s="186">
        <f t="shared" si="38"/>
        <v>0</v>
      </c>
    </row>
    <row r="98" spans="1:27" ht="102" x14ac:dyDescent="0.25">
      <c r="A98" s="131" t="s">
        <v>317</v>
      </c>
      <c r="B98" s="37" t="s">
        <v>425</v>
      </c>
      <c r="C98" s="37" t="s">
        <v>419</v>
      </c>
      <c r="D98" s="85"/>
      <c r="E98" s="36" t="s">
        <v>325</v>
      </c>
      <c r="F98" s="86">
        <v>0.01</v>
      </c>
      <c r="G98" s="45" t="s">
        <v>375</v>
      </c>
      <c r="H98" s="83">
        <v>0</v>
      </c>
      <c r="I98" s="221">
        <v>100</v>
      </c>
      <c r="J98" s="144">
        <f t="shared" si="36"/>
        <v>0</v>
      </c>
      <c r="K98" s="149">
        <f>J98*F98*TablaPolítica[[#This Row],[Importancia relativa del objetivo(%)]]</f>
        <v>0</v>
      </c>
      <c r="L98" s="197" t="s">
        <v>1097</v>
      </c>
      <c r="M98" s="84" t="str">
        <f t="shared" si="35"/>
        <v>porcentaje</v>
      </c>
      <c r="N98" s="153">
        <v>0.5</v>
      </c>
      <c r="O98" s="153">
        <v>0.5</v>
      </c>
      <c r="P98" s="153">
        <v>0</v>
      </c>
      <c r="Q98" s="153">
        <v>0</v>
      </c>
      <c r="R98" s="153">
        <v>0</v>
      </c>
      <c r="S98" s="153">
        <v>0</v>
      </c>
      <c r="T98" s="185">
        <f t="shared" si="39"/>
        <v>0</v>
      </c>
      <c r="U98" s="185">
        <f t="shared" si="40"/>
        <v>0</v>
      </c>
      <c r="V98" s="185">
        <f t="shared" si="41"/>
        <v>0</v>
      </c>
      <c r="W98" s="185">
        <f t="shared" si="42"/>
        <v>0</v>
      </c>
      <c r="X98" s="185">
        <f t="shared" si="43"/>
        <v>0</v>
      </c>
      <c r="Y98" s="185">
        <f t="shared" si="44"/>
        <v>0</v>
      </c>
      <c r="Z98" s="188">
        <f t="shared" si="37"/>
        <v>0</v>
      </c>
      <c r="AA98" s="186">
        <f t="shared" si="38"/>
        <v>0</v>
      </c>
    </row>
    <row r="99" spans="1:27" ht="114.75" x14ac:dyDescent="0.25">
      <c r="A99" s="131" t="s">
        <v>317</v>
      </c>
      <c r="B99" s="37" t="s">
        <v>425</v>
      </c>
      <c r="C99" s="37" t="s">
        <v>420</v>
      </c>
      <c r="D99" s="85">
        <v>0.30499999999999999</v>
      </c>
      <c r="E99" s="36" t="s">
        <v>326</v>
      </c>
      <c r="F99" s="86">
        <v>1.4999999999999999E-2</v>
      </c>
      <c r="G99" s="45" t="s">
        <v>376</v>
      </c>
      <c r="H99" s="83">
        <v>0</v>
      </c>
      <c r="I99" s="220">
        <v>5</v>
      </c>
      <c r="J99" s="144">
        <f t="shared" si="36"/>
        <v>0</v>
      </c>
      <c r="K99" s="149">
        <f>J99*F99*TablaPolítica[[#This Row],[Importancia relativa del objetivo(%)]]</f>
        <v>0</v>
      </c>
      <c r="L99" s="197" t="s">
        <v>1098</v>
      </c>
      <c r="M99" s="84" t="str">
        <f t="shared" si="35"/>
        <v>entero</v>
      </c>
      <c r="N99" s="144">
        <v>0</v>
      </c>
      <c r="O99" s="144">
        <v>1</v>
      </c>
      <c r="P99" s="144">
        <v>1</v>
      </c>
      <c r="Q99" s="144">
        <v>1</v>
      </c>
      <c r="R99" s="144">
        <v>1</v>
      </c>
      <c r="S99" s="144">
        <v>1</v>
      </c>
      <c r="T99" s="185">
        <f t="shared" si="39"/>
        <v>0</v>
      </c>
      <c r="U99" s="185">
        <f t="shared" si="40"/>
        <v>0</v>
      </c>
      <c r="V99" s="185">
        <f t="shared" si="41"/>
        <v>0</v>
      </c>
      <c r="W99" s="185">
        <f t="shared" si="42"/>
        <v>0</v>
      </c>
      <c r="X99" s="185">
        <f t="shared" si="43"/>
        <v>0</v>
      </c>
      <c r="Y99" s="185">
        <f t="shared" si="44"/>
        <v>0</v>
      </c>
      <c r="Z99" s="188">
        <f t="shared" si="37"/>
        <v>0</v>
      </c>
      <c r="AA99" s="186">
        <f t="shared" si="38"/>
        <v>0</v>
      </c>
    </row>
    <row r="100" spans="1:27" ht="114.75" x14ac:dyDescent="0.25">
      <c r="A100" s="131" t="s">
        <v>317</v>
      </c>
      <c r="B100" s="37" t="s">
        <v>425</v>
      </c>
      <c r="C100" s="37" t="s">
        <v>420</v>
      </c>
      <c r="D100" s="85">
        <v>0.30499999999999999</v>
      </c>
      <c r="E100" s="36" t="s">
        <v>327</v>
      </c>
      <c r="F100" s="86">
        <v>1.4999999999999999E-2</v>
      </c>
      <c r="G100" s="45" t="s">
        <v>377</v>
      </c>
      <c r="H100" s="83">
        <v>0</v>
      </c>
      <c r="I100" s="220">
        <v>5</v>
      </c>
      <c r="J100" s="144">
        <f t="shared" si="36"/>
        <v>0</v>
      </c>
      <c r="K100" s="149">
        <f>J100*F100*TablaPolítica[[#This Row],[Importancia relativa del objetivo(%)]]</f>
        <v>0</v>
      </c>
      <c r="L100" s="197" t="s">
        <v>1098</v>
      </c>
      <c r="M100" s="84" t="str">
        <f t="shared" ref="M100:M163" si="45">IF(I100=100,"porcentaje","entero")</f>
        <v>entero</v>
      </c>
      <c r="N100" s="144">
        <v>0</v>
      </c>
      <c r="O100" s="144">
        <v>1</v>
      </c>
      <c r="P100" s="144">
        <v>1</v>
      </c>
      <c r="Q100" s="144">
        <v>1</v>
      </c>
      <c r="R100" s="144">
        <v>1</v>
      </c>
      <c r="S100" s="144">
        <v>1</v>
      </c>
      <c r="T100" s="185">
        <f t="shared" si="39"/>
        <v>0</v>
      </c>
      <c r="U100" s="185">
        <f t="shared" si="40"/>
        <v>0</v>
      </c>
      <c r="V100" s="185">
        <f t="shared" si="41"/>
        <v>0</v>
      </c>
      <c r="W100" s="185">
        <f t="shared" si="42"/>
        <v>0</v>
      </c>
      <c r="X100" s="185">
        <f t="shared" si="43"/>
        <v>0</v>
      </c>
      <c r="Y100" s="185">
        <f t="shared" si="44"/>
        <v>0</v>
      </c>
      <c r="Z100" s="188">
        <f t="shared" si="37"/>
        <v>0</v>
      </c>
      <c r="AA100" s="186">
        <f t="shared" si="38"/>
        <v>0</v>
      </c>
    </row>
    <row r="101" spans="1:27" ht="114.75" x14ac:dyDescent="0.25">
      <c r="A101" s="131" t="s">
        <v>317</v>
      </c>
      <c r="B101" s="37" t="s">
        <v>425</v>
      </c>
      <c r="C101" s="37" t="s">
        <v>420</v>
      </c>
      <c r="D101" s="85">
        <v>0.30499999999999999</v>
      </c>
      <c r="E101" s="36" t="s">
        <v>328</v>
      </c>
      <c r="F101" s="86">
        <v>1.4999999999999999E-2</v>
      </c>
      <c r="G101" s="45" t="s">
        <v>378</v>
      </c>
      <c r="H101" s="83">
        <v>0</v>
      </c>
      <c r="I101" s="220">
        <v>5</v>
      </c>
      <c r="J101" s="144">
        <f t="shared" si="36"/>
        <v>0</v>
      </c>
      <c r="K101" s="149">
        <f>J101*F101*TablaPolítica[[#This Row],[Importancia relativa del objetivo(%)]]</f>
        <v>0</v>
      </c>
      <c r="L101" s="197" t="s">
        <v>1098</v>
      </c>
      <c r="M101" s="84" t="str">
        <f t="shared" si="45"/>
        <v>entero</v>
      </c>
      <c r="N101" s="144">
        <v>0</v>
      </c>
      <c r="O101" s="144">
        <v>1</v>
      </c>
      <c r="P101" s="144">
        <v>1</v>
      </c>
      <c r="Q101" s="144">
        <v>1</v>
      </c>
      <c r="R101" s="144">
        <v>1</v>
      </c>
      <c r="S101" s="144">
        <v>1</v>
      </c>
      <c r="T101" s="185">
        <f t="shared" si="39"/>
        <v>0</v>
      </c>
      <c r="U101" s="185">
        <f t="shared" si="40"/>
        <v>0</v>
      </c>
      <c r="V101" s="185">
        <f t="shared" si="41"/>
        <v>0</v>
      </c>
      <c r="W101" s="185">
        <f t="shared" si="42"/>
        <v>0</v>
      </c>
      <c r="X101" s="185">
        <f t="shared" si="43"/>
        <v>0</v>
      </c>
      <c r="Y101" s="185">
        <f t="shared" si="44"/>
        <v>0</v>
      </c>
      <c r="Z101" s="188">
        <f t="shared" si="37"/>
        <v>0</v>
      </c>
      <c r="AA101" s="186">
        <f t="shared" si="38"/>
        <v>0</v>
      </c>
    </row>
    <row r="102" spans="1:27" ht="114.75" x14ac:dyDescent="0.25">
      <c r="A102" s="131" t="s">
        <v>317</v>
      </c>
      <c r="B102" s="37" t="s">
        <v>425</v>
      </c>
      <c r="C102" s="37" t="s">
        <v>420</v>
      </c>
      <c r="D102" s="85">
        <v>0.30499999999999999</v>
      </c>
      <c r="E102" s="36" t="s">
        <v>329</v>
      </c>
      <c r="F102" s="86">
        <v>1.4999999999999999E-2</v>
      </c>
      <c r="G102" s="45" t="s">
        <v>379</v>
      </c>
      <c r="H102" s="83">
        <v>0</v>
      </c>
      <c r="I102" s="220">
        <v>5</v>
      </c>
      <c r="J102" s="144">
        <f t="shared" si="36"/>
        <v>0</v>
      </c>
      <c r="K102" s="149">
        <f>J102*F102*TablaPolítica[[#This Row],[Importancia relativa del objetivo(%)]]</f>
        <v>0</v>
      </c>
      <c r="L102" s="197" t="s">
        <v>1098</v>
      </c>
      <c r="M102" s="84" t="str">
        <f t="shared" si="45"/>
        <v>entero</v>
      </c>
      <c r="N102" s="144">
        <v>0</v>
      </c>
      <c r="O102" s="144">
        <v>1</v>
      </c>
      <c r="P102" s="144">
        <v>1</v>
      </c>
      <c r="Q102" s="144">
        <v>1</v>
      </c>
      <c r="R102" s="144">
        <v>1</v>
      </c>
      <c r="S102" s="144">
        <v>1</v>
      </c>
      <c r="T102" s="185">
        <f t="shared" si="39"/>
        <v>0</v>
      </c>
      <c r="U102" s="185">
        <f t="shared" si="40"/>
        <v>0</v>
      </c>
      <c r="V102" s="185">
        <f t="shared" si="41"/>
        <v>0</v>
      </c>
      <c r="W102" s="185">
        <f t="shared" si="42"/>
        <v>0</v>
      </c>
      <c r="X102" s="185">
        <f t="shared" si="43"/>
        <v>0</v>
      </c>
      <c r="Y102" s="185">
        <f t="shared" si="44"/>
        <v>0</v>
      </c>
      <c r="Z102" s="188">
        <f t="shared" si="37"/>
        <v>0</v>
      </c>
      <c r="AA102" s="186">
        <f t="shared" si="38"/>
        <v>0</v>
      </c>
    </row>
    <row r="103" spans="1:27" ht="114.75" x14ac:dyDescent="0.25">
      <c r="A103" s="131" t="s">
        <v>317</v>
      </c>
      <c r="B103" s="37" t="s">
        <v>425</v>
      </c>
      <c r="C103" s="37" t="s">
        <v>420</v>
      </c>
      <c r="D103" s="85">
        <v>0.30499999999999999</v>
      </c>
      <c r="E103" s="36" t="s">
        <v>330</v>
      </c>
      <c r="F103" s="86">
        <v>1.9E-2</v>
      </c>
      <c r="G103" s="45" t="s">
        <v>380</v>
      </c>
      <c r="H103" s="83">
        <v>0</v>
      </c>
      <c r="I103" s="219">
        <v>100</v>
      </c>
      <c r="J103" s="144">
        <f t="shared" si="36"/>
        <v>0</v>
      </c>
      <c r="K103" s="149">
        <f>J103*F103*TablaPolítica[[#This Row],[Importancia relativa del objetivo(%)]]</f>
        <v>0</v>
      </c>
      <c r="L103" s="197" t="s">
        <v>1098</v>
      </c>
      <c r="M103" s="84" t="str">
        <f t="shared" si="45"/>
        <v>porcentaje</v>
      </c>
      <c r="N103" s="153">
        <v>1</v>
      </c>
      <c r="O103" s="153">
        <v>1</v>
      </c>
      <c r="P103" s="153">
        <v>1</v>
      </c>
      <c r="Q103" s="153">
        <v>1</v>
      </c>
      <c r="R103" s="153">
        <v>1</v>
      </c>
      <c r="S103" s="153">
        <v>1</v>
      </c>
      <c r="T103" s="185">
        <f t="shared" si="39"/>
        <v>0</v>
      </c>
      <c r="U103" s="185">
        <f t="shared" si="40"/>
        <v>0</v>
      </c>
      <c r="V103" s="185">
        <f t="shared" si="41"/>
        <v>0</v>
      </c>
      <c r="W103" s="185">
        <f t="shared" si="42"/>
        <v>0</v>
      </c>
      <c r="X103" s="185">
        <f t="shared" si="43"/>
        <v>0</v>
      </c>
      <c r="Y103" s="185">
        <f t="shared" si="44"/>
        <v>0</v>
      </c>
      <c r="Z103" s="188">
        <f t="shared" si="37"/>
        <v>0</v>
      </c>
      <c r="AA103" s="186">
        <f t="shared" si="38"/>
        <v>0</v>
      </c>
    </row>
    <row r="104" spans="1:27" ht="114.75" x14ac:dyDescent="0.25">
      <c r="A104" s="131" t="s">
        <v>317</v>
      </c>
      <c r="B104" s="37" t="s">
        <v>425</v>
      </c>
      <c r="C104" s="37" t="s">
        <v>420</v>
      </c>
      <c r="D104" s="85">
        <v>0.30499999999999999</v>
      </c>
      <c r="E104" s="36" t="s">
        <v>331</v>
      </c>
      <c r="F104" s="86">
        <v>0.01</v>
      </c>
      <c r="G104" s="45" t="s">
        <v>381</v>
      </c>
      <c r="H104" s="83">
        <v>0</v>
      </c>
      <c r="I104" s="219">
        <v>100</v>
      </c>
      <c r="J104" s="144">
        <f t="shared" si="36"/>
        <v>0</v>
      </c>
      <c r="K104" s="149">
        <f>J104*F104*TablaPolítica[[#This Row],[Importancia relativa del objetivo(%)]]</f>
        <v>0</v>
      </c>
      <c r="L104" s="197" t="s">
        <v>1098</v>
      </c>
      <c r="M104" s="84" t="str">
        <f t="shared" si="45"/>
        <v>porcentaje</v>
      </c>
      <c r="N104" s="153">
        <v>1</v>
      </c>
      <c r="O104" s="153">
        <v>1</v>
      </c>
      <c r="P104" s="153">
        <v>1</v>
      </c>
      <c r="Q104" s="153">
        <v>1</v>
      </c>
      <c r="R104" s="153">
        <v>1</v>
      </c>
      <c r="S104" s="153">
        <v>1</v>
      </c>
      <c r="T104" s="185">
        <f t="shared" si="39"/>
        <v>0</v>
      </c>
      <c r="U104" s="185">
        <f t="shared" si="40"/>
        <v>0</v>
      </c>
      <c r="V104" s="185">
        <f t="shared" si="41"/>
        <v>0</v>
      </c>
      <c r="W104" s="185">
        <f t="shared" si="42"/>
        <v>0</v>
      </c>
      <c r="X104" s="185">
        <f t="shared" si="43"/>
        <v>0</v>
      </c>
      <c r="Y104" s="185">
        <f t="shared" si="44"/>
        <v>0</v>
      </c>
      <c r="Z104" s="188">
        <f t="shared" si="37"/>
        <v>0</v>
      </c>
      <c r="AA104" s="186">
        <f t="shared" si="38"/>
        <v>0</v>
      </c>
    </row>
    <row r="105" spans="1:27" ht="114.75" x14ac:dyDescent="0.25">
      <c r="A105" s="131" t="s">
        <v>317</v>
      </c>
      <c r="B105" s="37" t="s">
        <v>425</v>
      </c>
      <c r="C105" s="37" t="s">
        <v>420</v>
      </c>
      <c r="D105" s="85">
        <v>0.30499999999999999</v>
      </c>
      <c r="E105" s="36" t="s">
        <v>332</v>
      </c>
      <c r="F105" s="86">
        <v>0.02</v>
      </c>
      <c r="G105" s="45" t="s">
        <v>382</v>
      </c>
      <c r="H105" s="83">
        <v>0</v>
      </c>
      <c r="I105" s="219">
        <v>100</v>
      </c>
      <c r="J105" s="144">
        <f t="shared" si="36"/>
        <v>0</v>
      </c>
      <c r="K105" s="149">
        <f>J105*F105*TablaPolítica[[#This Row],[Importancia relativa del objetivo(%)]]</f>
        <v>0</v>
      </c>
      <c r="L105" s="197" t="s">
        <v>1098</v>
      </c>
      <c r="M105" s="84" t="str">
        <f t="shared" si="45"/>
        <v>porcentaje</v>
      </c>
      <c r="N105" s="153">
        <v>1</v>
      </c>
      <c r="O105" s="153">
        <v>1</v>
      </c>
      <c r="P105" s="153">
        <v>1</v>
      </c>
      <c r="Q105" s="153">
        <v>1</v>
      </c>
      <c r="R105" s="153">
        <v>1</v>
      </c>
      <c r="S105" s="153">
        <v>1</v>
      </c>
      <c r="T105" s="185">
        <f t="shared" si="39"/>
        <v>0</v>
      </c>
      <c r="U105" s="185">
        <f t="shared" si="40"/>
        <v>0</v>
      </c>
      <c r="V105" s="185">
        <f t="shared" si="41"/>
        <v>0</v>
      </c>
      <c r="W105" s="185">
        <f t="shared" si="42"/>
        <v>0</v>
      </c>
      <c r="X105" s="185">
        <f t="shared" si="43"/>
        <v>0</v>
      </c>
      <c r="Y105" s="185">
        <f t="shared" si="44"/>
        <v>0</v>
      </c>
      <c r="Z105" s="188">
        <f t="shared" si="37"/>
        <v>0</v>
      </c>
      <c r="AA105" s="186">
        <f t="shared" si="38"/>
        <v>0</v>
      </c>
    </row>
    <row r="106" spans="1:27" ht="114.75" x14ac:dyDescent="0.25">
      <c r="A106" s="131" t="s">
        <v>317</v>
      </c>
      <c r="B106" s="37" t="s">
        <v>425</v>
      </c>
      <c r="C106" s="37" t="s">
        <v>420</v>
      </c>
      <c r="D106" s="85">
        <v>0.30499999999999999</v>
      </c>
      <c r="E106" s="36" t="s">
        <v>333</v>
      </c>
      <c r="F106" s="86">
        <v>0.02</v>
      </c>
      <c r="G106" s="45" t="s">
        <v>383</v>
      </c>
      <c r="H106" s="83">
        <v>0</v>
      </c>
      <c r="I106" s="220">
        <v>10</v>
      </c>
      <c r="J106" s="144">
        <f t="shared" si="36"/>
        <v>0</v>
      </c>
      <c r="K106" s="149">
        <f>J106*F106*TablaPolítica[[#This Row],[Importancia relativa del objetivo(%)]]</f>
        <v>0</v>
      </c>
      <c r="L106" s="197" t="s">
        <v>1098</v>
      </c>
      <c r="M106" s="84" t="str">
        <f t="shared" si="45"/>
        <v>entero</v>
      </c>
      <c r="N106" s="144">
        <v>0</v>
      </c>
      <c r="O106" s="144">
        <v>2</v>
      </c>
      <c r="P106" s="144">
        <v>2</v>
      </c>
      <c r="Q106" s="144">
        <v>2</v>
      </c>
      <c r="R106" s="144">
        <v>2</v>
      </c>
      <c r="S106" s="144">
        <v>2</v>
      </c>
      <c r="T106" s="185">
        <f t="shared" si="39"/>
        <v>0</v>
      </c>
      <c r="U106" s="185">
        <f t="shared" si="40"/>
        <v>0</v>
      </c>
      <c r="V106" s="185">
        <f t="shared" si="41"/>
        <v>0</v>
      </c>
      <c r="W106" s="185">
        <f t="shared" si="42"/>
        <v>0</v>
      </c>
      <c r="X106" s="185">
        <f t="shared" si="43"/>
        <v>0</v>
      </c>
      <c r="Y106" s="185">
        <f t="shared" si="44"/>
        <v>0</v>
      </c>
      <c r="Z106" s="188">
        <f t="shared" si="37"/>
        <v>0</v>
      </c>
      <c r="AA106" s="186">
        <f t="shared" si="38"/>
        <v>0</v>
      </c>
    </row>
    <row r="107" spans="1:27" ht="114.75" x14ac:dyDescent="0.25">
      <c r="A107" s="131" t="s">
        <v>317</v>
      </c>
      <c r="B107" s="37" t="s">
        <v>425</v>
      </c>
      <c r="C107" s="37" t="s">
        <v>420</v>
      </c>
      <c r="D107" s="85">
        <v>0.30499999999999999</v>
      </c>
      <c r="E107" s="36" t="s">
        <v>334</v>
      </c>
      <c r="F107" s="86">
        <v>2.5000000000000001E-2</v>
      </c>
      <c r="G107" s="45" t="s">
        <v>384</v>
      </c>
      <c r="H107" s="83">
        <v>0</v>
      </c>
      <c r="I107" s="219">
        <v>100</v>
      </c>
      <c r="J107" s="144">
        <f t="shared" si="36"/>
        <v>0</v>
      </c>
      <c r="K107" s="149">
        <f>J107*F107*TablaPolítica[[#This Row],[Importancia relativa del objetivo(%)]]</f>
        <v>0</v>
      </c>
      <c r="L107" s="197" t="s">
        <v>1098</v>
      </c>
      <c r="M107" s="84" t="str">
        <f t="shared" si="45"/>
        <v>porcentaje</v>
      </c>
      <c r="N107" s="153">
        <v>1</v>
      </c>
      <c r="O107" s="153">
        <v>1</v>
      </c>
      <c r="P107" s="153">
        <v>1</v>
      </c>
      <c r="Q107" s="153">
        <v>1</v>
      </c>
      <c r="R107" s="153">
        <v>1</v>
      </c>
      <c r="S107" s="153">
        <v>1</v>
      </c>
      <c r="T107" s="185">
        <f t="shared" si="39"/>
        <v>0</v>
      </c>
      <c r="U107" s="185">
        <f t="shared" si="40"/>
        <v>0</v>
      </c>
      <c r="V107" s="185">
        <f t="shared" si="41"/>
        <v>0</v>
      </c>
      <c r="W107" s="185">
        <f t="shared" si="42"/>
        <v>0</v>
      </c>
      <c r="X107" s="185">
        <f t="shared" si="43"/>
        <v>0</v>
      </c>
      <c r="Y107" s="185">
        <f t="shared" si="44"/>
        <v>0</v>
      </c>
      <c r="Z107" s="188">
        <f t="shared" si="37"/>
        <v>0</v>
      </c>
      <c r="AA107" s="186">
        <f t="shared" si="38"/>
        <v>0</v>
      </c>
    </row>
    <row r="108" spans="1:27" ht="114.75" x14ac:dyDescent="0.25">
      <c r="A108" s="131" t="s">
        <v>317</v>
      </c>
      <c r="B108" s="37" t="s">
        <v>425</v>
      </c>
      <c r="C108" s="37" t="s">
        <v>420</v>
      </c>
      <c r="D108" s="85">
        <v>0.30499999999999999</v>
      </c>
      <c r="E108" s="36" t="s">
        <v>335</v>
      </c>
      <c r="F108" s="86">
        <v>2.5000000000000001E-2</v>
      </c>
      <c r="G108" s="45" t="s">
        <v>385</v>
      </c>
      <c r="H108" s="83">
        <v>0</v>
      </c>
      <c r="I108" s="219">
        <v>100</v>
      </c>
      <c r="J108" s="144">
        <f t="shared" si="36"/>
        <v>0</v>
      </c>
      <c r="K108" s="149">
        <f>J108*F108*TablaPolítica[[#This Row],[Importancia relativa del objetivo(%)]]</f>
        <v>0</v>
      </c>
      <c r="L108" s="197" t="s">
        <v>1098</v>
      </c>
      <c r="M108" s="84" t="str">
        <f t="shared" si="45"/>
        <v>porcentaje</v>
      </c>
      <c r="N108" s="153">
        <v>1</v>
      </c>
      <c r="O108" s="153">
        <v>1</v>
      </c>
      <c r="P108" s="153">
        <v>1</v>
      </c>
      <c r="Q108" s="153">
        <v>1</v>
      </c>
      <c r="R108" s="153">
        <v>1</v>
      </c>
      <c r="S108" s="153">
        <v>1</v>
      </c>
      <c r="T108" s="185">
        <f t="shared" si="39"/>
        <v>0</v>
      </c>
      <c r="U108" s="185">
        <f t="shared" si="40"/>
        <v>0</v>
      </c>
      <c r="V108" s="185">
        <f t="shared" si="41"/>
        <v>0</v>
      </c>
      <c r="W108" s="185">
        <f t="shared" si="42"/>
        <v>0</v>
      </c>
      <c r="X108" s="185">
        <f t="shared" si="43"/>
        <v>0</v>
      </c>
      <c r="Y108" s="185">
        <f t="shared" si="44"/>
        <v>0</v>
      </c>
      <c r="Z108" s="188">
        <f t="shared" si="37"/>
        <v>0</v>
      </c>
      <c r="AA108" s="186">
        <f t="shared" si="38"/>
        <v>0</v>
      </c>
    </row>
    <row r="109" spans="1:27" ht="114.75" x14ac:dyDescent="0.25">
      <c r="A109" s="131" t="s">
        <v>317</v>
      </c>
      <c r="B109" s="37" t="s">
        <v>425</v>
      </c>
      <c r="C109" s="37" t="s">
        <v>420</v>
      </c>
      <c r="D109" s="85">
        <v>0.30499999999999999</v>
      </c>
      <c r="E109" s="36" t="s">
        <v>336</v>
      </c>
      <c r="F109" s="86">
        <v>1.9E-2</v>
      </c>
      <c r="G109" s="45" t="s">
        <v>386</v>
      </c>
      <c r="H109" s="83">
        <v>0</v>
      </c>
      <c r="I109" s="220">
        <v>12</v>
      </c>
      <c r="J109" s="144">
        <f t="shared" si="36"/>
        <v>0</v>
      </c>
      <c r="K109" s="149">
        <f>J109*F109*TablaPolítica[[#This Row],[Importancia relativa del objetivo(%)]]</f>
        <v>0</v>
      </c>
      <c r="L109" s="197" t="s">
        <v>1098</v>
      </c>
      <c r="M109" s="84" t="str">
        <f t="shared" si="45"/>
        <v>entero</v>
      </c>
      <c r="N109" s="154">
        <v>2</v>
      </c>
      <c r="O109" s="154">
        <v>2</v>
      </c>
      <c r="P109" s="154">
        <v>2</v>
      </c>
      <c r="Q109" s="154">
        <v>2</v>
      </c>
      <c r="R109" s="154">
        <v>2</v>
      </c>
      <c r="S109" s="154">
        <v>2</v>
      </c>
      <c r="T109" s="185">
        <f t="shared" si="39"/>
        <v>0</v>
      </c>
      <c r="U109" s="185">
        <f t="shared" si="40"/>
        <v>0</v>
      </c>
      <c r="V109" s="185">
        <f t="shared" si="41"/>
        <v>0</v>
      </c>
      <c r="W109" s="185">
        <f t="shared" si="42"/>
        <v>0</v>
      </c>
      <c r="X109" s="185">
        <f t="shared" si="43"/>
        <v>0</v>
      </c>
      <c r="Y109" s="185">
        <f t="shared" si="44"/>
        <v>0</v>
      </c>
      <c r="Z109" s="188">
        <f t="shared" si="37"/>
        <v>0</v>
      </c>
      <c r="AA109" s="186">
        <f t="shared" si="38"/>
        <v>0</v>
      </c>
    </row>
    <row r="110" spans="1:27" ht="114.75" x14ac:dyDescent="0.25">
      <c r="A110" s="131" t="s">
        <v>317</v>
      </c>
      <c r="B110" s="37" t="s">
        <v>425</v>
      </c>
      <c r="C110" s="37" t="s">
        <v>420</v>
      </c>
      <c r="D110" s="85">
        <v>0.30499999999999999</v>
      </c>
      <c r="E110" s="36" t="s">
        <v>337</v>
      </c>
      <c r="F110" s="86">
        <v>2.5000000000000001E-2</v>
      </c>
      <c r="G110" s="45" t="s">
        <v>387</v>
      </c>
      <c r="H110" s="83">
        <v>0</v>
      </c>
      <c r="I110" s="220">
        <v>12</v>
      </c>
      <c r="J110" s="144">
        <f t="shared" si="36"/>
        <v>0</v>
      </c>
      <c r="K110" s="149">
        <f>J110*F110*TablaPolítica[[#This Row],[Importancia relativa del objetivo(%)]]</f>
        <v>0</v>
      </c>
      <c r="L110" s="197" t="s">
        <v>1098</v>
      </c>
      <c r="M110" s="84" t="str">
        <f t="shared" si="45"/>
        <v>entero</v>
      </c>
      <c r="N110" s="154">
        <v>2</v>
      </c>
      <c r="O110" s="154">
        <v>2</v>
      </c>
      <c r="P110" s="154">
        <v>2</v>
      </c>
      <c r="Q110" s="154">
        <v>2</v>
      </c>
      <c r="R110" s="154">
        <v>2</v>
      </c>
      <c r="S110" s="154">
        <v>2</v>
      </c>
      <c r="T110" s="185">
        <f t="shared" si="39"/>
        <v>0</v>
      </c>
      <c r="U110" s="185">
        <f t="shared" si="40"/>
        <v>0</v>
      </c>
      <c r="V110" s="185">
        <f t="shared" si="41"/>
        <v>0</v>
      </c>
      <c r="W110" s="185">
        <f t="shared" si="42"/>
        <v>0</v>
      </c>
      <c r="X110" s="185">
        <f t="shared" si="43"/>
        <v>0</v>
      </c>
      <c r="Y110" s="185">
        <f t="shared" si="44"/>
        <v>0</v>
      </c>
      <c r="Z110" s="188">
        <f t="shared" si="37"/>
        <v>0</v>
      </c>
      <c r="AA110" s="186">
        <f t="shared" si="38"/>
        <v>0</v>
      </c>
    </row>
    <row r="111" spans="1:27" ht="114.75" x14ac:dyDescent="0.25">
      <c r="A111" s="131" t="s">
        <v>317</v>
      </c>
      <c r="B111" s="37" t="s">
        <v>425</v>
      </c>
      <c r="C111" s="37" t="s">
        <v>420</v>
      </c>
      <c r="D111" s="85">
        <v>0.30499999999999999</v>
      </c>
      <c r="E111" s="36" t="s">
        <v>338</v>
      </c>
      <c r="F111" s="86">
        <v>1.9E-2</v>
      </c>
      <c r="G111" s="45" t="s">
        <v>388</v>
      </c>
      <c r="H111" s="83">
        <v>0</v>
      </c>
      <c r="I111" s="219">
        <v>100</v>
      </c>
      <c r="J111" s="144">
        <f t="shared" si="36"/>
        <v>0</v>
      </c>
      <c r="K111" s="149">
        <f>J111*F111*TablaPolítica[[#This Row],[Importancia relativa del objetivo(%)]]</f>
        <v>0</v>
      </c>
      <c r="L111" s="197" t="s">
        <v>1098</v>
      </c>
      <c r="M111" s="84" t="str">
        <f t="shared" si="45"/>
        <v>porcentaje</v>
      </c>
      <c r="N111" s="153">
        <v>1</v>
      </c>
      <c r="O111" s="153">
        <v>1</v>
      </c>
      <c r="P111" s="153">
        <v>1</v>
      </c>
      <c r="Q111" s="153">
        <v>1</v>
      </c>
      <c r="R111" s="153">
        <v>1</v>
      </c>
      <c r="S111" s="153">
        <v>1</v>
      </c>
      <c r="T111" s="185">
        <f t="shared" si="39"/>
        <v>0</v>
      </c>
      <c r="U111" s="185">
        <f t="shared" si="40"/>
        <v>0</v>
      </c>
      <c r="V111" s="185">
        <f t="shared" si="41"/>
        <v>0</v>
      </c>
      <c r="W111" s="185">
        <f t="shared" si="42"/>
        <v>0</v>
      </c>
      <c r="X111" s="185">
        <f t="shared" si="43"/>
        <v>0</v>
      </c>
      <c r="Y111" s="185">
        <f t="shared" si="44"/>
        <v>0</v>
      </c>
      <c r="Z111" s="188">
        <f t="shared" si="37"/>
        <v>0</v>
      </c>
      <c r="AA111" s="186">
        <f t="shared" si="38"/>
        <v>0</v>
      </c>
    </row>
    <row r="112" spans="1:27" ht="114.75" x14ac:dyDescent="0.25">
      <c r="A112" s="131" t="s">
        <v>317</v>
      </c>
      <c r="B112" s="37" t="s">
        <v>425</v>
      </c>
      <c r="C112" s="37" t="s">
        <v>420</v>
      </c>
      <c r="D112" s="85">
        <v>0.30499999999999999</v>
      </c>
      <c r="E112" s="36" t="s">
        <v>339</v>
      </c>
      <c r="F112" s="86">
        <v>2.5000000000000001E-2</v>
      </c>
      <c r="G112" s="45" t="s">
        <v>389</v>
      </c>
      <c r="H112" s="83">
        <v>0</v>
      </c>
      <c r="I112" s="220">
        <v>6</v>
      </c>
      <c r="J112" s="144">
        <f t="shared" si="36"/>
        <v>0</v>
      </c>
      <c r="K112" s="149">
        <f>J112*F112*TablaPolítica[[#This Row],[Importancia relativa del objetivo(%)]]</f>
        <v>0</v>
      </c>
      <c r="L112" s="197" t="s">
        <v>1098</v>
      </c>
      <c r="M112" s="84" t="str">
        <f t="shared" si="45"/>
        <v>entero</v>
      </c>
      <c r="N112" s="154">
        <v>1</v>
      </c>
      <c r="O112" s="154">
        <v>1</v>
      </c>
      <c r="P112" s="154">
        <v>1</v>
      </c>
      <c r="Q112" s="154">
        <v>1</v>
      </c>
      <c r="R112" s="154">
        <v>1</v>
      </c>
      <c r="S112" s="154">
        <v>1</v>
      </c>
      <c r="T112" s="185">
        <f t="shared" si="39"/>
        <v>0</v>
      </c>
      <c r="U112" s="185">
        <f t="shared" si="40"/>
        <v>0</v>
      </c>
      <c r="V112" s="185">
        <f t="shared" si="41"/>
        <v>0</v>
      </c>
      <c r="W112" s="185">
        <f t="shared" si="42"/>
        <v>0</v>
      </c>
      <c r="X112" s="185">
        <f t="shared" si="43"/>
        <v>0</v>
      </c>
      <c r="Y112" s="185">
        <f t="shared" si="44"/>
        <v>0</v>
      </c>
      <c r="Z112" s="188">
        <f t="shared" si="37"/>
        <v>0</v>
      </c>
      <c r="AA112" s="186">
        <f t="shared" si="38"/>
        <v>0</v>
      </c>
    </row>
    <row r="113" spans="1:27" ht="114.75" x14ac:dyDescent="0.25">
      <c r="A113" s="131" t="s">
        <v>317</v>
      </c>
      <c r="B113" s="37" t="s">
        <v>425</v>
      </c>
      <c r="C113" s="37" t="s">
        <v>420</v>
      </c>
      <c r="D113" s="85">
        <v>0.30499999999999999</v>
      </c>
      <c r="E113" s="37" t="s">
        <v>340</v>
      </c>
      <c r="F113" s="86">
        <v>1.9E-2</v>
      </c>
      <c r="G113" s="45" t="s">
        <v>390</v>
      </c>
      <c r="H113" s="83">
        <v>0</v>
      </c>
      <c r="I113" s="219">
        <v>100</v>
      </c>
      <c r="J113" s="144">
        <f t="shared" si="36"/>
        <v>0</v>
      </c>
      <c r="K113" s="149">
        <f>J113*F113*TablaPolítica[[#This Row],[Importancia relativa del objetivo(%)]]</f>
        <v>0</v>
      </c>
      <c r="L113" s="197" t="s">
        <v>1098</v>
      </c>
      <c r="M113" s="84" t="str">
        <f t="shared" si="45"/>
        <v>porcentaje</v>
      </c>
      <c r="N113" s="153">
        <v>1</v>
      </c>
      <c r="O113" s="153">
        <v>1</v>
      </c>
      <c r="P113" s="153">
        <v>1</v>
      </c>
      <c r="Q113" s="153">
        <v>1</v>
      </c>
      <c r="R113" s="153">
        <v>1</v>
      </c>
      <c r="S113" s="153">
        <v>1</v>
      </c>
      <c r="T113" s="185">
        <f t="shared" si="39"/>
        <v>0</v>
      </c>
      <c r="U113" s="185">
        <f t="shared" si="40"/>
        <v>0</v>
      </c>
      <c r="V113" s="185">
        <f t="shared" si="41"/>
        <v>0</v>
      </c>
      <c r="W113" s="185">
        <f t="shared" si="42"/>
        <v>0</v>
      </c>
      <c r="X113" s="185">
        <f t="shared" si="43"/>
        <v>0</v>
      </c>
      <c r="Y113" s="185">
        <f t="shared" si="44"/>
        <v>0</v>
      </c>
      <c r="Z113" s="188">
        <f t="shared" si="37"/>
        <v>0</v>
      </c>
      <c r="AA113" s="186">
        <f t="shared" si="38"/>
        <v>0</v>
      </c>
    </row>
    <row r="114" spans="1:27" ht="114.75" x14ac:dyDescent="0.25">
      <c r="A114" s="131" t="s">
        <v>317</v>
      </c>
      <c r="B114" s="37" t="s">
        <v>425</v>
      </c>
      <c r="C114" s="37" t="s">
        <v>420</v>
      </c>
      <c r="D114" s="85">
        <v>0.30499999999999999</v>
      </c>
      <c r="E114" s="37" t="s">
        <v>341</v>
      </c>
      <c r="F114" s="86">
        <v>1.9E-2</v>
      </c>
      <c r="G114" s="45" t="s">
        <v>391</v>
      </c>
      <c r="H114" s="83">
        <v>0</v>
      </c>
      <c r="I114" s="219">
        <v>100</v>
      </c>
      <c r="J114" s="144">
        <f t="shared" si="36"/>
        <v>0</v>
      </c>
      <c r="K114" s="149">
        <f>J114*F114*TablaPolítica[[#This Row],[Importancia relativa del objetivo(%)]]</f>
        <v>0</v>
      </c>
      <c r="L114" s="197" t="s">
        <v>1098</v>
      </c>
      <c r="M114" s="84" t="str">
        <f t="shared" si="45"/>
        <v>porcentaje</v>
      </c>
      <c r="N114" s="153">
        <v>1</v>
      </c>
      <c r="O114" s="153">
        <v>1</v>
      </c>
      <c r="P114" s="153">
        <v>1</v>
      </c>
      <c r="Q114" s="153">
        <v>1</v>
      </c>
      <c r="R114" s="153">
        <v>1</v>
      </c>
      <c r="S114" s="153">
        <v>1</v>
      </c>
      <c r="T114" s="185">
        <f t="shared" si="39"/>
        <v>0</v>
      </c>
      <c r="U114" s="185">
        <f t="shared" si="40"/>
        <v>0</v>
      </c>
      <c r="V114" s="185">
        <f t="shared" si="41"/>
        <v>0</v>
      </c>
      <c r="W114" s="185">
        <f t="shared" si="42"/>
        <v>0</v>
      </c>
      <c r="X114" s="185">
        <f t="shared" si="43"/>
        <v>0</v>
      </c>
      <c r="Y114" s="185">
        <f t="shared" si="44"/>
        <v>0</v>
      </c>
      <c r="Z114" s="188">
        <f t="shared" si="37"/>
        <v>0</v>
      </c>
      <c r="AA114" s="186">
        <f t="shared" si="38"/>
        <v>0</v>
      </c>
    </row>
    <row r="115" spans="1:27" ht="102" x14ac:dyDescent="0.25">
      <c r="A115" s="131" t="s">
        <v>317</v>
      </c>
      <c r="B115" s="37" t="s">
        <v>425</v>
      </c>
      <c r="C115" s="37" t="s">
        <v>421</v>
      </c>
      <c r="D115" s="85">
        <v>0.245</v>
      </c>
      <c r="E115" s="36" t="s">
        <v>342</v>
      </c>
      <c r="F115" s="86">
        <v>1.9E-2</v>
      </c>
      <c r="G115" s="45" t="s">
        <v>392</v>
      </c>
      <c r="H115" s="83">
        <v>0</v>
      </c>
      <c r="I115" s="219">
        <v>100</v>
      </c>
      <c r="J115" s="144">
        <f t="shared" si="36"/>
        <v>0</v>
      </c>
      <c r="K115" s="149">
        <f>J115*F115*TablaPolítica[[#This Row],[Importancia relativa del objetivo(%)]]</f>
        <v>0</v>
      </c>
      <c r="L115" s="197" t="s">
        <v>1098</v>
      </c>
      <c r="M115" s="84" t="str">
        <f t="shared" si="45"/>
        <v>porcentaje</v>
      </c>
      <c r="N115" s="150">
        <v>0</v>
      </c>
      <c r="O115" s="150">
        <v>1</v>
      </c>
      <c r="P115" s="155">
        <v>0</v>
      </c>
      <c r="Q115" s="156">
        <v>0</v>
      </c>
      <c r="R115" s="155">
        <v>0</v>
      </c>
      <c r="S115" s="155">
        <v>0</v>
      </c>
      <c r="T115" s="185">
        <f t="shared" si="39"/>
        <v>0</v>
      </c>
      <c r="U115" s="185">
        <f t="shared" si="40"/>
        <v>0</v>
      </c>
      <c r="V115" s="185">
        <f t="shared" si="41"/>
        <v>0</v>
      </c>
      <c r="W115" s="185">
        <f t="shared" si="42"/>
        <v>0</v>
      </c>
      <c r="X115" s="185">
        <f t="shared" si="43"/>
        <v>0</v>
      </c>
      <c r="Y115" s="185">
        <f t="shared" si="44"/>
        <v>0</v>
      </c>
      <c r="Z115" s="188">
        <f t="shared" si="37"/>
        <v>0</v>
      </c>
      <c r="AA115" s="186">
        <f t="shared" si="38"/>
        <v>0</v>
      </c>
    </row>
    <row r="116" spans="1:27" ht="102" x14ac:dyDescent="0.25">
      <c r="A116" s="131" t="s">
        <v>317</v>
      </c>
      <c r="B116" s="37" t="s">
        <v>425</v>
      </c>
      <c r="C116" s="37" t="s">
        <v>421</v>
      </c>
      <c r="D116" s="85">
        <v>0.245</v>
      </c>
      <c r="E116" s="36" t="s">
        <v>343</v>
      </c>
      <c r="F116" s="86">
        <v>1.4999999999999999E-2</v>
      </c>
      <c r="G116" s="45" t="s">
        <v>393</v>
      </c>
      <c r="H116" s="83">
        <v>0</v>
      </c>
      <c r="I116" s="219">
        <v>100</v>
      </c>
      <c r="J116" s="144">
        <f t="shared" si="36"/>
        <v>0</v>
      </c>
      <c r="K116" s="149">
        <f>J116*F116*TablaPolítica[[#This Row],[Importancia relativa del objetivo(%)]]</f>
        <v>0</v>
      </c>
      <c r="L116" s="197" t="s">
        <v>1098</v>
      </c>
      <c r="M116" s="84" t="str">
        <f t="shared" si="45"/>
        <v>porcentaje</v>
      </c>
      <c r="N116" s="153">
        <v>1</v>
      </c>
      <c r="O116" s="153">
        <v>1</v>
      </c>
      <c r="P116" s="153">
        <v>1</v>
      </c>
      <c r="Q116" s="153">
        <v>1</v>
      </c>
      <c r="R116" s="153">
        <v>1</v>
      </c>
      <c r="S116" s="153">
        <v>1</v>
      </c>
      <c r="T116" s="185">
        <f t="shared" si="39"/>
        <v>0</v>
      </c>
      <c r="U116" s="185">
        <f t="shared" si="40"/>
        <v>0</v>
      </c>
      <c r="V116" s="185">
        <f t="shared" si="41"/>
        <v>0</v>
      </c>
      <c r="W116" s="185">
        <f t="shared" si="42"/>
        <v>0</v>
      </c>
      <c r="X116" s="185">
        <f t="shared" si="43"/>
        <v>0</v>
      </c>
      <c r="Y116" s="185">
        <f t="shared" si="44"/>
        <v>0</v>
      </c>
      <c r="Z116" s="188">
        <f t="shared" si="37"/>
        <v>0</v>
      </c>
      <c r="AA116" s="186">
        <f t="shared" si="38"/>
        <v>0</v>
      </c>
    </row>
    <row r="117" spans="1:27" ht="102" x14ac:dyDescent="0.25">
      <c r="A117" s="131" t="s">
        <v>317</v>
      </c>
      <c r="B117" s="37" t="s">
        <v>425</v>
      </c>
      <c r="C117" s="37" t="s">
        <v>421</v>
      </c>
      <c r="D117" s="85">
        <v>0.245</v>
      </c>
      <c r="E117" s="36" t="s">
        <v>344</v>
      </c>
      <c r="F117" s="86">
        <v>0.02</v>
      </c>
      <c r="G117" s="45" t="s">
        <v>394</v>
      </c>
      <c r="H117" s="83">
        <v>0</v>
      </c>
      <c r="I117" s="219">
        <v>100</v>
      </c>
      <c r="J117" s="144">
        <f t="shared" si="36"/>
        <v>0</v>
      </c>
      <c r="K117" s="149">
        <f>J117*F117*TablaPolítica[[#This Row],[Importancia relativa del objetivo(%)]]</f>
        <v>0</v>
      </c>
      <c r="L117" s="197" t="s">
        <v>1098</v>
      </c>
      <c r="M117" s="84" t="str">
        <f t="shared" si="45"/>
        <v>porcentaje</v>
      </c>
      <c r="N117" s="153">
        <v>1</v>
      </c>
      <c r="O117" s="153">
        <v>1</v>
      </c>
      <c r="P117" s="153">
        <v>1</v>
      </c>
      <c r="Q117" s="153">
        <v>1</v>
      </c>
      <c r="R117" s="153">
        <v>1</v>
      </c>
      <c r="S117" s="153">
        <v>1</v>
      </c>
      <c r="T117" s="185">
        <f t="shared" si="39"/>
        <v>0</v>
      </c>
      <c r="U117" s="185">
        <f t="shared" si="40"/>
        <v>0</v>
      </c>
      <c r="V117" s="185">
        <f t="shared" si="41"/>
        <v>0</v>
      </c>
      <c r="W117" s="185">
        <f t="shared" si="42"/>
        <v>0</v>
      </c>
      <c r="X117" s="185">
        <f t="shared" si="43"/>
        <v>0</v>
      </c>
      <c r="Y117" s="185">
        <f t="shared" si="44"/>
        <v>0</v>
      </c>
      <c r="Z117" s="188">
        <f t="shared" si="37"/>
        <v>0</v>
      </c>
      <c r="AA117" s="186">
        <f t="shared" si="38"/>
        <v>0</v>
      </c>
    </row>
    <row r="118" spans="1:27" ht="102" x14ac:dyDescent="0.25">
      <c r="A118" s="131" t="s">
        <v>317</v>
      </c>
      <c r="B118" s="37" t="s">
        <v>425</v>
      </c>
      <c r="C118" s="37" t="s">
        <v>421</v>
      </c>
      <c r="D118" s="85">
        <v>0.245</v>
      </c>
      <c r="E118" s="36" t="s">
        <v>345</v>
      </c>
      <c r="F118" s="86">
        <v>1.9E-2</v>
      </c>
      <c r="G118" s="45" t="s">
        <v>915</v>
      </c>
      <c r="H118" s="83">
        <v>0</v>
      </c>
      <c r="I118" s="219">
        <v>100</v>
      </c>
      <c r="J118" s="144">
        <f t="shared" si="36"/>
        <v>0</v>
      </c>
      <c r="K118" s="149">
        <f>J118*F118*TablaPolítica[[#This Row],[Importancia relativa del objetivo(%)]]</f>
        <v>0</v>
      </c>
      <c r="L118" s="197" t="s">
        <v>1098</v>
      </c>
      <c r="M118" s="84" t="str">
        <f t="shared" si="45"/>
        <v>porcentaje</v>
      </c>
      <c r="N118" s="150">
        <v>0</v>
      </c>
      <c r="O118" s="150">
        <v>1</v>
      </c>
      <c r="P118" s="150">
        <v>1</v>
      </c>
      <c r="Q118" s="150">
        <v>1</v>
      </c>
      <c r="R118" s="153">
        <v>1</v>
      </c>
      <c r="S118" s="153">
        <v>1</v>
      </c>
      <c r="T118" s="185">
        <f t="shared" si="39"/>
        <v>0</v>
      </c>
      <c r="U118" s="185">
        <f t="shared" si="40"/>
        <v>0</v>
      </c>
      <c r="V118" s="185">
        <f t="shared" si="41"/>
        <v>0</v>
      </c>
      <c r="W118" s="185">
        <f t="shared" si="42"/>
        <v>0</v>
      </c>
      <c r="X118" s="185">
        <f t="shared" si="43"/>
        <v>0</v>
      </c>
      <c r="Y118" s="185">
        <f t="shared" si="44"/>
        <v>0</v>
      </c>
      <c r="Z118" s="188">
        <f t="shared" si="37"/>
        <v>0</v>
      </c>
      <c r="AA118" s="186">
        <f t="shared" si="38"/>
        <v>0</v>
      </c>
    </row>
    <row r="119" spans="1:27" ht="102" x14ac:dyDescent="0.25">
      <c r="A119" s="131" t="s">
        <v>317</v>
      </c>
      <c r="B119" s="37" t="s">
        <v>425</v>
      </c>
      <c r="C119" s="37" t="s">
        <v>421</v>
      </c>
      <c r="D119" s="85">
        <v>0.245</v>
      </c>
      <c r="E119" s="36" t="s">
        <v>346</v>
      </c>
      <c r="F119" s="86">
        <v>1.4999999999999999E-2</v>
      </c>
      <c r="G119" s="45" t="s">
        <v>395</v>
      </c>
      <c r="H119" s="83">
        <v>0</v>
      </c>
      <c r="I119" s="219">
        <v>100</v>
      </c>
      <c r="J119" s="144">
        <f t="shared" si="36"/>
        <v>0</v>
      </c>
      <c r="K119" s="149">
        <f>J119*F119*TablaPolítica[[#This Row],[Importancia relativa del objetivo(%)]]</f>
        <v>0</v>
      </c>
      <c r="L119" s="197" t="s">
        <v>1098</v>
      </c>
      <c r="M119" s="84" t="str">
        <f t="shared" si="45"/>
        <v>porcentaje</v>
      </c>
      <c r="N119" s="153">
        <v>1</v>
      </c>
      <c r="O119" s="153">
        <v>1</v>
      </c>
      <c r="P119" s="153">
        <v>1</v>
      </c>
      <c r="Q119" s="153">
        <v>1</v>
      </c>
      <c r="R119" s="153">
        <v>1</v>
      </c>
      <c r="S119" s="153">
        <v>1</v>
      </c>
      <c r="T119" s="185">
        <f t="shared" si="39"/>
        <v>0</v>
      </c>
      <c r="U119" s="185">
        <f t="shared" si="40"/>
        <v>0</v>
      </c>
      <c r="V119" s="185">
        <f t="shared" si="41"/>
        <v>0</v>
      </c>
      <c r="W119" s="185">
        <f t="shared" si="42"/>
        <v>0</v>
      </c>
      <c r="X119" s="185">
        <f t="shared" si="43"/>
        <v>0</v>
      </c>
      <c r="Y119" s="185">
        <f t="shared" si="44"/>
        <v>0</v>
      </c>
      <c r="Z119" s="188">
        <f t="shared" si="37"/>
        <v>0</v>
      </c>
      <c r="AA119" s="186">
        <f t="shared" si="38"/>
        <v>0</v>
      </c>
    </row>
    <row r="120" spans="1:27" ht="102" x14ac:dyDescent="0.25">
      <c r="A120" s="131" t="s">
        <v>317</v>
      </c>
      <c r="B120" s="37" t="s">
        <v>425</v>
      </c>
      <c r="C120" s="37" t="s">
        <v>421</v>
      </c>
      <c r="D120" s="85">
        <v>0.245</v>
      </c>
      <c r="E120" s="36" t="s">
        <v>347</v>
      </c>
      <c r="F120" s="86">
        <v>1.4999999999999999E-2</v>
      </c>
      <c r="G120" s="45" t="s">
        <v>396</v>
      </c>
      <c r="H120" s="83">
        <v>0</v>
      </c>
      <c r="I120" s="219">
        <v>100</v>
      </c>
      <c r="J120" s="144">
        <f t="shared" si="36"/>
        <v>0</v>
      </c>
      <c r="K120" s="149">
        <f>J120*F120*TablaPolítica[[#This Row],[Importancia relativa del objetivo(%)]]</f>
        <v>0</v>
      </c>
      <c r="L120" s="197" t="s">
        <v>1098</v>
      </c>
      <c r="M120" s="84" t="str">
        <f t="shared" si="45"/>
        <v>porcentaje</v>
      </c>
      <c r="N120" s="150">
        <v>0</v>
      </c>
      <c r="O120" s="150">
        <v>1</v>
      </c>
      <c r="P120" s="150">
        <v>1</v>
      </c>
      <c r="Q120" s="150">
        <v>1</v>
      </c>
      <c r="R120" s="153">
        <v>1</v>
      </c>
      <c r="S120" s="153">
        <v>1</v>
      </c>
      <c r="T120" s="185">
        <f t="shared" si="39"/>
        <v>0</v>
      </c>
      <c r="U120" s="185">
        <f t="shared" si="40"/>
        <v>0</v>
      </c>
      <c r="V120" s="185">
        <f t="shared" si="41"/>
        <v>0</v>
      </c>
      <c r="W120" s="185">
        <f t="shared" si="42"/>
        <v>0</v>
      </c>
      <c r="X120" s="185">
        <f t="shared" si="43"/>
        <v>0</v>
      </c>
      <c r="Y120" s="185">
        <f t="shared" si="44"/>
        <v>0</v>
      </c>
      <c r="Z120" s="188">
        <f t="shared" si="37"/>
        <v>0</v>
      </c>
      <c r="AA120" s="186">
        <f t="shared" si="38"/>
        <v>0</v>
      </c>
    </row>
    <row r="121" spans="1:27" ht="102" x14ac:dyDescent="0.25">
      <c r="A121" s="131" t="s">
        <v>317</v>
      </c>
      <c r="B121" s="37" t="s">
        <v>425</v>
      </c>
      <c r="C121" s="37" t="s">
        <v>421</v>
      </c>
      <c r="D121" s="85">
        <v>0.245</v>
      </c>
      <c r="E121" s="36" t="s">
        <v>348</v>
      </c>
      <c r="F121" s="86">
        <v>1.4999999999999999E-2</v>
      </c>
      <c r="G121" s="45" t="s">
        <v>397</v>
      </c>
      <c r="H121" s="83">
        <v>0</v>
      </c>
      <c r="I121" s="219">
        <v>100</v>
      </c>
      <c r="J121" s="144">
        <f t="shared" si="36"/>
        <v>0</v>
      </c>
      <c r="K121" s="149">
        <f>J121*F121*TablaPolítica[[#This Row],[Importancia relativa del objetivo(%)]]</f>
        <v>0</v>
      </c>
      <c r="L121" s="197" t="s">
        <v>1098</v>
      </c>
      <c r="M121" s="84" t="str">
        <f t="shared" si="45"/>
        <v>porcentaje</v>
      </c>
      <c r="N121" s="153">
        <v>1</v>
      </c>
      <c r="O121" s="153">
        <v>1</v>
      </c>
      <c r="P121" s="153">
        <v>1</v>
      </c>
      <c r="Q121" s="153">
        <v>1</v>
      </c>
      <c r="R121" s="153">
        <v>1</v>
      </c>
      <c r="S121" s="153">
        <v>1</v>
      </c>
      <c r="T121" s="185">
        <f t="shared" si="39"/>
        <v>0</v>
      </c>
      <c r="U121" s="185">
        <f t="shared" si="40"/>
        <v>0</v>
      </c>
      <c r="V121" s="185">
        <f t="shared" si="41"/>
        <v>0</v>
      </c>
      <c r="W121" s="185">
        <f t="shared" si="42"/>
        <v>0</v>
      </c>
      <c r="X121" s="185">
        <f t="shared" si="43"/>
        <v>0</v>
      </c>
      <c r="Y121" s="185">
        <f t="shared" si="44"/>
        <v>0</v>
      </c>
      <c r="Z121" s="188">
        <f t="shared" si="37"/>
        <v>0</v>
      </c>
      <c r="AA121" s="186">
        <f t="shared" si="38"/>
        <v>0</v>
      </c>
    </row>
    <row r="122" spans="1:27" ht="102" x14ac:dyDescent="0.25">
      <c r="A122" s="131" t="s">
        <v>317</v>
      </c>
      <c r="B122" s="37" t="s">
        <v>425</v>
      </c>
      <c r="C122" s="37" t="s">
        <v>421</v>
      </c>
      <c r="D122" s="85">
        <v>0.245</v>
      </c>
      <c r="E122" s="36" t="s">
        <v>349</v>
      </c>
      <c r="F122" s="86">
        <v>1.9E-2</v>
      </c>
      <c r="G122" s="45" t="s">
        <v>398</v>
      </c>
      <c r="H122" s="83">
        <v>0</v>
      </c>
      <c r="I122" s="219">
        <v>100</v>
      </c>
      <c r="J122" s="144">
        <f t="shared" si="36"/>
        <v>0</v>
      </c>
      <c r="K122" s="149">
        <f>J122*F122*TablaPolítica[[#This Row],[Importancia relativa del objetivo(%)]]</f>
        <v>0</v>
      </c>
      <c r="L122" s="197" t="s">
        <v>1098</v>
      </c>
      <c r="M122" s="84" t="str">
        <f t="shared" si="45"/>
        <v>porcentaje</v>
      </c>
      <c r="N122" s="150">
        <v>1</v>
      </c>
      <c r="O122" s="150">
        <v>1</v>
      </c>
      <c r="P122" s="155">
        <v>0</v>
      </c>
      <c r="Q122" s="156">
        <v>0</v>
      </c>
      <c r="R122" s="155">
        <v>0</v>
      </c>
      <c r="S122" s="155">
        <v>0</v>
      </c>
      <c r="T122" s="185">
        <f t="shared" si="39"/>
        <v>0</v>
      </c>
      <c r="U122" s="185">
        <f t="shared" si="40"/>
        <v>0</v>
      </c>
      <c r="V122" s="185">
        <f t="shared" si="41"/>
        <v>0</v>
      </c>
      <c r="W122" s="185">
        <f t="shared" si="42"/>
        <v>0</v>
      </c>
      <c r="X122" s="185">
        <f t="shared" si="43"/>
        <v>0</v>
      </c>
      <c r="Y122" s="185">
        <f t="shared" si="44"/>
        <v>0</v>
      </c>
      <c r="Z122" s="188">
        <f t="shared" si="37"/>
        <v>0</v>
      </c>
      <c r="AA122" s="186">
        <f t="shared" si="38"/>
        <v>0</v>
      </c>
    </row>
    <row r="123" spans="1:27" ht="102" x14ac:dyDescent="0.25">
      <c r="A123" s="131" t="s">
        <v>317</v>
      </c>
      <c r="B123" s="37" t="s">
        <v>425</v>
      </c>
      <c r="C123" s="37" t="s">
        <v>421</v>
      </c>
      <c r="D123" s="85">
        <v>0.245</v>
      </c>
      <c r="E123" s="36" t="s">
        <v>350</v>
      </c>
      <c r="F123" s="86">
        <v>1.9E-2</v>
      </c>
      <c r="G123" s="45" t="s">
        <v>399</v>
      </c>
      <c r="H123" s="83">
        <v>0</v>
      </c>
      <c r="I123" s="219">
        <v>100</v>
      </c>
      <c r="J123" s="144">
        <f t="shared" si="36"/>
        <v>0</v>
      </c>
      <c r="K123" s="149">
        <f>J123*F123*TablaPolítica[[#This Row],[Importancia relativa del objetivo(%)]]</f>
        <v>0</v>
      </c>
      <c r="L123" s="197" t="s">
        <v>1098</v>
      </c>
      <c r="M123" s="84" t="str">
        <f t="shared" si="45"/>
        <v>porcentaje</v>
      </c>
      <c r="N123" s="157">
        <v>0</v>
      </c>
      <c r="O123" s="157">
        <v>1</v>
      </c>
      <c r="P123" s="157">
        <v>0</v>
      </c>
      <c r="Q123" s="157">
        <v>0</v>
      </c>
      <c r="R123" s="157">
        <v>0</v>
      </c>
      <c r="S123" s="157">
        <v>0</v>
      </c>
      <c r="T123" s="185">
        <f t="shared" si="39"/>
        <v>0</v>
      </c>
      <c r="U123" s="185">
        <f t="shared" si="40"/>
        <v>0</v>
      </c>
      <c r="V123" s="185">
        <f t="shared" si="41"/>
        <v>0</v>
      </c>
      <c r="W123" s="185">
        <f t="shared" si="42"/>
        <v>0</v>
      </c>
      <c r="X123" s="185">
        <f t="shared" si="43"/>
        <v>0</v>
      </c>
      <c r="Y123" s="185">
        <f t="shared" si="44"/>
        <v>0</v>
      </c>
      <c r="Z123" s="188">
        <f t="shared" si="37"/>
        <v>0</v>
      </c>
      <c r="AA123" s="186">
        <f t="shared" si="38"/>
        <v>0</v>
      </c>
    </row>
    <row r="124" spans="1:27" ht="102" x14ac:dyDescent="0.25">
      <c r="A124" s="131" t="s">
        <v>317</v>
      </c>
      <c r="B124" s="37" t="s">
        <v>425</v>
      </c>
      <c r="C124" s="37" t="s">
        <v>421</v>
      </c>
      <c r="D124" s="85">
        <v>0.245</v>
      </c>
      <c r="E124" s="36" t="s">
        <v>351</v>
      </c>
      <c r="F124" s="86">
        <v>0.02</v>
      </c>
      <c r="G124" s="45" t="s">
        <v>400</v>
      </c>
      <c r="H124" s="83">
        <v>0</v>
      </c>
      <c r="I124" s="219">
        <v>100</v>
      </c>
      <c r="J124" s="144">
        <f t="shared" si="36"/>
        <v>0</v>
      </c>
      <c r="K124" s="149">
        <f>J124*F124*TablaPolítica[[#This Row],[Importancia relativa del objetivo(%)]]</f>
        <v>0</v>
      </c>
      <c r="L124" s="197" t="s">
        <v>1098</v>
      </c>
      <c r="M124" s="84" t="str">
        <f t="shared" si="45"/>
        <v>porcentaje</v>
      </c>
      <c r="N124" s="157">
        <v>0</v>
      </c>
      <c r="O124" s="157">
        <v>1</v>
      </c>
      <c r="P124" s="157">
        <v>0</v>
      </c>
      <c r="Q124" s="157">
        <v>0</v>
      </c>
      <c r="R124" s="157">
        <v>0</v>
      </c>
      <c r="S124" s="157">
        <v>0</v>
      </c>
      <c r="T124" s="185">
        <f t="shared" si="39"/>
        <v>0</v>
      </c>
      <c r="U124" s="185">
        <f t="shared" si="40"/>
        <v>0</v>
      </c>
      <c r="V124" s="185">
        <f t="shared" si="41"/>
        <v>0</v>
      </c>
      <c r="W124" s="185">
        <f t="shared" si="42"/>
        <v>0</v>
      </c>
      <c r="X124" s="185">
        <f t="shared" si="43"/>
        <v>0</v>
      </c>
      <c r="Y124" s="185">
        <f t="shared" si="44"/>
        <v>0</v>
      </c>
      <c r="Z124" s="188">
        <f t="shared" si="37"/>
        <v>0</v>
      </c>
      <c r="AA124" s="186">
        <f t="shared" si="38"/>
        <v>0</v>
      </c>
    </row>
    <row r="125" spans="1:27" ht="102" x14ac:dyDescent="0.25">
      <c r="A125" s="131" t="s">
        <v>317</v>
      </c>
      <c r="B125" s="37" t="s">
        <v>425</v>
      </c>
      <c r="C125" s="37" t="s">
        <v>421</v>
      </c>
      <c r="D125" s="85">
        <v>0.245</v>
      </c>
      <c r="E125" s="36" t="s">
        <v>352</v>
      </c>
      <c r="F125" s="86">
        <v>2.5000000000000001E-2</v>
      </c>
      <c r="G125" s="45" t="s">
        <v>401</v>
      </c>
      <c r="H125" s="83">
        <v>0</v>
      </c>
      <c r="I125" s="219">
        <v>100</v>
      </c>
      <c r="J125" s="144">
        <f t="shared" si="36"/>
        <v>0</v>
      </c>
      <c r="K125" s="149">
        <f>J125*F125*TablaPolítica[[#This Row],[Importancia relativa del objetivo(%)]]</f>
        <v>0</v>
      </c>
      <c r="L125" s="197" t="s">
        <v>1098</v>
      </c>
      <c r="M125" s="84" t="str">
        <f t="shared" si="45"/>
        <v>porcentaje</v>
      </c>
      <c r="N125" s="157">
        <v>1</v>
      </c>
      <c r="O125" s="157">
        <v>1</v>
      </c>
      <c r="P125" s="157">
        <v>1</v>
      </c>
      <c r="Q125" s="157">
        <v>1</v>
      </c>
      <c r="R125" s="157">
        <v>1</v>
      </c>
      <c r="S125" s="157">
        <v>1</v>
      </c>
      <c r="T125" s="185">
        <f t="shared" si="39"/>
        <v>0</v>
      </c>
      <c r="U125" s="185">
        <f t="shared" si="40"/>
        <v>0</v>
      </c>
      <c r="V125" s="185">
        <f t="shared" si="41"/>
        <v>0</v>
      </c>
      <c r="W125" s="185">
        <f t="shared" si="42"/>
        <v>0</v>
      </c>
      <c r="X125" s="185">
        <f t="shared" si="43"/>
        <v>0</v>
      </c>
      <c r="Y125" s="185">
        <f t="shared" si="44"/>
        <v>0</v>
      </c>
      <c r="Z125" s="188">
        <f t="shared" si="37"/>
        <v>0</v>
      </c>
      <c r="AA125" s="186">
        <f t="shared" si="38"/>
        <v>0</v>
      </c>
    </row>
    <row r="126" spans="1:27" ht="102" x14ac:dyDescent="0.25">
      <c r="A126" s="131" t="s">
        <v>317</v>
      </c>
      <c r="B126" s="37" t="s">
        <v>425</v>
      </c>
      <c r="C126" s="37" t="s">
        <v>421</v>
      </c>
      <c r="D126" s="85">
        <v>0.245</v>
      </c>
      <c r="E126" s="36" t="s">
        <v>353</v>
      </c>
      <c r="F126" s="86">
        <v>2.5000000000000001E-2</v>
      </c>
      <c r="G126" s="45" t="s">
        <v>402</v>
      </c>
      <c r="H126" s="83">
        <v>0</v>
      </c>
      <c r="I126" s="219">
        <v>100</v>
      </c>
      <c r="J126" s="144">
        <f t="shared" si="36"/>
        <v>0</v>
      </c>
      <c r="K126" s="149">
        <f>J126*F126*TablaPolítica[[#This Row],[Importancia relativa del objetivo(%)]]</f>
        <v>0</v>
      </c>
      <c r="L126" s="197" t="s">
        <v>1098</v>
      </c>
      <c r="M126" s="84" t="str">
        <f t="shared" si="45"/>
        <v>porcentaje</v>
      </c>
      <c r="N126" s="157">
        <v>1</v>
      </c>
      <c r="O126" s="157">
        <v>1</v>
      </c>
      <c r="P126" s="157">
        <v>1</v>
      </c>
      <c r="Q126" s="157">
        <v>1</v>
      </c>
      <c r="R126" s="157">
        <v>0</v>
      </c>
      <c r="S126" s="157">
        <v>0</v>
      </c>
      <c r="T126" s="185">
        <f t="shared" si="39"/>
        <v>0</v>
      </c>
      <c r="U126" s="185">
        <f t="shared" si="40"/>
        <v>0</v>
      </c>
      <c r="V126" s="185">
        <f t="shared" si="41"/>
        <v>0</v>
      </c>
      <c r="W126" s="185">
        <f t="shared" si="42"/>
        <v>0</v>
      </c>
      <c r="X126" s="185">
        <f t="shared" si="43"/>
        <v>0</v>
      </c>
      <c r="Y126" s="185">
        <f t="shared" si="44"/>
        <v>0</v>
      </c>
      <c r="Z126" s="188">
        <f t="shared" si="37"/>
        <v>0</v>
      </c>
      <c r="AA126" s="186">
        <f t="shared" si="38"/>
        <v>0</v>
      </c>
    </row>
    <row r="127" spans="1:27" ht="102" x14ac:dyDescent="0.25">
      <c r="A127" s="131" t="s">
        <v>317</v>
      </c>
      <c r="B127" s="37" t="s">
        <v>425</v>
      </c>
      <c r="C127" s="37" t="s">
        <v>421</v>
      </c>
      <c r="D127" s="85">
        <v>0.245</v>
      </c>
      <c r="E127" s="36" t="s">
        <v>354</v>
      </c>
      <c r="F127" s="86">
        <v>1.9E-2</v>
      </c>
      <c r="G127" s="45" t="s">
        <v>403</v>
      </c>
      <c r="H127" s="83">
        <v>0</v>
      </c>
      <c r="I127" s="219">
        <v>100</v>
      </c>
      <c r="J127" s="144">
        <f t="shared" si="36"/>
        <v>0</v>
      </c>
      <c r="K127" s="149">
        <f>J127*F127*TablaPolítica[[#This Row],[Importancia relativa del objetivo(%)]]</f>
        <v>0</v>
      </c>
      <c r="L127" s="197" t="s">
        <v>1098</v>
      </c>
      <c r="M127" s="84" t="str">
        <f t="shared" si="45"/>
        <v>porcentaje</v>
      </c>
      <c r="N127" s="157">
        <v>1</v>
      </c>
      <c r="O127" s="157">
        <v>1</v>
      </c>
      <c r="P127" s="157">
        <v>1</v>
      </c>
      <c r="Q127" s="157">
        <v>1</v>
      </c>
      <c r="R127" s="157">
        <v>1</v>
      </c>
      <c r="S127" s="157">
        <v>1</v>
      </c>
      <c r="T127" s="185">
        <f t="shared" si="39"/>
        <v>0</v>
      </c>
      <c r="U127" s="185">
        <f t="shared" si="40"/>
        <v>0</v>
      </c>
      <c r="V127" s="185">
        <f t="shared" si="41"/>
        <v>0</v>
      </c>
      <c r="W127" s="185">
        <f t="shared" si="42"/>
        <v>0</v>
      </c>
      <c r="X127" s="185">
        <f t="shared" si="43"/>
        <v>0</v>
      </c>
      <c r="Y127" s="185">
        <f t="shared" si="44"/>
        <v>0</v>
      </c>
      <c r="Z127" s="188">
        <f t="shared" si="37"/>
        <v>0</v>
      </c>
      <c r="AA127" s="186">
        <f t="shared" si="38"/>
        <v>0</v>
      </c>
    </row>
    <row r="128" spans="1:27" ht="102" x14ac:dyDescent="0.25">
      <c r="A128" s="131" t="s">
        <v>317</v>
      </c>
      <c r="B128" s="37" t="s">
        <v>425</v>
      </c>
      <c r="C128" s="37" t="s">
        <v>422</v>
      </c>
      <c r="D128" s="85">
        <v>7.0000000000000007E-2</v>
      </c>
      <c r="E128" s="36" t="s">
        <v>355</v>
      </c>
      <c r="F128" s="86">
        <v>2.5000000000000001E-2</v>
      </c>
      <c r="G128" s="45" t="s">
        <v>404</v>
      </c>
      <c r="H128" s="83">
        <v>0</v>
      </c>
      <c r="I128" s="219">
        <v>100</v>
      </c>
      <c r="J128" s="144">
        <f t="shared" si="36"/>
        <v>0</v>
      </c>
      <c r="K128" s="149">
        <f>J128*F128*TablaPolítica[[#This Row],[Importancia relativa del objetivo(%)]]</f>
        <v>0</v>
      </c>
      <c r="L128" s="197" t="s">
        <v>1098</v>
      </c>
      <c r="M128" s="84" t="str">
        <f t="shared" si="45"/>
        <v>porcentaje</v>
      </c>
      <c r="N128" s="157">
        <v>0</v>
      </c>
      <c r="O128" s="157">
        <v>1</v>
      </c>
      <c r="P128" s="157">
        <v>1</v>
      </c>
      <c r="Q128" s="157">
        <v>1</v>
      </c>
      <c r="R128" s="157">
        <v>1</v>
      </c>
      <c r="S128" s="157">
        <v>1</v>
      </c>
      <c r="T128" s="185">
        <f t="shared" si="39"/>
        <v>0</v>
      </c>
      <c r="U128" s="185">
        <f t="shared" si="40"/>
        <v>0</v>
      </c>
      <c r="V128" s="185">
        <f t="shared" si="41"/>
        <v>0</v>
      </c>
      <c r="W128" s="185">
        <f t="shared" si="42"/>
        <v>0</v>
      </c>
      <c r="X128" s="185">
        <f t="shared" si="43"/>
        <v>0</v>
      </c>
      <c r="Y128" s="185">
        <f t="shared" si="44"/>
        <v>0</v>
      </c>
      <c r="Z128" s="188">
        <f t="shared" si="37"/>
        <v>0</v>
      </c>
      <c r="AA128" s="186">
        <f t="shared" si="38"/>
        <v>0</v>
      </c>
    </row>
    <row r="129" spans="1:27" ht="102" x14ac:dyDescent="0.25">
      <c r="A129" s="131" t="s">
        <v>317</v>
      </c>
      <c r="B129" s="37" t="s">
        <v>425</v>
      </c>
      <c r="C129" s="37" t="s">
        <v>422</v>
      </c>
      <c r="D129" s="85">
        <v>7.0000000000000007E-2</v>
      </c>
      <c r="E129" s="36" t="s">
        <v>356</v>
      </c>
      <c r="F129" s="86">
        <v>1.4999999999999999E-2</v>
      </c>
      <c r="G129" s="45" t="s">
        <v>405</v>
      </c>
      <c r="H129" s="83">
        <v>0</v>
      </c>
      <c r="I129" s="219">
        <v>100</v>
      </c>
      <c r="J129" s="144">
        <f t="shared" si="36"/>
        <v>0</v>
      </c>
      <c r="K129" s="149">
        <f>J129*F129*TablaPolítica[[#This Row],[Importancia relativa del objetivo(%)]]</f>
        <v>0</v>
      </c>
      <c r="L129" s="197" t="s">
        <v>1098</v>
      </c>
      <c r="M129" s="84" t="str">
        <f t="shared" si="45"/>
        <v>porcentaje</v>
      </c>
      <c r="N129" s="157">
        <v>0</v>
      </c>
      <c r="O129" s="157">
        <v>1</v>
      </c>
      <c r="P129" s="157">
        <v>1</v>
      </c>
      <c r="Q129" s="157">
        <v>1</v>
      </c>
      <c r="R129" s="157">
        <v>1</v>
      </c>
      <c r="S129" s="157">
        <v>1</v>
      </c>
      <c r="T129" s="185">
        <f t="shared" si="39"/>
        <v>0</v>
      </c>
      <c r="U129" s="185">
        <f t="shared" si="40"/>
        <v>0</v>
      </c>
      <c r="V129" s="185">
        <f t="shared" si="41"/>
        <v>0</v>
      </c>
      <c r="W129" s="185">
        <f t="shared" si="42"/>
        <v>0</v>
      </c>
      <c r="X129" s="185">
        <f t="shared" si="43"/>
        <v>0</v>
      </c>
      <c r="Y129" s="185">
        <f t="shared" si="44"/>
        <v>0</v>
      </c>
      <c r="Z129" s="188">
        <f t="shared" si="37"/>
        <v>0</v>
      </c>
      <c r="AA129" s="186">
        <f t="shared" si="38"/>
        <v>0</v>
      </c>
    </row>
    <row r="130" spans="1:27" ht="102" x14ac:dyDescent="0.25">
      <c r="A130" s="131" t="s">
        <v>317</v>
      </c>
      <c r="B130" s="37" t="s">
        <v>425</v>
      </c>
      <c r="C130" s="37" t="s">
        <v>422</v>
      </c>
      <c r="D130" s="85">
        <v>7.0000000000000007E-2</v>
      </c>
      <c r="E130" s="36" t="s">
        <v>357</v>
      </c>
      <c r="F130" s="86">
        <v>1.4999999999999999E-2</v>
      </c>
      <c r="G130" s="45" t="s">
        <v>406</v>
      </c>
      <c r="H130" s="83">
        <v>0</v>
      </c>
      <c r="I130" s="219">
        <v>100</v>
      </c>
      <c r="J130" s="144">
        <f t="shared" si="36"/>
        <v>0</v>
      </c>
      <c r="K130" s="149">
        <f>J130*F130*TablaPolítica[[#This Row],[Importancia relativa del objetivo(%)]]</f>
        <v>0</v>
      </c>
      <c r="L130" s="197" t="s">
        <v>1098</v>
      </c>
      <c r="M130" s="84" t="str">
        <f t="shared" si="45"/>
        <v>porcentaje</v>
      </c>
      <c r="N130" s="157">
        <v>0</v>
      </c>
      <c r="O130" s="157">
        <v>1</v>
      </c>
      <c r="P130" s="157">
        <v>1</v>
      </c>
      <c r="Q130" s="157">
        <v>1</v>
      </c>
      <c r="R130" s="157">
        <v>1</v>
      </c>
      <c r="S130" s="157">
        <v>1</v>
      </c>
      <c r="T130" s="185">
        <f t="shared" si="39"/>
        <v>0</v>
      </c>
      <c r="U130" s="185">
        <f t="shared" si="40"/>
        <v>0</v>
      </c>
      <c r="V130" s="185">
        <f t="shared" si="41"/>
        <v>0</v>
      </c>
      <c r="W130" s="185">
        <f t="shared" si="42"/>
        <v>0</v>
      </c>
      <c r="X130" s="185">
        <f t="shared" si="43"/>
        <v>0</v>
      </c>
      <c r="Y130" s="185">
        <f t="shared" si="44"/>
        <v>0</v>
      </c>
      <c r="Z130" s="188">
        <f t="shared" si="37"/>
        <v>0</v>
      </c>
      <c r="AA130" s="186">
        <f t="shared" si="38"/>
        <v>0</v>
      </c>
    </row>
    <row r="131" spans="1:27" ht="102" x14ac:dyDescent="0.25">
      <c r="A131" s="131" t="s">
        <v>317</v>
      </c>
      <c r="B131" s="37" t="s">
        <v>425</v>
      </c>
      <c r="C131" s="37" t="s">
        <v>422</v>
      </c>
      <c r="D131" s="85">
        <v>7.0000000000000007E-2</v>
      </c>
      <c r="E131" s="36" t="s">
        <v>358</v>
      </c>
      <c r="F131" s="86">
        <v>1.4999999999999999E-2</v>
      </c>
      <c r="G131" s="45" t="s">
        <v>407</v>
      </c>
      <c r="H131" s="83">
        <v>0</v>
      </c>
      <c r="I131" s="220">
        <v>10</v>
      </c>
      <c r="J131" s="144">
        <f t="shared" ref="J131:J194" si="46">H131/I131</f>
        <v>0</v>
      </c>
      <c r="K131" s="149">
        <f>J131*F131*TablaPolítica[[#This Row],[Importancia relativa del objetivo(%)]]</f>
        <v>0</v>
      </c>
      <c r="L131" s="197" t="s">
        <v>1098</v>
      </c>
      <c r="M131" s="84" t="str">
        <f t="shared" si="45"/>
        <v>entero</v>
      </c>
      <c r="N131" s="158">
        <v>0</v>
      </c>
      <c r="O131" s="158">
        <v>2</v>
      </c>
      <c r="P131" s="158">
        <v>2</v>
      </c>
      <c r="Q131" s="158">
        <v>2</v>
      </c>
      <c r="R131" s="158">
        <v>2</v>
      </c>
      <c r="S131" s="158">
        <v>2</v>
      </c>
      <c r="T131" s="185">
        <f t="shared" si="39"/>
        <v>0</v>
      </c>
      <c r="U131" s="185">
        <f t="shared" si="40"/>
        <v>0</v>
      </c>
      <c r="V131" s="185">
        <f t="shared" si="41"/>
        <v>0</v>
      </c>
      <c r="W131" s="185">
        <f t="shared" si="42"/>
        <v>0</v>
      </c>
      <c r="X131" s="185">
        <f t="shared" si="43"/>
        <v>0</v>
      </c>
      <c r="Y131" s="185">
        <f t="shared" si="44"/>
        <v>0</v>
      </c>
      <c r="Z131" s="188">
        <f t="shared" ref="Z131:Z194" si="47">AVERAGE(T131:Y131)</f>
        <v>0</v>
      </c>
      <c r="AA131" s="186">
        <f t="shared" ref="AA131:AA194" si="48">SUM(T131:Y131)</f>
        <v>0</v>
      </c>
    </row>
    <row r="132" spans="1:27" ht="114.75" x14ac:dyDescent="0.25">
      <c r="A132" s="131" t="s">
        <v>317</v>
      </c>
      <c r="B132" s="37" t="s">
        <v>425</v>
      </c>
      <c r="C132" s="37" t="s">
        <v>423</v>
      </c>
      <c r="D132" s="85">
        <v>6.3E-2</v>
      </c>
      <c r="E132" s="36" t="s">
        <v>359</v>
      </c>
      <c r="F132" s="86">
        <v>2.5000000000000001E-2</v>
      </c>
      <c r="G132" s="45" t="s">
        <v>408</v>
      </c>
      <c r="H132" s="83">
        <v>0</v>
      </c>
      <c r="I132" s="219">
        <v>100</v>
      </c>
      <c r="J132" s="144">
        <f t="shared" si="46"/>
        <v>0</v>
      </c>
      <c r="K132" s="149">
        <f>J132*F132*TablaPolítica[[#This Row],[Importancia relativa del objetivo(%)]]</f>
        <v>0</v>
      </c>
      <c r="L132" s="197" t="s">
        <v>1098</v>
      </c>
      <c r="M132" s="84" t="str">
        <f t="shared" si="45"/>
        <v>porcentaje</v>
      </c>
      <c r="N132" s="153">
        <v>1</v>
      </c>
      <c r="O132" s="153">
        <v>1</v>
      </c>
      <c r="P132" s="153">
        <v>1</v>
      </c>
      <c r="Q132" s="153">
        <v>1</v>
      </c>
      <c r="R132" s="153">
        <v>0</v>
      </c>
      <c r="S132" s="153">
        <v>0</v>
      </c>
      <c r="T132" s="185">
        <f t="shared" si="39"/>
        <v>0</v>
      </c>
      <c r="U132" s="185">
        <f t="shared" si="40"/>
        <v>0</v>
      </c>
      <c r="V132" s="185">
        <f t="shared" si="41"/>
        <v>0</v>
      </c>
      <c r="W132" s="185">
        <f t="shared" si="42"/>
        <v>0</v>
      </c>
      <c r="X132" s="185">
        <f t="shared" si="43"/>
        <v>0</v>
      </c>
      <c r="Y132" s="185">
        <f t="shared" si="44"/>
        <v>0</v>
      </c>
      <c r="Z132" s="188">
        <f t="shared" si="47"/>
        <v>0</v>
      </c>
      <c r="AA132" s="186">
        <f t="shared" si="48"/>
        <v>0</v>
      </c>
    </row>
    <row r="133" spans="1:27" ht="102" x14ac:dyDescent="0.25">
      <c r="A133" s="131" t="s">
        <v>317</v>
      </c>
      <c r="B133" s="37" t="s">
        <v>425</v>
      </c>
      <c r="C133" s="37" t="s">
        <v>423</v>
      </c>
      <c r="D133" s="85">
        <v>6.3E-2</v>
      </c>
      <c r="E133" s="36" t="s">
        <v>360</v>
      </c>
      <c r="F133" s="86">
        <v>1.9E-2</v>
      </c>
      <c r="G133" s="45" t="s">
        <v>409</v>
      </c>
      <c r="H133" s="83">
        <v>0</v>
      </c>
      <c r="I133" s="219">
        <v>100</v>
      </c>
      <c r="J133" s="144">
        <f t="shared" si="46"/>
        <v>0</v>
      </c>
      <c r="K133" s="149">
        <f>J133*F133*TablaPolítica[[#This Row],[Importancia relativa del objetivo(%)]]</f>
        <v>0</v>
      </c>
      <c r="L133" s="197" t="s">
        <v>1098</v>
      </c>
      <c r="M133" s="84" t="str">
        <f t="shared" si="45"/>
        <v>porcentaje</v>
      </c>
      <c r="N133" s="153">
        <v>1</v>
      </c>
      <c r="O133" s="153">
        <v>1</v>
      </c>
      <c r="P133" s="153">
        <v>1</v>
      </c>
      <c r="Q133" s="153">
        <v>1</v>
      </c>
      <c r="R133" s="153">
        <v>1</v>
      </c>
      <c r="S133" s="153">
        <v>1</v>
      </c>
      <c r="T133" s="185">
        <f t="shared" si="39"/>
        <v>0</v>
      </c>
      <c r="U133" s="185">
        <f t="shared" si="40"/>
        <v>0</v>
      </c>
      <c r="V133" s="185">
        <f t="shared" si="41"/>
        <v>0</v>
      </c>
      <c r="W133" s="185">
        <f t="shared" si="42"/>
        <v>0</v>
      </c>
      <c r="X133" s="185">
        <f t="shared" si="43"/>
        <v>0</v>
      </c>
      <c r="Y133" s="185">
        <f t="shared" si="44"/>
        <v>0</v>
      </c>
      <c r="Z133" s="188">
        <f t="shared" si="47"/>
        <v>0</v>
      </c>
      <c r="AA133" s="186">
        <f t="shared" si="48"/>
        <v>0</v>
      </c>
    </row>
    <row r="134" spans="1:27" ht="102" x14ac:dyDescent="0.25">
      <c r="A134" s="131" t="s">
        <v>317</v>
      </c>
      <c r="B134" s="37" t="s">
        <v>425</v>
      </c>
      <c r="C134" s="37" t="s">
        <v>423</v>
      </c>
      <c r="D134" s="85">
        <v>6.3E-2</v>
      </c>
      <c r="E134" s="36" t="s">
        <v>361</v>
      </c>
      <c r="F134" s="86">
        <v>1.9E-2</v>
      </c>
      <c r="G134" s="45" t="s">
        <v>410</v>
      </c>
      <c r="H134" s="83">
        <v>0</v>
      </c>
      <c r="I134" s="220">
        <v>5</v>
      </c>
      <c r="J134" s="144">
        <f t="shared" si="46"/>
        <v>0</v>
      </c>
      <c r="K134" s="149">
        <f>J134*F134*TablaPolítica[[#This Row],[Importancia relativa del objetivo(%)]]</f>
        <v>0</v>
      </c>
      <c r="L134" s="197" t="s">
        <v>1098</v>
      </c>
      <c r="M134" s="84" t="str">
        <f t="shared" si="45"/>
        <v>entero</v>
      </c>
      <c r="N134" s="157">
        <v>0</v>
      </c>
      <c r="O134" s="158">
        <v>1</v>
      </c>
      <c r="P134" s="158">
        <v>1</v>
      </c>
      <c r="Q134" s="158">
        <v>1</v>
      </c>
      <c r="R134" s="158">
        <v>1</v>
      </c>
      <c r="S134" s="158">
        <v>1</v>
      </c>
      <c r="T134" s="185">
        <f t="shared" si="39"/>
        <v>0</v>
      </c>
      <c r="U134" s="185">
        <f t="shared" si="40"/>
        <v>0</v>
      </c>
      <c r="V134" s="185">
        <f t="shared" si="41"/>
        <v>0</v>
      </c>
      <c r="W134" s="185">
        <f t="shared" si="42"/>
        <v>0</v>
      </c>
      <c r="X134" s="185">
        <f t="shared" si="43"/>
        <v>0</v>
      </c>
      <c r="Y134" s="185">
        <f t="shared" si="44"/>
        <v>0</v>
      </c>
      <c r="Z134" s="188">
        <f t="shared" si="47"/>
        <v>0</v>
      </c>
      <c r="AA134" s="186">
        <f t="shared" si="48"/>
        <v>0</v>
      </c>
    </row>
    <row r="135" spans="1:27" ht="102" x14ac:dyDescent="0.25">
      <c r="A135" s="131" t="s">
        <v>317</v>
      </c>
      <c r="B135" s="37" t="s">
        <v>425</v>
      </c>
      <c r="C135" s="37" t="s">
        <v>424</v>
      </c>
      <c r="D135" s="85">
        <v>0.17399999999999999</v>
      </c>
      <c r="E135" s="36" t="s">
        <v>362</v>
      </c>
      <c r="F135" s="86">
        <v>2.4E-2</v>
      </c>
      <c r="G135" s="45" t="s">
        <v>411</v>
      </c>
      <c r="H135" s="83">
        <v>0</v>
      </c>
      <c r="I135" s="219">
        <v>100</v>
      </c>
      <c r="J135" s="144">
        <f t="shared" si="46"/>
        <v>0</v>
      </c>
      <c r="K135" s="149">
        <f>J135*F135*TablaPolítica[[#This Row],[Importancia relativa del objetivo(%)]]</f>
        <v>0</v>
      </c>
      <c r="L135" s="197" t="s">
        <v>1098</v>
      </c>
      <c r="M135" s="84" t="str">
        <f t="shared" si="45"/>
        <v>porcentaje</v>
      </c>
      <c r="N135" s="157">
        <v>1</v>
      </c>
      <c r="O135" s="157">
        <v>1</v>
      </c>
      <c r="P135" s="157">
        <v>1</v>
      </c>
      <c r="Q135" s="157">
        <v>1</v>
      </c>
      <c r="R135" s="157">
        <v>0</v>
      </c>
      <c r="S135" s="157">
        <v>0</v>
      </c>
      <c r="T135" s="185">
        <f t="shared" si="39"/>
        <v>0</v>
      </c>
      <c r="U135" s="185">
        <f t="shared" si="40"/>
        <v>0</v>
      </c>
      <c r="V135" s="185">
        <f t="shared" si="41"/>
        <v>0</v>
      </c>
      <c r="W135" s="185">
        <f t="shared" si="42"/>
        <v>0</v>
      </c>
      <c r="X135" s="185">
        <f t="shared" si="43"/>
        <v>0</v>
      </c>
      <c r="Y135" s="185">
        <f t="shared" si="44"/>
        <v>0</v>
      </c>
      <c r="Z135" s="188">
        <f t="shared" si="47"/>
        <v>0</v>
      </c>
      <c r="AA135" s="186">
        <f t="shared" si="48"/>
        <v>0</v>
      </c>
    </row>
    <row r="136" spans="1:27" ht="102" x14ac:dyDescent="0.25">
      <c r="A136" s="131" t="s">
        <v>317</v>
      </c>
      <c r="B136" s="37" t="s">
        <v>425</v>
      </c>
      <c r="C136" s="37" t="s">
        <v>424</v>
      </c>
      <c r="D136" s="85">
        <v>0.17399999999999999</v>
      </c>
      <c r="E136" s="36" t="s">
        <v>363</v>
      </c>
      <c r="F136" s="86">
        <v>2.5000000000000001E-2</v>
      </c>
      <c r="G136" s="45" t="s">
        <v>412</v>
      </c>
      <c r="H136" s="83">
        <v>0</v>
      </c>
      <c r="I136" s="220">
        <v>11</v>
      </c>
      <c r="J136" s="144">
        <f t="shared" si="46"/>
        <v>0</v>
      </c>
      <c r="K136" s="149">
        <f>J136*F136*TablaPolítica[[#This Row],[Importancia relativa del objetivo(%)]]</f>
        <v>0</v>
      </c>
      <c r="L136" s="197" t="s">
        <v>1098</v>
      </c>
      <c r="M136" s="84" t="str">
        <f t="shared" si="45"/>
        <v>entero</v>
      </c>
      <c r="N136" s="154">
        <v>1</v>
      </c>
      <c r="O136" s="154">
        <v>2</v>
      </c>
      <c r="P136" s="154">
        <v>2</v>
      </c>
      <c r="Q136" s="154">
        <v>2</v>
      </c>
      <c r="R136" s="154">
        <v>2</v>
      </c>
      <c r="S136" s="154">
        <v>2</v>
      </c>
      <c r="T136" s="185">
        <f t="shared" si="39"/>
        <v>0</v>
      </c>
      <c r="U136" s="185">
        <f t="shared" si="40"/>
        <v>0</v>
      </c>
      <c r="V136" s="185">
        <f t="shared" si="41"/>
        <v>0</v>
      </c>
      <c r="W136" s="185">
        <f t="shared" si="42"/>
        <v>0</v>
      </c>
      <c r="X136" s="185">
        <f t="shared" si="43"/>
        <v>0</v>
      </c>
      <c r="Y136" s="185">
        <f t="shared" si="44"/>
        <v>0</v>
      </c>
      <c r="Z136" s="188">
        <f t="shared" si="47"/>
        <v>0</v>
      </c>
      <c r="AA136" s="186">
        <f t="shared" si="48"/>
        <v>0</v>
      </c>
    </row>
    <row r="137" spans="1:27" ht="102" x14ac:dyDescent="0.25">
      <c r="A137" s="131" t="s">
        <v>317</v>
      </c>
      <c r="B137" s="37" t="s">
        <v>425</v>
      </c>
      <c r="C137" s="37" t="s">
        <v>424</v>
      </c>
      <c r="D137" s="85">
        <v>0.17399999999999999</v>
      </c>
      <c r="E137" s="36" t="s">
        <v>364</v>
      </c>
      <c r="F137" s="86">
        <v>2.5000000000000001E-2</v>
      </c>
      <c r="G137" s="45" t="s">
        <v>413</v>
      </c>
      <c r="H137" s="83">
        <v>0</v>
      </c>
      <c r="I137" s="220">
        <v>6</v>
      </c>
      <c r="J137" s="144">
        <f t="shared" si="46"/>
        <v>0</v>
      </c>
      <c r="K137" s="149">
        <f>J137*F137*TablaPolítica[[#This Row],[Importancia relativa del objetivo(%)]]</f>
        <v>0</v>
      </c>
      <c r="L137" s="197" t="s">
        <v>1098</v>
      </c>
      <c r="M137" s="84" t="str">
        <f t="shared" si="45"/>
        <v>entero</v>
      </c>
      <c r="N137" s="154">
        <v>1</v>
      </c>
      <c r="O137" s="154">
        <v>1</v>
      </c>
      <c r="P137" s="154">
        <v>1</v>
      </c>
      <c r="Q137" s="154">
        <v>1</v>
      </c>
      <c r="R137" s="154">
        <v>1</v>
      </c>
      <c r="S137" s="154">
        <v>1</v>
      </c>
      <c r="T137" s="185">
        <f t="shared" si="39"/>
        <v>0</v>
      </c>
      <c r="U137" s="185">
        <f t="shared" si="40"/>
        <v>0</v>
      </c>
      <c r="V137" s="185">
        <f t="shared" si="41"/>
        <v>0</v>
      </c>
      <c r="W137" s="185">
        <f t="shared" si="42"/>
        <v>0</v>
      </c>
      <c r="X137" s="185">
        <f t="shared" si="43"/>
        <v>0</v>
      </c>
      <c r="Y137" s="185">
        <f t="shared" si="44"/>
        <v>0</v>
      </c>
      <c r="Z137" s="188">
        <f t="shared" si="47"/>
        <v>0</v>
      </c>
      <c r="AA137" s="186">
        <f t="shared" si="48"/>
        <v>0</v>
      </c>
    </row>
    <row r="138" spans="1:27" ht="102" x14ac:dyDescent="0.25">
      <c r="A138" s="131" t="s">
        <v>317</v>
      </c>
      <c r="B138" s="37" t="s">
        <v>425</v>
      </c>
      <c r="C138" s="37" t="s">
        <v>424</v>
      </c>
      <c r="D138" s="85">
        <v>0.17399999999999999</v>
      </c>
      <c r="E138" s="36" t="s">
        <v>365</v>
      </c>
      <c r="F138" s="86">
        <v>2.5000000000000001E-2</v>
      </c>
      <c r="G138" s="45" t="s">
        <v>414</v>
      </c>
      <c r="H138" s="83">
        <v>0</v>
      </c>
      <c r="I138" s="219">
        <v>100</v>
      </c>
      <c r="J138" s="144">
        <f t="shared" si="46"/>
        <v>0</v>
      </c>
      <c r="K138" s="149">
        <f>J138*F138*TablaPolítica[[#This Row],[Importancia relativa del objetivo(%)]]</f>
        <v>0</v>
      </c>
      <c r="L138" s="197" t="s">
        <v>1098</v>
      </c>
      <c r="M138" s="84" t="str">
        <f t="shared" si="45"/>
        <v>porcentaje</v>
      </c>
      <c r="N138" s="157">
        <v>1</v>
      </c>
      <c r="O138" s="157">
        <v>1</v>
      </c>
      <c r="P138" s="157">
        <v>1</v>
      </c>
      <c r="Q138" s="150">
        <v>1</v>
      </c>
      <c r="R138" s="157">
        <v>1</v>
      </c>
      <c r="S138" s="157">
        <v>1</v>
      </c>
      <c r="T138" s="185">
        <f t="shared" si="39"/>
        <v>0</v>
      </c>
      <c r="U138" s="185">
        <f t="shared" si="40"/>
        <v>0</v>
      </c>
      <c r="V138" s="185">
        <f t="shared" si="41"/>
        <v>0</v>
      </c>
      <c r="W138" s="185">
        <f t="shared" si="42"/>
        <v>0</v>
      </c>
      <c r="X138" s="185">
        <f t="shared" si="43"/>
        <v>0</v>
      </c>
      <c r="Y138" s="185">
        <f t="shared" si="44"/>
        <v>0</v>
      </c>
      <c r="Z138" s="188">
        <f t="shared" si="47"/>
        <v>0</v>
      </c>
      <c r="AA138" s="186">
        <f t="shared" si="48"/>
        <v>0</v>
      </c>
    </row>
    <row r="139" spans="1:27" ht="102" x14ac:dyDescent="0.25">
      <c r="A139" s="131" t="s">
        <v>317</v>
      </c>
      <c r="B139" s="37" t="s">
        <v>425</v>
      </c>
      <c r="C139" s="37" t="s">
        <v>424</v>
      </c>
      <c r="D139" s="85">
        <v>0.17399999999999999</v>
      </c>
      <c r="E139" s="36" t="s">
        <v>366</v>
      </c>
      <c r="F139" s="86">
        <v>2.5000000000000001E-2</v>
      </c>
      <c r="G139" s="45" t="s">
        <v>415</v>
      </c>
      <c r="H139" s="83">
        <v>0</v>
      </c>
      <c r="I139" s="220">
        <v>11</v>
      </c>
      <c r="J139" s="144">
        <f t="shared" si="46"/>
        <v>0</v>
      </c>
      <c r="K139" s="149">
        <f>J139*F139*TablaPolítica[[#This Row],[Importancia relativa del objetivo(%)]]</f>
        <v>0</v>
      </c>
      <c r="L139" s="197" t="s">
        <v>1098</v>
      </c>
      <c r="M139" s="84" t="str">
        <f t="shared" si="45"/>
        <v>entero</v>
      </c>
      <c r="N139" s="158">
        <v>1</v>
      </c>
      <c r="O139" s="158">
        <v>2</v>
      </c>
      <c r="P139" s="158">
        <v>2</v>
      </c>
      <c r="Q139" s="158">
        <v>2</v>
      </c>
      <c r="R139" s="158">
        <v>2</v>
      </c>
      <c r="S139" s="158">
        <v>2</v>
      </c>
      <c r="T139" s="185">
        <f t="shared" si="39"/>
        <v>0</v>
      </c>
      <c r="U139" s="185">
        <f t="shared" si="40"/>
        <v>0</v>
      </c>
      <c r="V139" s="185">
        <f t="shared" si="41"/>
        <v>0</v>
      </c>
      <c r="W139" s="185">
        <f t="shared" si="42"/>
        <v>0</v>
      </c>
      <c r="X139" s="185">
        <f t="shared" si="43"/>
        <v>0</v>
      </c>
      <c r="Y139" s="185">
        <f t="shared" si="44"/>
        <v>0</v>
      </c>
      <c r="Z139" s="188">
        <f t="shared" si="47"/>
        <v>0</v>
      </c>
      <c r="AA139" s="186">
        <f t="shared" si="48"/>
        <v>0</v>
      </c>
    </row>
    <row r="140" spans="1:27" ht="102" x14ac:dyDescent="0.25">
      <c r="A140" s="131" t="s">
        <v>317</v>
      </c>
      <c r="B140" s="37" t="s">
        <v>425</v>
      </c>
      <c r="C140" s="37" t="s">
        <v>424</v>
      </c>
      <c r="D140" s="85">
        <v>0.17399999999999999</v>
      </c>
      <c r="E140" s="36" t="s">
        <v>367</v>
      </c>
      <c r="F140" s="86">
        <v>2.5000000000000001E-2</v>
      </c>
      <c r="G140" s="45" t="s">
        <v>416</v>
      </c>
      <c r="H140" s="83">
        <v>0</v>
      </c>
      <c r="I140" s="220">
        <v>11</v>
      </c>
      <c r="J140" s="144">
        <f t="shared" si="46"/>
        <v>0</v>
      </c>
      <c r="K140" s="149">
        <f>J140*F140*TablaPolítica[[#This Row],[Importancia relativa del objetivo(%)]]</f>
        <v>0</v>
      </c>
      <c r="L140" s="197" t="s">
        <v>1098</v>
      </c>
      <c r="M140" s="84" t="str">
        <f t="shared" si="45"/>
        <v>entero</v>
      </c>
      <c r="N140" s="158">
        <v>1</v>
      </c>
      <c r="O140" s="158">
        <v>2</v>
      </c>
      <c r="P140" s="158">
        <v>2</v>
      </c>
      <c r="Q140" s="158">
        <v>2</v>
      </c>
      <c r="R140" s="158">
        <v>2</v>
      </c>
      <c r="S140" s="158">
        <v>2</v>
      </c>
      <c r="T140" s="185">
        <f t="shared" ref="T140:T203" si="49">IF($I140=0,0,($K140*N140)/$I140)</f>
        <v>0</v>
      </c>
      <c r="U140" s="185">
        <f t="shared" ref="U140:U203" si="50">IF($I140=0,0,($K140*O140)/$I140)</f>
        <v>0</v>
      </c>
      <c r="V140" s="185">
        <f t="shared" si="41"/>
        <v>0</v>
      </c>
      <c r="W140" s="185">
        <f t="shared" si="42"/>
        <v>0</v>
      </c>
      <c r="X140" s="185">
        <f t="shared" si="43"/>
        <v>0</v>
      </c>
      <c r="Y140" s="185">
        <f t="shared" si="44"/>
        <v>0</v>
      </c>
      <c r="Z140" s="188">
        <f t="shared" si="47"/>
        <v>0</v>
      </c>
      <c r="AA140" s="186">
        <f t="shared" si="48"/>
        <v>0</v>
      </c>
    </row>
    <row r="141" spans="1:27" ht="102" x14ac:dyDescent="0.25">
      <c r="A141" s="131" t="s">
        <v>317</v>
      </c>
      <c r="B141" s="37" t="s">
        <v>425</v>
      </c>
      <c r="C141" s="37" t="s">
        <v>424</v>
      </c>
      <c r="D141" s="85">
        <v>0.17399999999999999</v>
      </c>
      <c r="E141" s="36" t="s">
        <v>368</v>
      </c>
      <c r="F141" s="86">
        <v>2.5000000000000001E-2</v>
      </c>
      <c r="G141" s="45" t="s">
        <v>417</v>
      </c>
      <c r="H141" s="83">
        <v>0</v>
      </c>
      <c r="I141" s="219">
        <v>100</v>
      </c>
      <c r="J141" s="144">
        <f t="shared" si="46"/>
        <v>0</v>
      </c>
      <c r="K141" s="149">
        <f>J141*F141*TablaPolítica[[#This Row],[Importancia relativa del objetivo(%)]]</f>
        <v>0</v>
      </c>
      <c r="L141" s="197" t="s">
        <v>1098</v>
      </c>
      <c r="M141" s="84" t="str">
        <f t="shared" si="45"/>
        <v>porcentaje</v>
      </c>
      <c r="N141" s="157">
        <v>1</v>
      </c>
      <c r="O141" s="157">
        <v>1</v>
      </c>
      <c r="P141" s="157">
        <v>1</v>
      </c>
      <c r="Q141" s="149">
        <v>1</v>
      </c>
      <c r="R141" s="157">
        <v>1</v>
      </c>
      <c r="S141" s="157">
        <v>1</v>
      </c>
      <c r="T141" s="185">
        <f t="shared" si="49"/>
        <v>0</v>
      </c>
      <c r="U141" s="185">
        <f t="shared" si="50"/>
        <v>0</v>
      </c>
      <c r="V141" s="185">
        <f t="shared" ref="V141:V204" si="51">IF($I141=0,0,($K141*P141)/$I141)</f>
        <v>0</v>
      </c>
      <c r="W141" s="185">
        <f t="shared" ref="W141:W204" si="52">IF($I141=0,0,($K141*Q141)/$I141)</f>
        <v>0</v>
      </c>
      <c r="X141" s="185">
        <f t="shared" ref="X141:X204" si="53">IF($I141=0,0,($K141*R141)/$I141)</f>
        <v>0</v>
      </c>
      <c r="Y141" s="185">
        <f t="shared" ref="Y141:Y204" si="54">IF($I141=0,0,($K141*S141)/$I141)</f>
        <v>0</v>
      </c>
      <c r="Z141" s="188">
        <f t="shared" si="47"/>
        <v>0</v>
      </c>
      <c r="AA141" s="186">
        <f t="shared" si="48"/>
        <v>0</v>
      </c>
    </row>
    <row r="142" spans="1:27" ht="102" x14ac:dyDescent="0.25">
      <c r="A142" s="131" t="s">
        <v>426</v>
      </c>
      <c r="B142" s="37" t="s">
        <v>486</v>
      </c>
      <c r="C142" s="37" t="s">
        <v>485</v>
      </c>
      <c r="D142" s="85">
        <v>0.2</v>
      </c>
      <c r="E142" s="36" t="s">
        <v>993</v>
      </c>
      <c r="F142" s="86">
        <v>1.4999999999999999E-2</v>
      </c>
      <c r="G142" s="45" t="s">
        <v>454</v>
      </c>
      <c r="H142" s="83">
        <v>0</v>
      </c>
      <c r="I142" s="219">
        <v>100</v>
      </c>
      <c r="J142" s="144">
        <f t="shared" si="46"/>
        <v>0</v>
      </c>
      <c r="K142" s="149">
        <f>J142*F142*TablaPolítica[[#This Row],[Importancia relativa del objetivo(%)]]</f>
        <v>0</v>
      </c>
      <c r="L142" s="198" t="s">
        <v>1097</v>
      </c>
      <c r="M142" s="84" t="str">
        <f t="shared" si="45"/>
        <v>porcentaje</v>
      </c>
      <c r="N142" s="147">
        <v>0.8</v>
      </c>
      <c r="O142" s="147">
        <v>0.2</v>
      </c>
      <c r="P142" s="147">
        <v>0</v>
      </c>
      <c r="Q142" s="147">
        <v>0</v>
      </c>
      <c r="R142" s="147">
        <v>0</v>
      </c>
      <c r="S142" s="147">
        <v>0</v>
      </c>
      <c r="T142" s="185">
        <f t="shared" si="49"/>
        <v>0</v>
      </c>
      <c r="U142" s="185">
        <f t="shared" si="50"/>
        <v>0</v>
      </c>
      <c r="V142" s="185">
        <f t="shared" si="51"/>
        <v>0</v>
      </c>
      <c r="W142" s="185">
        <f t="shared" si="52"/>
        <v>0</v>
      </c>
      <c r="X142" s="185">
        <f t="shared" si="53"/>
        <v>0</v>
      </c>
      <c r="Y142" s="185">
        <f t="shared" si="54"/>
        <v>0</v>
      </c>
      <c r="Z142" s="188">
        <f t="shared" si="47"/>
        <v>0</v>
      </c>
      <c r="AA142" s="186">
        <f t="shared" si="48"/>
        <v>0</v>
      </c>
    </row>
    <row r="143" spans="1:27" ht="114.75" x14ac:dyDescent="0.25">
      <c r="A143" s="131" t="s">
        <v>426</v>
      </c>
      <c r="B143" s="37" t="s">
        <v>486</v>
      </c>
      <c r="C143" s="37" t="s">
        <v>485</v>
      </c>
      <c r="D143" s="85">
        <v>0.2</v>
      </c>
      <c r="E143" s="36" t="s">
        <v>994</v>
      </c>
      <c r="F143" s="86">
        <v>1.4999999999999999E-2</v>
      </c>
      <c r="G143" s="45" t="s">
        <v>455</v>
      </c>
      <c r="H143" s="83">
        <v>0</v>
      </c>
      <c r="I143" s="219">
        <v>100</v>
      </c>
      <c r="J143" s="144">
        <f t="shared" si="46"/>
        <v>0</v>
      </c>
      <c r="K143" s="149">
        <f>J143*F143*TablaPolítica[[#This Row],[Importancia relativa del objetivo(%)]]</f>
        <v>0</v>
      </c>
      <c r="L143" s="198" t="s">
        <v>1097</v>
      </c>
      <c r="M143" s="84" t="str">
        <f t="shared" si="45"/>
        <v>porcentaje</v>
      </c>
      <c r="N143" s="147">
        <v>1</v>
      </c>
      <c r="O143" s="147">
        <v>0</v>
      </c>
      <c r="P143" s="147">
        <v>0</v>
      </c>
      <c r="Q143" s="147">
        <v>0</v>
      </c>
      <c r="R143" s="147">
        <v>0</v>
      </c>
      <c r="S143" s="147">
        <v>0</v>
      </c>
      <c r="T143" s="185">
        <f t="shared" si="49"/>
        <v>0</v>
      </c>
      <c r="U143" s="185">
        <f t="shared" si="50"/>
        <v>0</v>
      </c>
      <c r="V143" s="185">
        <f t="shared" si="51"/>
        <v>0</v>
      </c>
      <c r="W143" s="185">
        <f t="shared" si="52"/>
        <v>0</v>
      </c>
      <c r="X143" s="185">
        <f t="shared" si="53"/>
        <v>0</v>
      </c>
      <c r="Y143" s="185">
        <f t="shared" si="54"/>
        <v>0</v>
      </c>
      <c r="Z143" s="188">
        <f t="shared" si="47"/>
        <v>0</v>
      </c>
      <c r="AA143" s="186">
        <f t="shared" si="48"/>
        <v>0</v>
      </c>
    </row>
    <row r="144" spans="1:27" ht="178.5" x14ac:dyDescent="0.25">
      <c r="A144" s="131" t="s">
        <v>426</v>
      </c>
      <c r="B144" s="37" t="s">
        <v>486</v>
      </c>
      <c r="C144" s="37" t="s">
        <v>485</v>
      </c>
      <c r="D144" s="85">
        <v>0.2</v>
      </c>
      <c r="E144" s="36" t="s">
        <v>995</v>
      </c>
      <c r="F144" s="86">
        <v>0.02</v>
      </c>
      <c r="G144" s="45" t="s">
        <v>456</v>
      </c>
      <c r="H144" s="83">
        <v>0</v>
      </c>
      <c r="I144" s="219">
        <v>100</v>
      </c>
      <c r="J144" s="144">
        <f t="shared" si="46"/>
        <v>0</v>
      </c>
      <c r="K144" s="149">
        <f>J144*F144*TablaPolítica[[#This Row],[Importancia relativa del objetivo(%)]]</f>
        <v>0</v>
      </c>
      <c r="L144" s="198" t="s">
        <v>1097</v>
      </c>
      <c r="M144" s="84" t="str">
        <f t="shared" si="45"/>
        <v>porcentaje</v>
      </c>
      <c r="N144" s="147">
        <v>0.2</v>
      </c>
      <c r="O144" s="147">
        <v>0.3</v>
      </c>
      <c r="P144" s="147">
        <v>0.5</v>
      </c>
      <c r="Q144" s="147">
        <v>0</v>
      </c>
      <c r="R144" s="147">
        <v>0</v>
      </c>
      <c r="S144" s="147">
        <v>0</v>
      </c>
      <c r="T144" s="185">
        <f t="shared" si="49"/>
        <v>0</v>
      </c>
      <c r="U144" s="185">
        <f t="shared" si="50"/>
        <v>0</v>
      </c>
      <c r="V144" s="185">
        <f t="shared" si="51"/>
        <v>0</v>
      </c>
      <c r="W144" s="185">
        <f t="shared" si="52"/>
        <v>0</v>
      </c>
      <c r="X144" s="185">
        <f t="shared" si="53"/>
        <v>0</v>
      </c>
      <c r="Y144" s="185">
        <f t="shared" si="54"/>
        <v>0</v>
      </c>
      <c r="Z144" s="188">
        <f t="shared" si="47"/>
        <v>0</v>
      </c>
      <c r="AA144" s="186">
        <f t="shared" si="48"/>
        <v>0</v>
      </c>
    </row>
    <row r="145" spans="1:27" ht="127.5" x14ac:dyDescent="0.25">
      <c r="A145" s="131" t="s">
        <v>426</v>
      </c>
      <c r="B145" s="37" t="s">
        <v>486</v>
      </c>
      <c r="C145" s="37" t="s">
        <v>485</v>
      </c>
      <c r="D145" s="85">
        <v>0.2</v>
      </c>
      <c r="E145" s="36" t="s">
        <v>427</v>
      </c>
      <c r="F145" s="86">
        <v>0.02</v>
      </c>
      <c r="G145" s="45" t="s">
        <v>457</v>
      </c>
      <c r="H145" s="83">
        <v>0</v>
      </c>
      <c r="I145" s="219">
        <v>100</v>
      </c>
      <c r="J145" s="144">
        <f t="shared" si="46"/>
        <v>0</v>
      </c>
      <c r="K145" s="149">
        <f>J145*F145*TablaPolítica[[#This Row],[Importancia relativa del objetivo(%)]]</f>
        <v>0</v>
      </c>
      <c r="L145" s="198" t="s">
        <v>1097</v>
      </c>
      <c r="M145" s="84" t="str">
        <f t="shared" si="45"/>
        <v>porcentaje</v>
      </c>
      <c r="N145" s="147">
        <v>0.6</v>
      </c>
      <c r="O145" s="147">
        <v>0.4</v>
      </c>
      <c r="P145" s="147">
        <v>0</v>
      </c>
      <c r="Q145" s="147">
        <v>0</v>
      </c>
      <c r="R145" s="147">
        <v>0</v>
      </c>
      <c r="S145" s="147">
        <v>0</v>
      </c>
      <c r="T145" s="185">
        <f t="shared" si="49"/>
        <v>0</v>
      </c>
      <c r="U145" s="185">
        <f t="shared" si="50"/>
        <v>0</v>
      </c>
      <c r="V145" s="185">
        <f t="shared" si="51"/>
        <v>0</v>
      </c>
      <c r="W145" s="185">
        <f t="shared" si="52"/>
        <v>0</v>
      </c>
      <c r="X145" s="185">
        <f t="shared" si="53"/>
        <v>0</v>
      </c>
      <c r="Y145" s="185">
        <f t="shared" si="54"/>
        <v>0</v>
      </c>
      <c r="Z145" s="188">
        <f t="shared" si="47"/>
        <v>0</v>
      </c>
      <c r="AA145" s="186">
        <f t="shared" si="48"/>
        <v>0</v>
      </c>
    </row>
    <row r="146" spans="1:27" ht="102" x14ac:dyDescent="0.25">
      <c r="A146" s="131" t="s">
        <v>426</v>
      </c>
      <c r="B146" s="37" t="s">
        <v>486</v>
      </c>
      <c r="C146" s="37" t="s">
        <v>485</v>
      </c>
      <c r="D146" s="85">
        <v>0.2</v>
      </c>
      <c r="E146" s="38" t="s">
        <v>428</v>
      </c>
      <c r="F146" s="86">
        <v>0.02</v>
      </c>
      <c r="G146" s="45" t="s">
        <v>458</v>
      </c>
      <c r="H146" s="83">
        <v>0</v>
      </c>
      <c r="I146" s="219">
        <v>100</v>
      </c>
      <c r="J146" s="144">
        <f t="shared" si="46"/>
        <v>0</v>
      </c>
      <c r="K146" s="149">
        <f>J146*F146*TablaPolítica[[#This Row],[Importancia relativa del objetivo(%)]]</f>
        <v>0</v>
      </c>
      <c r="L146" s="198" t="s">
        <v>1097</v>
      </c>
      <c r="M146" s="84" t="str">
        <f t="shared" si="45"/>
        <v>porcentaje</v>
      </c>
      <c r="N146" s="147">
        <v>1</v>
      </c>
      <c r="O146" s="147">
        <v>0</v>
      </c>
      <c r="P146" s="147">
        <v>0</v>
      </c>
      <c r="Q146" s="147">
        <v>0</v>
      </c>
      <c r="R146" s="147">
        <v>0</v>
      </c>
      <c r="S146" s="147">
        <v>0</v>
      </c>
      <c r="T146" s="185">
        <f t="shared" si="49"/>
        <v>0</v>
      </c>
      <c r="U146" s="185">
        <f t="shared" si="50"/>
        <v>0</v>
      </c>
      <c r="V146" s="185">
        <f t="shared" si="51"/>
        <v>0</v>
      </c>
      <c r="W146" s="185">
        <f t="shared" si="52"/>
        <v>0</v>
      </c>
      <c r="X146" s="185">
        <f t="shared" si="53"/>
        <v>0</v>
      </c>
      <c r="Y146" s="185">
        <f t="shared" si="54"/>
        <v>0</v>
      </c>
      <c r="Z146" s="188">
        <f t="shared" si="47"/>
        <v>0</v>
      </c>
      <c r="AA146" s="186">
        <f t="shared" si="48"/>
        <v>0</v>
      </c>
    </row>
    <row r="147" spans="1:27" ht="102" x14ac:dyDescent="0.25">
      <c r="A147" s="131" t="s">
        <v>426</v>
      </c>
      <c r="B147" s="37" t="s">
        <v>486</v>
      </c>
      <c r="C147" s="37" t="s">
        <v>485</v>
      </c>
      <c r="D147" s="85">
        <v>0.2</v>
      </c>
      <c r="E147" s="36" t="s">
        <v>429</v>
      </c>
      <c r="F147" s="86">
        <v>0.01</v>
      </c>
      <c r="G147" s="45" t="s">
        <v>459</v>
      </c>
      <c r="H147" s="83">
        <v>0</v>
      </c>
      <c r="I147" s="219">
        <v>100</v>
      </c>
      <c r="J147" s="144">
        <f t="shared" si="46"/>
        <v>0</v>
      </c>
      <c r="K147" s="149">
        <f>J147*F147*TablaPolítica[[#This Row],[Importancia relativa del objetivo(%)]]</f>
        <v>0</v>
      </c>
      <c r="L147" s="198" t="s">
        <v>1098</v>
      </c>
      <c r="M147" s="84" t="str">
        <f t="shared" si="45"/>
        <v>porcentaje</v>
      </c>
      <c r="N147" s="147">
        <v>0</v>
      </c>
      <c r="O147" s="147">
        <v>1</v>
      </c>
      <c r="P147" s="147">
        <v>1</v>
      </c>
      <c r="Q147" s="147">
        <v>1</v>
      </c>
      <c r="R147" s="147">
        <v>1</v>
      </c>
      <c r="S147" s="147">
        <v>1</v>
      </c>
      <c r="T147" s="185">
        <f t="shared" si="49"/>
        <v>0</v>
      </c>
      <c r="U147" s="185">
        <f t="shared" si="50"/>
        <v>0</v>
      </c>
      <c r="V147" s="185">
        <f t="shared" si="51"/>
        <v>0</v>
      </c>
      <c r="W147" s="185">
        <f t="shared" si="52"/>
        <v>0</v>
      </c>
      <c r="X147" s="185">
        <f t="shared" si="53"/>
        <v>0</v>
      </c>
      <c r="Y147" s="185">
        <f t="shared" si="54"/>
        <v>0</v>
      </c>
      <c r="Z147" s="188">
        <f t="shared" si="47"/>
        <v>0</v>
      </c>
      <c r="AA147" s="186">
        <f t="shared" si="48"/>
        <v>0</v>
      </c>
    </row>
    <row r="148" spans="1:27" ht="127.5" x14ac:dyDescent="0.25">
      <c r="A148" s="131" t="s">
        <v>426</v>
      </c>
      <c r="B148" s="37" t="s">
        <v>486</v>
      </c>
      <c r="C148" s="37" t="s">
        <v>485</v>
      </c>
      <c r="D148" s="85">
        <v>0.2</v>
      </c>
      <c r="E148" s="36" t="s">
        <v>430</v>
      </c>
      <c r="F148" s="86">
        <v>0.02</v>
      </c>
      <c r="G148" s="45" t="s">
        <v>460</v>
      </c>
      <c r="H148" s="83">
        <v>0</v>
      </c>
      <c r="I148" s="219">
        <v>100</v>
      </c>
      <c r="J148" s="144">
        <f t="shared" si="46"/>
        <v>0</v>
      </c>
      <c r="K148" s="149">
        <f>J148*F148*TablaPolítica[[#This Row],[Importancia relativa del objetivo(%)]]</f>
        <v>0</v>
      </c>
      <c r="L148" s="198" t="s">
        <v>1098</v>
      </c>
      <c r="M148" s="84" t="str">
        <f t="shared" si="45"/>
        <v>porcentaje</v>
      </c>
      <c r="N148" s="147">
        <v>1</v>
      </c>
      <c r="O148" s="147">
        <v>1</v>
      </c>
      <c r="P148" s="147">
        <v>1</v>
      </c>
      <c r="Q148" s="147">
        <v>1</v>
      </c>
      <c r="R148" s="147">
        <v>1</v>
      </c>
      <c r="S148" s="147">
        <v>1</v>
      </c>
      <c r="T148" s="185">
        <f t="shared" si="49"/>
        <v>0</v>
      </c>
      <c r="U148" s="185">
        <f t="shared" si="50"/>
        <v>0</v>
      </c>
      <c r="V148" s="185">
        <f t="shared" si="51"/>
        <v>0</v>
      </c>
      <c r="W148" s="185">
        <f t="shared" si="52"/>
        <v>0</v>
      </c>
      <c r="X148" s="185">
        <f t="shared" si="53"/>
        <v>0</v>
      </c>
      <c r="Y148" s="185">
        <f t="shared" si="54"/>
        <v>0</v>
      </c>
      <c r="Z148" s="188">
        <f t="shared" si="47"/>
        <v>0</v>
      </c>
      <c r="AA148" s="186">
        <f t="shared" si="48"/>
        <v>0</v>
      </c>
    </row>
    <row r="149" spans="1:27" ht="102" x14ac:dyDescent="0.25">
      <c r="A149" s="131" t="s">
        <v>426</v>
      </c>
      <c r="B149" s="37" t="s">
        <v>486</v>
      </c>
      <c r="C149" s="37" t="s">
        <v>485</v>
      </c>
      <c r="D149" s="85">
        <v>0.2</v>
      </c>
      <c r="E149" s="36" t="s">
        <v>916</v>
      </c>
      <c r="F149" s="86">
        <v>0.06</v>
      </c>
      <c r="G149" s="45" t="s">
        <v>461</v>
      </c>
      <c r="H149" s="83">
        <v>0</v>
      </c>
      <c r="I149" s="219">
        <v>100</v>
      </c>
      <c r="J149" s="144">
        <f t="shared" si="46"/>
        <v>0</v>
      </c>
      <c r="K149" s="149">
        <f>J149*F149*TablaPolítica[[#This Row],[Importancia relativa del objetivo(%)]]</f>
        <v>0</v>
      </c>
      <c r="L149" s="198" t="s">
        <v>1098</v>
      </c>
      <c r="M149" s="84" t="str">
        <f t="shared" si="45"/>
        <v>porcentaje</v>
      </c>
      <c r="N149" s="147">
        <v>1</v>
      </c>
      <c r="O149" s="147">
        <v>1</v>
      </c>
      <c r="P149" s="147">
        <v>1</v>
      </c>
      <c r="Q149" s="147">
        <v>1</v>
      </c>
      <c r="R149" s="147">
        <v>1</v>
      </c>
      <c r="S149" s="147">
        <v>1</v>
      </c>
      <c r="T149" s="185">
        <f t="shared" si="49"/>
        <v>0</v>
      </c>
      <c r="U149" s="185">
        <f t="shared" si="50"/>
        <v>0</v>
      </c>
      <c r="V149" s="185">
        <f t="shared" si="51"/>
        <v>0</v>
      </c>
      <c r="W149" s="185">
        <f t="shared" si="52"/>
        <v>0</v>
      </c>
      <c r="X149" s="185">
        <f t="shared" si="53"/>
        <v>0</v>
      </c>
      <c r="Y149" s="185">
        <f t="shared" si="54"/>
        <v>0</v>
      </c>
      <c r="Z149" s="188">
        <f t="shared" si="47"/>
        <v>0</v>
      </c>
      <c r="AA149" s="186">
        <f t="shared" si="48"/>
        <v>0</v>
      </c>
    </row>
    <row r="150" spans="1:27" ht="102" x14ac:dyDescent="0.25">
      <c r="A150" s="131" t="s">
        <v>426</v>
      </c>
      <c r="B150" s="37" t="s">
        <v>486</v>
      </c>
      <c r="C150" s="37" t="s">
        <v>485</v>
      </c>
      <c r="D150" s="85">
        <v>0.2</v>
      </c>
      <c r="E150" s="36" t="s">
        <v>431</v>
      </c>
      <c r="F150" s="86">
        <v>0.02</v>
      </c>
      <c r="G150" s="45" t="s">
        <v>462</v>
      </c>
      <c r="H150" s="83">
        <v>0</v>
      </c>
      <c r="I150" s="219">
        <v>100</v>
      </c>
      <c r="J150" s="144">
        <f t="shared" si="46"/>
        <v>0</v>
      </c>
      <c r="K150" s="149">
        <f>J150*F150*TablaPolítica[[#This Row],[Importancia relativa del objetivo(%)]]</f>
        <v>0</v>
      </c>
      <c r="L150" s="198" t="s">
        <v>1098</v>
      </c>
      <c r="M150" s="84" t="str">
        <f t="shared" si="45"/>
        <v>porcentaje</v>
      </c>
      <c r="N150" s="147">
        <v>0</v>
      </c>
      <c r="O150" s="147">
        <v>0</v>
      </c>
      <c r="P150" s="147">
        <v>1</v>
      </c>
      <c r="Q150" s="147">
        <v>1</v>
      </c>
      <c r="R150" s="147">
        <v>1</v>
      </c>
      <c r="S150" s="147">
        <v>1</v>
      </c>
      <c r="T150" s="185">
        <f t="shared" si="49"/>
        <v>0</v>
      </c>
      <c r="U150" s="185">
        <f t="shared" si="50"/>
        <v>0</v>
      </c>
      <c r="V150" s="185">
        <f t="shared" si="51"/>
        <v>0</v>
      </c>
      <c r="W150" s="185">
        <f t="shared" si="52"/>
        <v>0</v>
      </c>
      <c r="X150" s="185">
        <f t="shared" si="53"/>
        <v>0</v>
      </c>
      <c r="Y150" s="185">
        <f t="shared" si="54"/>
        <v>0</v>
      </c>
      <c r="Z150" s="188">
        <f t="shared" si="47"/>
        <v>0</v>
      </c>
      <c r="AA150" s="186">
        <f t="shared" si="48"/>
        <v>0</v>
      </c>
    </row>
    <row r="151" spans="1:27" ht="178.5" x14ac:dyDescent="0.25">
      <c r="A151" s="131" t="s">
        <v>426</v>
      </c>
      <c r="B151" s="37" t="s">
        <v>486</v>
      </c>
      <c r="C151" s="37" t="s">
        <v>487</v>
      </c>
      <c r="D151" s="85">
        <v>0.15</v>
      </c>
      <c r="E151" s="36" t="s">
        <v>432</v>
      </c>
      <c r="F151" s="86">
        <v>0.03</v>
      </c>
      <c r="G151" s="45" t="s">
        <v>463</v>
      </c>
      <c r="H151" s="83">
        <v>0</v>
      </c>
      <c r="I151" s="219">
        <v>100</v>
      </c>
      <c r="J151" s="144">
        <f t="shared" si="46"/>
        <v>0</v>
      </c>
      <c r="K151" s="149">
        <f>J151*F151*TablaPolítica[[#This Row],[Importancia relativa del objetivo(%)]]</f>
        <v>0</v>
      </c>
      <c r="L151" s="198" t="s">
        <v>1098</v>
      </c>
      <c r="M151" s="84" t="str">
        <f t="shared" si="45"/>
        <v>porcentaje</v>
      </c>
      <c r="N151" s="147">
        <v>1</v>
      </c>
      <c r="O151" s="147">
        <v>0</v>
      </c>
      <c r="P151" s="147">
        <v>1</v>
      </c>
      <c r="Q151" s="147">
        <v>0</v>
      </c>
      <c r="R151" s="147">
        <v>1</v>
      </c>
      <c r="S151" s="147">
        <v>0</v>
      </c>
      <c r="T151" s="185">
        <f t="shared" si="49"/>
        <v>0</v>
      </c>
      <c r="U151" s="185">
        <f t="shared" si="50"/>
        <v>0</v>
      </c>
      <c r="V151" s="185">
        <f t="shared" si="51"/>
        <v>0</v>
      </c>
      <c r="W151" s="185">
        <f t="shared" si="52"/>
        <v>0</v>
      </c>
      <c r="X151" s="185">
        <f t="shared" si="53"/>
        <v>0</v>
      </c>
      <c r="Y151" s="185">
        <f t="shared" si="54"/>
        <v>0</v>
      </c>
      <c r="Z151" s="188">
        <f t="shared" si="47"/>
        <v>0</v>
      </c>
      <c r="AA151" s="186">
        <f t="shared" si="48"/>
        <v>0</v>
      </c>
    </row>
    <row r="152" spans="1:27" ht="178.5" x14ac:dyDescent="0.25">
      <c r="A152" s="131" t="s">
        <v>426</v>
      </c>
      <c r="B152" s="37" t="s">
        <v>486</v>
      </c>
      <c r="C152" s="37" t="s">
        <v>487</v>
      </c>
      <c r="D152" s="85">
        <v>0.15</v>
      </c>
      <c r="E152" s="36" t="s">
        <v>433</v>
      </c>
      <c r="F152" s="86">
        <v>0.04</v>
      </c>
      <c r="G152" s="45" t="s">
        <v>464</v>
      </c>
      <c r="H152" s="83">
        <v>0</v>
      </c>
      <c r="I152" s="219">
        <v>100</v>
      </c>
      <c r="J152" s="144">
        <f t="shared" si="46"/>
        <v>0</v>
      </c>
      <c r="K152" s="149">
        <f>J152*F152*TablaPolítica[[#This Row],[Importancia relativa del objetivo(%)]]</f>
        <v>0</v>
      </c>
      <c r="L152" s="198" t="s">
        <v>1098</v>
      </c>
      <c r="M152" s="84" t="str">
        <f t="shared" si="45"/>
        <v>porcentaje</v>
      </c>
      <c r="N152" s="147">
        <v>1</v>
      </c>
      <c r="O152" s="147">
        <v>1</v>
      </c>
      <c r="P152" s="147">
        <v>1</v>
      </c>
      <c r="Q152" s="147">
        <v>1</v>
      </c>
      <c r="R152" s="147">
        <v>1</v>
      </c>
      <c r="S152" s="147">
        <v>1</v>
      </c>
      <c r="T152" s="185">
        <f t="shared" si="49"/>
        <v>0</v>
      </c>
      <c r="U152" s="185">
        <f t="shared" si="50"/>
        <v>0</v>
      </c>
      <c r="V152" s="185">
        <f t="shared" si="51"/>
        <v>0</v>
      </c>
      <c r="W152" s="185">
        <f t="shared" si="52"/>
        <v>0</v>
      </c>
      <c r="X152" s="185">
        <f t="shared" si="53"/>
        <v>0</v>
      </c>
      <c r="Y152" s="185">
        <f t="shared" si="54"/>
        <v>0</v>
      </c>
      <c r="Z152" s="188">
        <f t="shared" si="47"/>
        <v>0</v>
      </c>
      <c r="AA152" s="186">
        <f t="shared" si="48"/>
        <v>0</v>
      </c>
    </row>
    <row r="153" spans="1:27" ht="178.5" x14ac:dyDescent="0.25">
      <c r="A153" s="131" t="s">
        <v>426</v>
      </c>
      <c r="B153" s="37" t="s">
        <v>486</v>
      </c>
      <c r="C153" s="37" t="s">
        <v>487</v>
      </c>
      <c r="D153" s="85">
        <v>0.15</v>
      </c>
      <c r="E153" s="36" t="s">
        <v>434</v>
      </c>
      <c r="F153" s="86">
        <v>0.05</v>
      </c>
      <c r="G153" s="45" t="s">
        <v>465</v>
      </c>
      <c r="H153" s="83">
        <v>0</v>
      </c>
      <c r="I153" s="219">
        <v>100</v>
      </c>
      <c r="J153" s="144">
        <f t="shared" si="46"/>
        <v>0</v>
      </c>
      <c r="K153" s="149">
        <f>J153*F153*TablaPolítica[[#This Row],[Importancia relativa del objetivo(%)]]</f>
        <v>0</v>
      </c>
      <c r="L153" s="198" t="s">
        <v>1098</v>
      </c>
      <c r="M153" s="84" t="str">
        <f t="shared" si="45"/>
        <v>porcentaje</v>
      </c>
      <c r="N153" s="147">
        <v>0</v>
      </c>
      <c r="O153" s="147">
        <v>1</v>
      </c>
      <c r="P153" s="147">
        <v>1</v>
      </c>
      <c r="Q153" s="147">
        <v>1</v>
      </c>
      <c r="R153" s="147">
        <v>1</v>
      </c>
      <c r="S153" s="147">
        <v>1</v>
      </c>
      <c r="T153" s="185">
        <f t="shared" si="49"/>
        <v>0</v>
      </c>
      <c r="U153" s="185">
        <f t="shared" si="50"/>
        <v>0</v>
      </c>
      <c r="V153" s="185">
        <f t="shared" si="51"/>
        <v>0</v>
      </c>
      <c r="W153" s="185">
        <f t="shared" si="52"/>
        <v>0</v>
      </c>
      <c r="X153" s="185">
        <f t="shared" si="53"/>
        <v>0</v>
      </c>
      <c r="Y153" s="185">
        <f t="shared" si="54"/>
        <v>0</v>
      </c>
      <c r="Z153" s="188">
        <f t="shared" si="47"/>
        <v>0</v>
      </c>
      <c r="AA153" s="186">
        <f t="shared" si="48"/>
        <v>0</v>
      </c>
    </row>
    <row r="154" spans="1:27" ht="178.5" x14ac:dyDescent="0.25">
      <c r="A154" s="131" t="s">
        <v>426</v>
      </c>
      <c r="B154" s="37" t="s">
        <v>486</v>
      </c>
      <c r="C154" s="37" t="s">
        <v>487</v>
      </c>
      <c r="D154" s="85">
        <v>0.15</v>
      </c>
      <c r="E154" s="36" t="s">
        <v>435</v>
      </c>
      <c r="F154" s="86">
        <v>0.03</v>
      </c>
      <c r="G154" s="45" t="s">
        <v>466</v>
      </c>
      <c r="H154" s="83">
        <v>0</v>
      </c>
      <c r="I154" s="219">
        <v>100</v>
      </c>
      <c r="J154" s="144">
        <f t="shared" si="46"/>
        <v>0</v>
      </c>
      <c r="K154" s="149">
        <f>J154*F154*TablaPolítica[[#This Row],[Importancia relativa del objetivo(%)]]</f>
        <v>0</v>
      </c>
      <c r="L154" s="198" t="s">
        <v>1098</v>
      </c>
      <c r="M154" s="84" t="str">
        <f t="shared" si="45"/>
        <v>porcentaje</v>
      </c>
      <c r="N154" s="147">
        <v>1</v>
      </c>
      <c r="O154" s="147">
        <v>0</v>
      </c>
      <c r="P154" s="147">
        <v>1</v>
      </c>
      <c r="Q154" s="147">
        <v>0</v>
      </c>
      <c r="R154" s="147">
        <v>1</v>
      </c>
      <c r="S154" s="147">
        <v>0</v>
      </c>
      <c r="T154" s="185">
        <f t="shared" si="49"/>
        <v>0</v>
      </c>
      <c r="U154" s="185">
        <f t="shared" si="50"/>
        <v>0</v>
      </c>
      <c r="V154" s="185">
        <f t="shared" si="51"/>
        <v>0</v>
      </c>
      <c r="W154" s="185">
        <f t="shared" si="52"/>
        <v>0</v>
      </c>
      <c r="X154" s="185">
        <f t="shared" si="53"/>
        <v>0</v>
      </c>
      <c r="Y154" s="185">
        <f t="shared" si="54"/>
        <v>0</v>
      </c>
      <c r="Z154" s="188">
        <f t="shared" si="47"/>
        <v>0</v>
      </c>
      <c r="AA154" s="186">
        <f t="shared" si="48"/>
        <v>0</v>
      </c>
    </row>
    <row r="155" spans="1:27" ht="178.5" x14ac:dyDescent="0.25">
      <c r="A155" s="131" t="s">
        <v>426</v>
      </c>
      <c r="B155" s="37" t="s">
        <v>486</v>
      </c>
      <c r="C155" s="37" t="s">
        <v>487</v>
      </c>
      <c r="D155" s="85">
        <v>0.15</v>
      </c>
      <c r="E155" s="37" t="s">
        <v>436</v>
      </c>
      <c r="F155" s="86">
        <v>0.05</v>
      </c>
      <c r="G155" s="45" t="s">
        <v>467</v>
      </c>
      <c r="H155" s="83">
        <v>0</v>
      </c>
      <c r="I155" s="219">
        <v>100</v>
      </c>
      <c r="J155" s="144">
        <f t="shared" si="46"/>
        <v>0</v>
      </c>
      <c r="K155" s="149">
        <f>J155*F155*TablaPolítica[[#This Row],[Importancia relativa del objetivo(%)]]</f>
        <v>0</v>
      </c>
      <c r="L155" s="198" t="s">
        <v>1098</v>
      </c>
      <c r="M155" s="84" t="str">
        <f t="shared" si="45"/>
        <v>porcentaje</v>
      </c>
      <c r="N155" s="147">
        <v>1</v>
      </c>
      <c r="O155" s="147">
        <v>1</v>
      </c>
      <c r="P155" s="147">
        <v>1</v>
      </c>
      <c r="Q155" s="147">
        <v>1</v>
      </c>
      <c r="R155" s="147">
        <v>1</v>
      </c>
      <c r="S155" s="147">
        <v>1</v>
      </c>
      <c r="T155" s="185">
        <f t="shared" si="49"/>
        <v>0</v>
      </c>
      <c r="U155" s="185">
        <f t="shared" si="50"/>
        <v>0</v>
      </c>
      <c r="V155" s="185">
        <f t="shared" si="51"/>
        <v>0</v>
      </c>
      <c r="W155" s="185">
        <f t="shared" si="52"/>
        <v>0</v>
      </c>
      <c r="X155" s="185">
        <f t="shared" si="53"/>
        <v>0</v>
      </c>
      <c r="Y155" s="185">
        <f t="shared" si="54"/>
        <v>0</v>
      </c>
      <c r="Z155" s="188">
        <f t="shared" si="47"/>
        <v>0</v>
      </c>
      <c r="AA155" s="186">
        <f t="shared" si="48"/>
        <v>0</v>
      </c>
    </row>
    <row r="156" spans="1:27" ht="178.5" x14ac:dyDescent="0.25">
      <c r="A156" s="131" t="s">
        <v>426</v>
      </c>
      <c r="B156" s="37" t="s">
        <v>486</v>
      </c>
      <c r="C156" s="37" t="s">
        <v>487</v>
      </c>
      <c r="D156" s="85">
        <v>0.15</v>
      </c>
      <c r="E156" s="37" t="s">
        <v>437</v>
      </c>
      <c r="F156" s="86">
        <v>0.04</v>
      </c>
      <c r="G156" s="45" t="s">
        <v>468</v>
      </c>
      <c r="H156" s="83">
        <v>0</v>
      </c>
      <c r="I156" s="219">
        <v>100</v>
      </c>
      <c r="J156" s="144">
        <f t="shared" si="46"/>
        <v>0</v>
      </c>
      <c r="K156" s="149">
        <f>J156*F156*TablaPolítica[[#This Row],[Importancia relativa del objetivo(%)]]</f>
        <v>0</v>
      </c>
      <c r="L156" s="198" t="s">
        <v>1098</v>
      </c>
      <c r="M156" s="84" t="str">
        <f t="shared" si="45"/>
        <v>porcentaje</v>
      </c>
      <c r="N156" s="147">
        <v>0</v>
      </c>
      <c r="O156" s="147">
        <v>1</v>
      </c>
      <c r="P156" s="147">
        <v>1</v>
      </c>
      <c r="Q156" s="147">
        <v>0</v>
      </c>
      <c r="R156" s="147">
        <v>1</v>
      </c>
      <c r="S156" s="147">
        <v>0</v>
      </c>
      <c r="T156" s="185">
        <f t="shared" si="49"/>
        <v>0</v>
      </c>
      <c r="U156" s="185">
        <f t="shared" si="50"/>
        <v>0</v>
      </c>
      <c r="V156" s="185">
        <f t="shared" si="51"/>
        <v>0</v>
      </c>
      <c r="W156" s="185">
        <f t="shared" si="52"/>
        <v>0</v>
      </c>
      <c r="X156" s="185">
        <f t="shared" si="53"/>
        <v>0</v>
      </c>
      <c r="Y156" s="185">
        <f t="shared" si="54"/>
        <v>0</v>
      </c>
      <c r="Z156" s="188">
        <f t="shared" si="47"/>
        <v>0</v>
      </c>
      <c r="AA156" s="186">
        <f t="shared" si="48"/>
        <v>0</v>
      </c>
    </row>
    <row r="157" spans="1:27" ht="178.5" x14ac:dyDescent="0.25">
      <c r="A157" s="131" t="s">
        <v>426</v>
      </c>
      <c r="B157" s="37" t="s">
        <v>486</v>
      </c>
      <c r="C157" s="37" t="s">
        <v>487</v>
      </c>
      <c r="D157" s="85">
        <v>0.15</v>
      </c>
      <c r="E157" s="36" t="s">
        <v>438</v>
      </c>
      <c r="F157" s="86">
        <v>0.02</v>
      </c>
      <c r="G157" s="45" t="s">
        <v>469</v>
      </c>
      <c r="H157" s="83">
        <v>0</v>
      </c>
      <c r="I157" s="219">
        <v>100</v>
      </c>
      <c r="J157" s="144">
        <f t="shared" si="46"/>
        <v>0</v>
      </c>
      <c r="K157" s="149">
        <f>J157*F157*TablaPolítica[[#This Row],[Importancia relativa del objetivo(%)]]</f>
        <v>0</v>
      </c>
      <c r="L157" s="198" t="s">
        <v>1097</v>
      </c>
      <c r="M157" s="84" t="str">
        <f t="shared" si="45"/>
        <v>porcentaje</v>
      </c>
      <c r="N157" s="147">
        <v>0</v>
      </c>
      <c r="O157" s="147">
        <v>0.4</v>
      </c>
      <c r="P157" s="147">
        <v>0.6</v>
      </c>
      <c r="Q157" s="147">
        <v>0</v>
      </c>
      <c r="R157" s="147">
        <v>0</v>
      </c>
      <c r="S157" s="147">
        <v>0</v>
      </c>
      <c r="T157" s="185">
        <f t="shared" si="49"/>
        <v>0</v>
      </c>
      <c r="U157" s="185">
        <f t="shared" si="50"/>
        <v>0</v>
      </c>
      <c r="V157" s="185">
        <f t="shared" si="51"/>
        <v>0</v>
      </c>
      <c r="W157" s="185">
        <f t="shared" si="52"/>
        <v>0</v>
      </c>
      <c r="X157" s="185">
        <f t="shared" si="53"/>
        <v>0</v>
      </c>
      <c r="Y157" s="185">
        <f t="shared" si="54"/>
        <v>0</v>
      </c>
      <c r="Z157" s="188">
        <f t="shared" si="47"/>
        <v>0</v>
      </c>
      <c r="AA157" s="186">
        <f t="shared" si="48"/>
        <v>0</v>
      </c>
    </row>
    <row r="158" spans="1:27" ht="178.5" x14ac:dyDescent="0.25">
      <c r="A158" s="131" t="s">
        <v>426</v>
      </c>
      <c r="B158" s="37" t="s">
        <v>486</v>
      </c>
      <c r="C158" s="37" t="s">
        <v>487</v>
      </c>
      <c r="D158" s="85">
        <v>0.15</v>
      </c>
      <c r="E158" s="36" t="s">
        <v>439</v>
      </c>
      <c r="F158" s="86">
        <v>0.04</v>
      </c>
      <c r="G158" s="45" t="s">
        <v>470</v>
      </c>
      <c r="H158" s="83">
        <v>0</v>
      </c>
      <c r="I158" s="219">
        <v>100</v>
      </c>
      <c r="J158" s="144">
        <f t="shared" si="46"/>
        <v>0</v>
      </c>
      <c r="K158" s="149">
        <f>J158*F158*TablaPolítica[[#This Row],[Importancia relativa del objetivo(%)]]</f>
        <v>0</v>
      </c>
      <c r="L158" s="198" t="s">
        <v>1098</v>
      </c>
      <c r="M158" s="84" t="str">
        <f t="shared" si="45"/>
        <v>porcentaje</v>
      </c>
      <c r="N158" s="159">
        <v>0</v>
      </c>
      <c r="O158" s="159">
        <v>1</v>
      </c>
      <c r="P158" s="159">
        <v>1</v>
      </c>
      <c r="Q158" s="159">
        <v>0</v>
      </c>
      <c r="R158" s="147">
        <v>1</v>
      </c>
      <c r="S158" s="147">
        <v>0</v>
      </c>
      <c r="T158" s="185">
        <f t="shared" si="49"/>
        <v>0</v>
      </c>
      <c r="U158" s="185">
        <f t="shared" si="50"/>
        <v>0</v>
      </c>
      <c r="V158" s="185">
        <f t="shared" si="51"/>
        <v>0</v>
      </c>
      <c r="W158" s="185">
        <f t="shared" si="52"/>
        <v>0</v>
      </c>
      <c r="X158" s="185">
        <f t="shared" si="53"/>
        <v>0</v>
      </c>
      <c r="Y158" s="185">
        <f t="shared" si="54"/>
        <v>0</v>
      </c>
      <c r="Z158" s="188">
        <f t="shared" si="47"/>
        <v>0</v>
      </c>
      <c r="AA158" s="186">
        <f t="shared" si="48"/>
        <v>0</v>
      </c>
    </row>
    <row r="159" spans="1:27" ht="178.5" x14ac:dyDescent="0.25">
      <c r="A159" s="131" t="s">
        <v>426</v>
      </c>
      <c r="B159" s="37" t="s">
        <v>486</v>
      </c>
      <c r="C159" s="37" t="s">
        <v>487</v>
      </c>
      <c r="D159" s="85">
        <v>0.15</v>
      </c>
      <c r="E159" s="36" t="s">
        <v>440</v>
      </c>
      <c r="F159" s="86">
        <v>0.03</v>
      </c>
      <c r="G159" s="45" t="s">
        <v>471</v>
      </c>
      <c r="H159" s="83">
        <v>0</v>
      </c>
      <c r="I159" s="219">
        <v>100</v>
      </c>
      <c r="J159" s="144">
        <f t="shared" si="46"/>
        <v>0</v>
      </c>
      <c r="K159" s="149">
        <f>J159*F159*TablaPolítica[[#This Row],[Importancia relativa del objetivo(%)]]</f>
        <v>0</v>
      </c>
      <c r="L159" s="198" t="s">
        <v>1098</v>
      </c>
      <c r="M159" s="84" t="str">
        <f t="shared" si="45"/>
        <v>porcentaje</v>
      </c>
      <c r="N159" s="159">
        <v>0</v>
      </c>
      <c r="O159" s="159">
        <v>1</v>
      </c>
      <c r="P159" s="159">
        <v>1</v>
      </c>
      <c r="Q159" s="159">
        <v>0</v>
      </c>
      <c r="R159" s="147">
        <v>1</v>
      </c>
      <c r="S159" s="147">
        <v>0</v>
      </c>
      <c r="T159" s="185">
        <f t="shared" si="49"/>
        <v>0</v>
      </c>
      <c r="U159" s="185">
        <f t="shared" si="50"/>
        <v>0</v>
      </c>
      <c r="V159" s="185">
        <f t="shared" si="51"/>
        <v>0</v>
      </c>
      <c r="W159" s="185">
        <f t="shared" si="52"/>
        <v>0</v>
      </c>
      <c r="X159" s="185">
        <f t="shared" si="53"/>
        <v>0</v>
      </c>
      <c r="Y159" s="185">
        <f t="shared" si="54"/>
        <v>0</v>
      </c>
      <c r="Z159" s="188">
        <f t="shared" si="47"/>
        <v>0</v>
      </c>
      <c r="AA159" s="186">
        <f t="shared" si="48"/>
        <v>0</v>
      </c>
    </row>
    <row r="160" spans="1:27" ht="178.5" x14ac:dyDescent="0.25">
      <c r="A160" s="131" t="s">
        <v>426</v>
      </c>
      <c r="B160" s="37" t="s">
        <v>486</v>
      </c>
      <c r="C160" s="37" t="s">
        <v>487</v>
      </c>
      <c r="D160" s="85">
        <v>0.15</v>
      </c>
      <c r="E160" s="36" t="s">
        <v>441</v>
      </c>
      <c r="F160" s="86">
        <v>0.04</v>
      </c>
      <c r="G160" s="45" t="s">
        <v>472</v>
      </c>
      <c r="H160" s="83">
        <v>0</v>
      </c>
      <c r="I160" s="219">
        <v>100</v>
      </c>
      <c r="J160" s="144">
        <f t="shared" si="46"/>
        <v>0</v>
      </c>
      <c r="K160" s="149">
        <f>J160*F160*TablaPolítica[[#This Row],[Importancia relativa del objetivo(%)]]</f>
        <v>0</v>
      </c>
      <c r="L160" s="198" t="s">
        <v>1098</v>
      </c>
      <c r="M160" s="84" t="str">
        <f t="shared" si="45"/>
        <v>porcentaje</v>
      </c>
      <c r="N160" s="159">
        <v>1</v>
      </c>
      <c r="O160" s="159">
        <v>0</v>
      </c>
      <c r="P160" s="159">
        <v>1</v>
      </c>
      <c r="Q160" s="159">
        <v>0</v>
      </c>
      <c r="R160" s="147">
        <v>1</v>
      </c>
      <c r="S160" s="147">
        <v>0</v>
      </c>
      <c r="T160" s="185">
        <f t="shared" si="49"/>
        <v>0</v>
      </c>
      <c r="U160" s="185">
        <f t="shared" si="50"/>
        <v>0</v>
      </c>
      <c r="V160" s="185">
        <f t="shared" si="51"/>
        <v>0</v>
      </c>
      <c r="W160" s="185">
        <f t="shared" si="52"/>
        <v>0</v>
      </c>
      <c r="X160" s="185">
        <f t="shared" si="53"/>
        <v>0</v>
      </c>
      <c r="Y160" s="185">
        <f t="shared" si="54"/>
        <v>0</v>
      </c>
      <c r="Z160" s="188">
        <f t="shared" si="47"/>
        <v>0</v>
      </c>
      <c r="AA160" s="186">
        <f t="shared" si="48"/>
        <v>0</v>
      </c>
    </row>
    <row r="161" spans="1:27" ht="178.5" x14ac:dyDescent="0.25">
      <c r="A161" s="131" t="s">
        <v>426</v>
      </c>
      <c r="B161" s="37" t="s">
        <v>486</v>
      </c>
      <c r="C161" s="37" t="s">
        <v>487</v>
      </c>
      <c r="D161" s="85">
        <v>0.15</v>
      </c>
      <c r="E161" s="37" t="s">
        <v>442</v>
      </c>
      <c r="F161" s="86">
        <v>0.03</v>
      </c>
      <c r="G161" s="45" t="s">
        <v>473</v>
      </c>
      <c r="H161" s="83">
        <v>0</v>
      </c>
      <c r="I161" s="219">
        <v>100</v>
      </c>
      <c r="J161" s="144">
        <f t="shared" si="46"/>
        <v>0</v>
      </c>
      <c r="K161" s="149">
        <f>J161*F161*TablaPolítica[[#This Row],[Importancia relativa del objetivo(%)]]</f>
        <v>0</v>
      </c>
      <c r="L161" s="198" t="s">
        <v>1097</v>
      </c>
      <c r="M161" s="84" t="str">
        <f t="shared" si="45"/>
        <v>porcentaje</v>
      </c>
      <c r="N161" s="147">
        <v>0</v>
      </c>
      <c r="O161" s="147">
        <v>0.1</v>
      </c>
      <c r="P161" s="147">
        <v>0.2</v>
      </c>
      <c r="Q161" s="147">
        <v>0.2</v>
      </c>
      <c r="R161" s="147">
        <v>0.2</v>
      </c>
      <c r="S161" s="147">
        <v>0.2</v>
      </c>
      <c r="T161" s="185">
        <f t="shared" si="49"/>
        <v>0</v>
      </c>
      <c r="U161" s="185">
        <f t="shared" si="50"/>
        <v>0</v>
      </c>
      <c r="V161" s="185">
        <f t="shared" si="51"/>
        <v>0</v>
      </c>
      <c r="W161" s="185">
        <f t="shared" si="52"/>
        <v>0</v>
      </c>
      <c r="X161" s="185">
        <f t="shared" si="53"/>
        <v>0</v>
      </c>
      <c r="Y161" s="185">
        <f t="shared" si="54"/>
        <v>0</v>
      </c>
      <c r="Z161" s="188">
        <f t="shared" si="47"/>
        <v>0</v>
      </c>
      <c r="AA161" s="186">
        <f t="shared" si="48"/>
        <v>0</v>
      </c>
    </row>
    <row r="162" spans="1:27" ht="127.5" x14ac:dyDescent="0.25">
      <c r="A162" s="131" t="s">
        <v>426</v>
      </c>
      <c r="B162" s="37" t="s">
        <v>486</v>
      </c>
      <c r="C162" s="37" t="s">
        <v>488</v>
      </c>
      <c r="D162" s="85">
        <v>0.3</v>
      </c>
      <c r="E162" s="37" t="s">
        <v>443</v>
      </c>
      <c r="F162" s="86">
        <v>0.04</v>
      </c>
      <c r="G162" s="45" t="s">
        <v>474</v>
      </c>
      <c r="H162" s="83">
        <v>0</v>
      </c>
      <c r="I162" s="219">
        <v>100</v>
      </c>
      <c r="J162" s="144">
        <f t="shared" si="46"/>
        <v>0</v>
      </c>
      <c r="K162" s="149">
        <f>J162*F162*TablaPolítica[[#This Row],[Importancia relativa del objetivo(%)]]</f>
        <v>0</v>
      </c>
      <c r="L162" s="198" t="s">
        <v>1097</v>
      </c>
      <c r="M162" s="84" t="str">
        <f t="shared" si="45"/>
        <v>porcentaje</v>
      </c>
      <c r="N162" s="147">
        <v>1</v>
      </c>
      <c r="O162" s="147">
        <v>0</v>
      </c>
      <c r="P162" s="147">
        <v>0</v>
      </c>
      <c r="Q162" s="147">
        <v>0</v>
      </c>
      <c r="R162" s="147">
        <v>0</v>
      </c>
      <c r="S162" s="147">
        <v>0</v>
      </c>
      <c r="T162" s="185">
        <f t="shared" si="49"/>
        <v>0</v>
      </c>
      <c r="U162" s="185">
        <f t="shared" si="50"/>
        <v>0</v>
      </c>
      <c r="V162" s="185">
        <f t="shared" si="51"/>
        <v>0</v>
      </c>
      <c r="W162" s="185">
        <f t="shared" si="52"/>
        <v>0</v>
      </c>
      <c r="X162" s="185">
        <f t="shared" si="53"/>
        <v>0</v>
      </c>
      <c r="Y162" s="185">
        <f t="shared" si="54"/>
        <v>0</v>
      </c>
      <c r="Z162" s="188">
        <f t="shared" si="47"/>
        <v>0</v>
      </c>
      <c r="AA162" s="186">
        <f t="shared" si="48"/>
        <v>0</v>
      </c>
    </row>
    <row r="163" spans="1:27" ht="127.5" x14ac:dyDescent="0.25">
      <c r="A163" s="131" t="s">
        <v>426</v>
      </c>
      <c r="B163" s="37" t="s">
        <v>486</v>
      </c>
      <c r="C163" s="37" t="s">
        <v>488</v>
      </c>
      <c r="D163" s="85">
        <v>0.3</v>
      </c>
      <c r="E163" s="37" t="s">
        <v>444</v>
      </c>
      <c r="F163" s="86">
        <v>0.03</v>
      </c>
      <c r="G163" s="45" t="s">
        <v>475</v>
      </c>
      <c r="H163" s="83">
        <v>0</v>
      </c>
      <c r="I163" s="219">
        <v>100</v>
      </c>
      <c r="J163" s="144">
        <f t="shared" si="46"/>
        <v>0</v>
      </c>
      <c r="K163" s="149">
        <f>J163*F163*TablaPolítica[[#This Row],[Importancia relativa del objetivo(%)]]</f>
        <v>0</v>
      </c>
      <c r="L163" s="198" t="s">
        <v>1098</v>
      </c>
      <c r="M163" s="84" t="str">
        <f t="shared" si="45"/>
        <v>porcentaje</v>
      </c>
      <c r="N163" s="147">
        <v>0.8</v>
      </c>
      <c r="O163" s="147">
        <v>0.2</v>
      </c>
      <c r="P163" s="147">
        <v>0</v>
      </c>
      <c r="Q163" s="147">
        <v>0</v>
      </c>
      <c r="R163" s="147">
        <v>0</v>
      </c>
      <c r="S163" s="147">
        <v>0</v>
      </c>
      <c r="T163" s="185">
        <f t="shared" si="49"/>
        <v>0</v>
      </c>
      <c r="U163" s="185">
        <f t="shared" si="50"/>
        <v>0</v>
      </c>
      <c r="V163" s="185">
        <f t="shared" si="51"/>
        <v>0</v>
      </c>
      <c r="W163" s="185">
        <f t="shared" si="52"/>
        <v>0</v>
      </c>
      <c r="X163" s="185">
        <f t="shared" si="53"/>
        <v>0</v>
      </c>
      <c r="Y163" s="185">
        <f t="shared" si="54"/>
        <v>0</v>
      </c>
      <c r="Z163" s="188">
        <f t="shared" si="47"/>
        <v>0</v>
      </c>
      <c r="AA163" s="186">
        <f t="shared" si="48"/>
        <v>0</v>
      </c>
    </row>
    <row r="164" spans="1:27" ht="127.5" x14ac:dyDescent="0.25">
      <c r="A164" s="131" t="s">
        <v>426</v>
      </c>
      <c r="B164" s="37" t="s">
        <v>486</v>
      </c>
      <c r="C164" s="37" t="s">
        <v>488</v>
      </c>
      <c r="D164" s="85">
        <v>0.3</v>
      </c>
      <c r="E164" s="37" t="s">
        <v>445</v>
      </c>
      <c r="F164" s="86">
        <v>0.03</v>
      </c>
      <c r="G164" s="45" t="s">
        <v>476</v>
      </c>
      <c r="H164" s="83">
        <v>0</v>
      </c>
      <c r="I164" s="219">
        <v>100</v>
      </c>
      <c r="J164" s="144">
        <f t="shared" si="46"/>
        <v>0</v>
      </c>
      <c r="K164" s="149">
        <f>J164*F164*TablaPolítica[[#This Row],[Importancia relativa del objetivo(%)]]</f>
        <v>0</v>
      </c>
      <c r="L164" s="198" t="s">
        <v>1097</v>
      </c>
      <c r="M164" s="84" t="str">
        <f t="shared" ref="M164:M227" si="55">IF(I164=100,"porcentaje","entero")</f>
        <v>porcentaje</v>
      </c>
      <c r="N164" s="147">
        <v>1</v>
      </c>
      <c r="O164" s="147">
        <v>1</v>
      </c>
      <c r="P164" s="147">
        <v>1</v>
      </c>
      <c r="Q164" s="147">
        <v>1</v>
      </c>
      <c r="R164" s="147">
        <v>1</v>
      </c>
      <c r="S164" s="147">
        <v>1</v>
      </c>
      <c r="T164" s="185">
        <f t="shared" si="49"/>
        <v>0</v>
      </c>
      <c r="U164" s="185">
        <f t="shared" si="50"/>
        <v>0</v>
      </c>
      <c r="V164" s="185">
        <f t="shared" si="51"/>
        <v>0</v>
      </c>
      <c r="W164" s="185">
        <f t="shared" si="52"/>
        <v>0</v>
      </c>
      <c r="X164" s="185">
        <f t="shared" si="53"/>
        <v>0</v>
      </c>
      <c r="Y164" s="185">
        <f t="shared" si="54"/>
        <v>0</v>
      </c>
      <c r="Z164" s="188">
        <f t="shared" si="47"/>
        <v>0</v>
      </c>
      <c r="AA164" s="186">
        <f t="shared" si="48"/>
        <v>0</v>
      </c>
    </row>
    <row r="165" spans="1:27" ht="140.25" x14ac:dyDescent="0.25">
      <c r="A165" s="131" t="s">
        <v>426</v>
      </c>
      <c r="B165" s="37" t="s">
        <v>486</v>
      </c>
      <c r="C165" s="37" t="s">
        <v>488</v>
      </c>
      <c r="D165" s="85">
        <v>0.3</v>
      </c>
      <c r="E165" s="37" t="s">
        <v>446</v>
      </c>
      <c r="F165" s="86">
        <v>0.06</v>
      </c>
      <c r="G165" s="45" t="s">
        <v>477</v>
      </c>
      <c r="H165" s="83">
        <v>0</v>
      </c>
      <c r="I165" s="219">
        <v>100</v>
      </c>
      <c r="J165" s="144">
        <f t="shared" si="46"/>
        <v>0</v>
      </c>
      <c r="K165" s="149">
        <f>J165*F165*TablaPolítica[[#This Row],[Importancia relativa del objetivo(%)]]</f>
        <v>0</v>
      </c>
      <c r="L165" s="198" t="s">
        <v>1098</v>
      </c>
      <c r="M165" s="84" t="str">
        <f t="shared" si="55"/>
        <v>porcentaje</v>
      </c>
      <c r="N165" s="147">
        <v>1</v>
      </c>
      <c r="O165" s="147">
        <v>0</v>
      </c>
      <c r="P165" s="147">
        <v>1</v>
      </c>
      <c r="Q165" s="147">
        <v>0</v>
      </c>
      <c r="R165" s="147">
        <v>1</v>
      </c>
      <c r="S165" s="147">
        <v>0</v>
      </c>
      <c r="T165" s="185">
        <f t="shared" si="49"/>
        <v>0</v>
      </c>
      <c r="U165" s="185">
        <f t="shared" si="50"/>
        <v>0</v>
      </c>
      <c r="V165" s="185">
        <f t="shared" si="51"/>
        <v>0</v>
      </c>
      <c r="W165" s="185">
        <f t="shared" si="52"/>
        <v>0</v>
      </c>
      <c r="X165" s="185">
        <f t="shared" si="53"/>
        <v>0</v>
      </c>
      <c r="Y165" s="185">
        <f t="shared" si="54"/>
        <v>0</v>
      </c>
      <c r="Z165" s="188">
        <f t="shared" si="47"/>
        <v>0</v>
      </c>
      <c r="AA165" s="186">
        <f t="shared" si="48"/>
        <v>0</v>
      </c>
    </row>
    <row r="166" spans="1:27" ht="127.5" x14ac:dyDescent="0.25">
      <c r="A166" s="131" t="s">
        <v>426</v>
      </c>
      <c r="B166" s="37" t="s">
        <v>486</v>
      </c>
      <c r="C166" s="37" t="s">
        <v>488</v>
      </c>
      <c r="D166" s="85">
        <v>0.3</v>
      </c>
      <c r="E166" s="37" t="s">
        <v>447</v>
      </c>
      <c r="F166" s="86">
        <v>0.04</v>
      </c>
      <c r="G166" s="45" t="s">
        <v>478</v>
      </c>
      <c r="H166" s="83">
        <v>0</v>
      </c>
      <c r="I166" s="219">
        <v>100</v>
      </c>
      <c r="J166" s="144">
        <f t="shared" si="46"/>
        <v>0</v>
      </c>
      <c r="K166" s="149">
        <f>J166*F166*TablaPolítica[[#This Row],[Importancia relativa del objetivo(%)]]</f>
        <v>0</v>
      </c>
      <c r="L166" s="198" t="s">
        <v>1098</v>
      </c>
      <c r="M166" s="84" t="str">
        <f t="shared" si="55"/>
        <v>porcentaje</v>
      </c>
      <c r="N166" s="147">
        <v>1</v>
      </c>
      <c r="O166" s="147">
        <v>1</v>
      </c>
      <c r="P166" s="147">
        <v>1</v>
      </c>
      <c r="Q166" s="147">
        <v>1</v>
      </c>
      <c r="R166" s="147">
        <v>1</v>
      </c>
      <c r="S166" s="147">
        <v>1</v>
      </c>
      <c r="T166" s="185">
        <f t="shared" si="49"/>
        <v>0</v>
      </c>
      <c r="U166" s="185">
        <f t="shared" si="50"/>
        <v>0</v>
      </c>
      <c r="V166" s="185">
        <f t="shared" si="51"/>
        <v>0</v>
      </c>
      <c r="W166" s="185">
        <f t="shared" si="52"/>
        <v>0</v>
      </c>
      <c r="X166" s="185">
        <f t="shared" si="53"/>
        <v>0</v>
      </c>
      <c r="Y166" s="185">
        <f t="shared" si="54"/>
        <v>0</v>
      </c>
      <c r="Z166" s="188">
        <f t="shared" si="47"/>
        <v>0</v>
      </c>
      <c r="AA166" s="186">
        <f t="shared" si="48"/>
        <v>0</v>
      </c>
    </row>
    <row r="167" spans="1:27" ht="127.5" x14ac:dyDescent="0.25">
      <c r="A167" s="131" t="s">
        <v>426</v>
      </c>
      <c r="B167" s="37" t="s">
        <v>486</v>
      </c>
      <c r="C167" s="37" t="s">
        <v>488</v>
      </c>
      <c r="D167" s="85">
        <v>0.3</v>
      </c>
      <c r="E167" s="37" t="s">
        <v>448</v>
      </c>
      <c r="F167" s="86">
        <v>0.05</v>
      </c>
      <c r="G167" s="45" t="s">
        <v>479</v>
      </c>
      <c r="H167" s="83">
        <v>0</v>
      </c>
      <c r="I167" s="219">
        <v>100</v>
      </c>
      <c r="J167" s="144">
        <f>H167/I167</f>
        <v>0</v>
      </c>
      <c r="K167" s="149">
        <f>J167*F167*TablaPolítica[[#This Row],[Importancia relativa del objetivo(%)]]</f>
        <v>0</v>
      </c>
      <c r="L167" s="198" t="s">
        <v>1098</v>
      </c>
      <c r="M167" s="84" t="str">
        <f t="shared" si="55"/>
        <v>porcentaje</v>
      </c>
      <c r="N167" s="147">
        <v>0</v>
      </c>
      <c r="O167" s="147">
        <v>1</v>
      </c>
      <c r="P167" s="147">
        <v>1</v>
      </c>
      <c r="Q167" s="147">
        <v>0</v>
      </c>
      <c r="R167" s="147">
        <v>1</v>
      </c>
      <c r="S167" s="147">
        <v>0</v>
      </c>
      <c r="T167" s="185">
        <f t="shared" si="49"/>
        <v>0</v>
      </c>
      <c r="U167" s="185">
        <f t="shared" si="50"/>
        <v>0</v>
      </c>
      <c r="V167" s="185">
        <f t="shared" si="51"/>
        <v>0</v>
      </c>
      <c r="W167" s="185">
        <f t="shared" si="52"/>
        <v>0</v>
      </c>
      <c r="X167" s="185">
        <f t="shared" si="53"/>
        <v>0</v>
      </c>
      <c r="Y167" s="185">
        <f t="shared" si="54"/>
        <v>0</v>
      </c>
      <c r="Z167" s="188">
        <f t="shared" si="47"/>
        <v>0</v>
      </c>
      <c r="AA167" s="186">
        <f t="shared" si="48"/>
        <v>0</v>
      </c>
    </row>
    <row r="168" spans="1:27" ht="127.5" x14ac:dyDescent="0.25">
      <c r="A168" s="131" t="s">
        <v>426</v>
      </c>
      <c r="B168" s="37" t="s">
        <v>486</v>
      </c>
      <c r="C168" s="37" t="s">
        <v>488</v>
      </c>
      <c r="D168" s="85">
        <v>0.3</v>
      </c>
      <c r="E168" s="37" t="s">
        <v>449</v>
      </c>
      <c r="F168" s="86">
        <v>0.05</v>
      </c>
      <c r="G168" s="45" t="s">
        <v>480</v>
      </c>
      <c r="H168" s="83">
        <v>0</v>
      </c>
      <c r="I168" s="219">
        <v>100</v>
      </c>
      <c r="J168" s="144">
        <f t="shared" si="46"/>
        <v>0</v>
      </c>
      <c r="K168" s="149">
        <f>J168*F168*TablaPolítica[[#This Row],[Importancia relativa del objetivo(%)]]</f>
        <v>0</v>
      </c>
      <c r="L168" s="198" t="s">
        <v>1098</v>
      </c>
      <c r="M168" s="84" t="str">
        <f t="shared" si="55"/>
        <v>porcentaje</v>
      </c>
      <c r="N168" s="147">
        <v>0</v>
      </c>
      <c r="O168" s="147">
        <v>1</v>
      </c>
      <c r="P168" s="147">
        <v>1</v>
      </c>
      <c r="Q168" s="147">
        <v>0</v>
      </c>
      <c r="R168" s="147">
        <v>1</v>
      </c>
      <c r="S168" s="147">
        <v>0</v>
      </c>
      <c r="T168" s="185">
        <f t="shared" si="49"/>
        <v>0</v>
      </c>
      <c r="U168" s="185">
        <f t="shared" si="50"/>
        <v>0</v>
      </c>
      <c r="V168" s="185">
        <f t="shared" si="51"/>
        <v>0</v>
      </c>
      <c r="W168" s="185">
        <f t="shared" si="52"/>
        <v>0</v>
      </c>
      <c r="X168" s="185">
        <f t="shared" si="53"/>
        <v>0</v>
      </c>
      <c r="Y168" s="185">
        <f t="shared" si="54"/>
        <v>0</v>
      </c>
      <c r="Z168" s="188">
        <f t="shared" si="47"/>
        <v>0</v>
      </c>
      <c r="AA168" s="186">
        <f t="shared" si="48"/>
        <v>0</v>
      </c>
    </row>
    <row r="169" spans="1:27" ht="140.25" x14ac:dyDescent="0.25">
      <c r="A169" s="131" t="s">
        <v>426</v>
      </c>
      <c r="B169" s="37" t="s">
        <v>486</v>
      </c>
      <c r="C169" s="37" t="s">
        <v>489</v>
      </c>
      <c r="D169" s="85">
        <v>0.1</v>
      </c>
      <c r="E169" s="37" t="s">
        <v>450</v>
      </c>
      <c r="F169" s="86">
        <v>0.02</v>
      </c>
      <c r="G169" s="45" t="s">
        <v>481</v>
      </c>
      <c r="H169" s="83">
        <v>0</v>
      </c>
      <c r="I169" s="219">
        <v>100</v>
      </c>
      <c r="J169" s="144">
        <f t="shared" si="46"/>
        <v>0</v>
      </c>
      <c r="K169" s="149">
        <f>J169*F169*TablaPolítica[[#This Row],[Importancia relativa del objetivo(%)]]</f>
        <v>0</v>
      </c>
      <c r="L169" s="198" t="s">
        <v>1097</v>
      </c>
      <c r="M169" s="84" t="str">
        <f t="shared" si="55"/>
        <v>porcentaje</v>
      </c>
      <c r="N169" s="147">
        <v>0.8</v>
      </c>
      <c r="O169" s="147">
        <v>0.2</v>
      </c>
      <c r="P169" s="147">
        <v>0</v>
      </c>
      <c r="Q169" s="147">
        <v>0</v>
      </c>
      <c r="R169" s="147">
        <v>0</v>
      </c>
      <c r="S169" s="147">
        <v>0</v>
      </c>
      <c r="T169" s="185">
        <f t="shared" si="49"/>
        <v>0</v>
      </c>
      <c r="U169" s="185">
        <f t="shared" si="50"/>
        <v>0</v>
      </c>
      <c r="V169" s="185">
        <f t="shared" si="51"/>
        <v>0</v>
      </c>
      <c r="W169" s="185">
        <f t="shared" si="52"/>
        <v>0</v>
      </c>
      <c r="X169" s="185">
        <f t="shared" si="53"/>
        <v>0</v>
      </c>
      <c r="Y169" s="185">
        <f t="shared" si="54"/>
        <v>0</v>
      </c>
      <c r="Z169" s="188">
        <f t="shared" si="47"/>
        <v>0</v>
      </c>
      <c r="AA169" s="186">
        <f t="shared" si="48"/>
        <v>0</v>
      </c>
    </row>
    <row r="170" spans="1:27" ht="114.75" x14ac:dyDescent="0.25">
      <c r="A170" s="131" t="s">
        <v>426</v>
      </c>
      <c r="B170" s="37" t="s">
        <v>486</v>
      </c>
      <c r="C170" s="37" t="s">
        <v>489</v>
      </c>
      <c r="D170" s="85">
        <v>0.1</v>
      </c>
      <c r="E170" s="37" t="s">
        <v>451</v>
      </c>
      <c r="F170" s="86">
        <v>0.03</v>
      </c>
      <c r="G170" s="45" t="s">
        <v>482</v>
      </c>
      <c r="H170" s="83">
        <v>0</v>
      </c>
      <c r="I170" s="219">
        <v>100</v>
      </c>
      <c r="J170" s="144">
        <f t="shared" si="46"/>
        <v>0</v>
      </c>
      <c r="K170" s="149">
        <f>J170*F170*TablaPolítica[[#This Row],[Importancia relativa del objetivo(%)]]</f>
        <v>0</v>
      </c>
      <c r="L170" s="198" t="s">
        <v>1098</v>
      </c>
      <c r="M170" s="84" t="str">
        <f t="shared" si="55"/>
        <v>porcentaje</v>
      </c>
      <c r="N170" s="147">
        <v>1</v>
      </c>
      <c r="O170" s="147">
        <v>1</v>
      </c>
      <c r="P170" s="147">
        <v>1</v>
      </c>
      <c r="Q170" s="147">
        <v>1</v>
      </c>
      <c r="R170" s="147">
        <v>1</v>
      </c>
      <c r="S170" s="147">
        <v>1</v>
      </c>
      <c r="T170" s="185">
        <f t="shared" si="49"/>
        <v>0</v>
      </c>
      <c r="U170" s="185">
        <f t="shared" si="50"/>
        <v>0</v>
      </c>
      <c r="V170" s="185">
        <f t="shared" si="51"/>
        <v>0</v>
      </c>
      <c r="W170" s="185">
        <f t="shared" si="52"/>
        <v>0</v>
      </c>
      <c r="X170" s="185">
        <f t="shared" si="53"/>
        <v>0</v>
      </c>
      <c r="Y170" s="185">
        <f t="shared" si="54"/>
        <v>0</v>
      </c>
      <c r="Z170" s="188">
        <f t="shared" si="47"/>
        <v>0</v>
      </c>
      <c r="AA170" s="186">
        <f t="shared" si="48"/>
        <v>0</v>
      </c>
    </row>
    <row r="171" spans="1:27" ht="127.5" x14ac:dyDescent="0.25">
      <c r="A171" s="131" t="s">
        <v>426</v>
      </c>
      <c r="B171" s="37" t="s">
        <v>486</v>
      </c>
      <c r="C171" s="37" t="s">
        <v>489</v>
      </c>
      <c r="D171" s="85">
        <v>0.1</v>
      </c>
      <c r="E171" s="37" t="s">
        <v>452</v>
      </c>
      <c r="F171" s="86">
        <v>0.03</v>
      </c>
      <c r="G171" s="45" t="s">
        <v>483</v>
      </c>
      <c r="H171" s="83">
        <v>0</v>
      </c>
      <c r="I171" s="219">
        <v>100</v>
      </c>
      <c r="J171" s="144">
        <f t="shared" si="46"/>
        <v>0</v>
      </c>
      <c r="K171" s="149">
        <f>J171*F171*TablaPolítica[[#This Row],[Importancia relativa del objetivo(%)]]</f>
        <v>0</v>
      </c>
      <c r="L171" s="198" t="s">
        <v>1098</v>
      </c>
      <c r="M171" s="84" t="str">
        <f t="shared" si="55"/>
        <v>porcentaje</v>
      </c>
      <c r="N171" s="147">
        <v>1</v>
      </c>
      <c r="O171" s="147">
        <v>1</v>
      </c>
      <c r="P171" s="147">
        <v>1</v>
      </c>
      <c r="Q171" s="147">
        <v>1</v>
      </c>
      <c r="R171" s="147">
        <v>1</v>
      </c>
      <c r="S171" s="147">
        <v>1</v>
      </c>
      <c r="T171" s="185">
        <f t="shared" si="49"/>
        <v>0</v>
      </c>
      <c r="U171" s="185">
        <f t="shared" si="50"/>
        <v>0</v>
      </c>
      <c r="V171" s="185">
        <f t="shared" si="51"/>
        <v>0</v>
      </c>
      <c r="W171" s="185">
        <f t="shared" si="52"/>
        <v>0</v>
      </c>
      <c r="X171" s="185">
        <f t="shared" si="53"/>
        <v>0</v>
      </c>
      <c r="Y171" s="185">
        <f t="shared" si="54"/>
        <v>0</v>
      </c>
      <c r="Z171" s="188">
        <f t="shared" si="47"/>
        <v>0</v>
      </c>
      <c r="AA171" s="186">
        <f t="shared" si="48"/>
        <v>0</v>
      </c>
    </row>
    <row r="172" spans="1:27" ht="114.75" x14ac:dyDescent="0.25">
      <c r="A172" s="131" t="s">
        <v>426</v>
      </c>
      <c r="B172" s="37" t="s">
        <v>486</v>
      </c>
      <c r="C172" s="37" t="s">
        <v>489</v>
      </c>
      <c r="D172" s="85">
        <v>0.1</v>
      </c>
      <c r="E172" s="37" t="s">
        <v>453</v>
      </c>
      <c r="F172" s="86">
        <v>0.02</v>
      </c>
      <c r="G172" s="45" t="s">
        <v>484</v>
      </c>
      <c r="H172" s="83">
        <v>0</v>
      </c>
      <c r="I172" s="219">
        <v>100</v>
      </c>
      <c r="J172" s="144">
        <f t="shared" si="46"/>
        <v>0</v>
      </c>
      <c r="K172" s="149">
        <f>J172*F172*TablaPolítica[[#This Row],[Importancia relativa del objetivo(%)]]</f>
        <v>0</v>
      </c>
      <c r="L172" s="198" t="s">
        <v>1098</v>
      </c>
      <c r="M172" s="84" t="str">
        <f t="shared" si="55"/>
        <v>porcentaje</v>
      </c>
      <c r="N172" s="147">
        <v>0</v>
      </c>
      <c r="O172" s="147">
        <v>0</v>
      </c>
      <c r="P172" s="147">
        <v>1</v>
      </c>
      <c r="Q172" s="147">
        <v>0</v>
      </c>
      <c r="R172" s="147">
        <v>1</v>
      </c>
      <c r="S172" s="147">
        <v>0</v>
      </c>
      <c r="T172" s="185">
        <f t="shared" si="49"/>
        <v>0</v>
      </c>
      <c r="U172" s="185">
        <f t="shared" si="50"/>
        <v>0</v>
      </c>
      <c r="V172" s="185">
        <f t="shared" si="51"/>
        <v>0</v>
      </c>
      <c r="W172" s="185">
        <f t="shared" si="52"/>
        <v>0</v>
      </c>
      <c r="X172" s="185">
        <f t="shared" si="53"/>
        <v>0</v>
      </c>
      <c r="Y172" s="185">
        <f t="shared" si="54"/>
        <v>0</v>
      </c>
      <c r="Z172" s="188">
        <f t="shared" si="47"/>
        <v>0</v>
      </c>
      <c r="AA172" s="186">
        <f t="shared" si="48"/>
        <v>0</v>
      </c>
    </row>
    <row r="173" spans="1:27" ht="127.5" x14ac:dyDescent="0.25">
      <c r="A173" s="131" t="s">
        <v>46</v>
      </c>
      <c r="B173" s="37" t="s">
        <v>996</v>
      </c>
      <c r="C173" s="37" t="s">
        <v>490</v>
      </c>
      <c r="D173" s="85">
        <v>0.2</v>
      </c>
      <c r="E173" s="37" t="s">
        <v>491</v>
      </c>
      <c r="F173" s="86">
        <v>0.2</v>
      </c>
      <c r="G173" s="45" t="s">
        <v>501</v>
      </c>
      <c r="H173" s="83">
        <v>0</v>
      </c>
      <c r="I173" s="219">
        <v>100</v>
      </c>
      <c r="J173" s="144">
        <f t="shared" si="46"/>
        <v>0</v>
      </c>
      <c r="K173" s="149">
        <f>J173*F173*TablaPolítica[[#This Row],[Importancia relativa del objetivo(%)]]</f>
        <v>0</v>
      </c>
      <c r="L173" s="195" t="s">
        <v>1098</v>
      </c>
      <c r="M173" s="84" t="str">
        <f t="shared" si="55"/>
        <v>porcentaje</v>
      </c>
      <c r="N173" s="160">
        <v>0</v>
      </c>
      <c r="O173" s="150">
        <v>1</v>
      </c>
      <c r="P173" s="150">
        <v>0</v>
      </c>
      <c r="Q173" s="150">
        <v>0</v>
      </c>
      <c r="R173" s="150">
        <v>0</v>
      </c>
      <c r="S173" s="150">
        <v>0</v>
      </c>
      <c r="T173" s="185">
        <f t="shared" si="49"/>
        <v>0</v>
      </c>
      <c r="U173" s="185">
        <f t="shared" si="50"/>
        <v>0</v>
      </c>
      <c r="V173" s="185">
        <f t="shared" si="51"/>
        <v>0</v>
      </c>
      <c r="W173" s="185">
        <f t="shared" si="52"/>
        <v>0</v>
      </c>
      <c r="X173" s="185">
        <f t="shared" si="53"/>
        <v>0</v>
      </c>
      <c r="Y173" s="185">
        <f t="shared" si="54"/>
        <v>0</v>
      </c>
      <c r="Z173" s="188">
        <f t="shared" si="47"/>
        <v>0</v>
      </c>
      <c r="AA173" s="186">
        <f t="shared" si="48"/>
        <v>0</v>
      </c>
    </row>
    <row r="174" spans="1:27" ht="89.25" x14ac:dyDescent="0.25">
      <c r="A174" s="131" t="s">
        <v>46</v>
      </c>
      <c r="B174" s="37" t="s">
        <v>996</v>
      </c>
      <c r="C174" s="37" t="s">
        <v>511</v>
      </c>
      <c r="D174" s="85">
        <v>0.5</v>
      </c>
      <c r="E174" s="36" t="s">
        <v>492</v>
      </c>
      <c r="F174" s="86">
        <v>0.2</v>
      </c>
      <c r="G174" s="45" t="s">
        <v>502</v>
      </c>
      <c r="H174" s="83">
        <v>0</v>
      </c>
      <c r="I174" s="219">
        <v>100</v>
      </c>
      <c r="J174" s="144">
        <f t="shared" si="46"/>
        <v>0</v>
      </c>
      <c r="K174" s="149">
        <f>J174*F174*TablaPolítica[[#This Row],[Importancia relativa del objetivo(%)]]</f>
        <v>0</v>
      </c>
      <c r="L174" s="195" t="s">
        <v>1098</v>
      </c>
      <c r="M174" s="84" t="str">
        <f t="shared" si="55"/>
        <v>porcentaje</v>
      </c>
      <c r="N174" s="147">
        <v>0</v>
      </c>
      <c r="O174" s="147">
        <v>1</v>
      </c>
      <c r="P174" s="147">
        <v>1</v>
      </c>
      <c r="Q174" s="147">
        <v>1</v>
      </c>
      <c r="R174" s="147">
        <v>1</v>
      </c>
      <c r="S174" s="147">
        <v>1</v>
      </c>
      <c r="T174" s="185">
        <f t="shared" si="49"/>
        <v>0</v>
      </c>
      <c r="U174" s="185">
        <f t="shared" si="50"/>
        <v>0</v>
      </c>
      <c r="V174" s="185">
        <f t="shared" si="51"/>
        <v>0</v>
      </c>
      <c r="W174" s="185">
        <f t="shared" si="52"/>
        <v>0</v>
      </c>
      <c r="X174" s="185">
        <f t="shared" si="53"/>
        <v>0</v>
      </c>
      <c r="Y174" s="185">
        <f t="shared" si="54"/>
        <v>0</v>
      </c>
      <c r="Z174" s="188">
        <f t="shared" si="47"/>
        <v>0</v>
      </c>
      <c r="AA174" s="186">
        <f t="shared" si="48"/>
        <v>0</v>
      </c>
    </row>
    <row r="175" spans="1:27" ht="102" x14ac:dyDescent="0.25">
      <c r="A175" s="131" t="s">
        <v>46</v>
      </c>
      <c r="B175" s="37" t="s">
        <v>996</v>
      </c>
      <c r="C175" s="37" t="s">
        <v>511</v>
      </c>
      <c r="D175" s="85">
        <v>0.5</v>
      </c>
      <c r="E175" s="36" t="s">
        <v>493</v>
      </c>
      <c r="F175" s="86">
        <v>0.08</v>
      </c>
      <c r="G175" s="45" t="s">
        <v>503</v>
      </c>
      <c r="H175" s="83">
        <v>0</v>
      </c>
      <c r="I175" s="219">
        <v>100</v>
      </c>
      <c r="J175" s="144">
        <f t="shared" si="46"/>
        <v>0</v>
      </c>
      <c r="K175" s="149">
        <f>J175*F175*TablaPolítica[[#This Row],[Importancia relativa del objetivo(%)]]</f>
        <v>0</v>
      </c>
      <c r="L175" s="195" t="s">
        <v>1097</v>
      </c>
      <c r="M175" s="84" t="str">
        <f t="shared" si="55"/>
        <v>porcentaje</v>
      </c>
      <c r="N175" s="160">
        <v>0</v>
      </c>
      <c r="O175" s="147">
        <v>0.2</v>
      </c>
      <c r="P175" s="147">
        <v>0.8</v>
      </c>
      <c r="Q175" s="147">
        <v>0</v>
      </c>
      <c r="R175" s="147">
        <v>0</v>
      </c>
      <c r="S175" s="147">
        <v>0</v>
      </c>
      <c r="T175" s="185">
        <f t="shared" si="49"/>
        <v>0</v>
      </c>
      <c r="U175" s="185">
        <f t="shared" si="50"/>
        <v>0</v>
      </c>
      <c r="V175" s="185">
        <f t="shared" si="51"/>
        <v>0</v>
      </c>
      <c r="W175" s="185">
        <f t="shared" si="52"/>
        <v>0</v>
      </c>
      <c r="X175" s="185">
        <f t="shared" si="53"/>
        <v>0</v>
      </c>
      <c r="Y175" s="185">
        <f t="shared" si="54"/>
        <v>0</v>
      </c>
      <c r="Z175" s="188">
        <f t="shared" si="47"/>
        <v>0</v>
      </c>
      <c r="AA175" s="186">
        <f t="shared" si="48"/>
        <v>0</v>
      </c>
    </row>
    <row r="176" spans="1:27" ht="114.75" x14ac:dyDescent="0.25">
      <c r="A176" s="131" t="s">
        <v>46</v>
      </c>
      <c r="B176" s="37" t="s">
        <v>996</v>
      </c>
      <c r="C176" s="37" t="s">
        <v>511</v>
      </c>
      <c r="D176" s="85">
        <v>0.5</v>
      </c>
      <c r="E176" s="36" t="s">
        <v>494</v>
      </c>
      <c r="F176" s="86">
        <v>0.06</v>
      </c>
      <c r="G176" s="45" t="s">
        <v>504</v>
      </c>
      <c r="H176" s="83">
        <v>0</v>
      </c>
      <c r="I176" s="219">
        <v>100</v>
      </c>
      <c r="J176" s="144">
        <f t="shared" si="46"/>
        <v>0</v>
      </c>
      <c r="K176" s="149">
        <f>J176*F176*TablaPolítica[[#This Row],[Importancia relativa del objetivo(%)]]</f>
        <v>0</v>
      </c>
      <c r="L176" s="195" t="s">
        <v>1098</v>
      </c>
      <c r="M176" s="84" t="str">
        <f t="shared" si="55"/>
        <v>porcentaje</v>
      </c>
      <c r="N176" s="160">
        <v>0</v>
      </c>
      <c r="O176" s="147">
        <v>0</v>
      </c>
      <c r="P176" s="147">
        <v>0</v>
      </c>
      <c r="Q176" s="147">
        <v>1</v>
      </c>
      <c r="R176" s="147">
        <v>1</v>
      </c>
      <c r="S176" s="147">
        <v>1</v>
      </c>
      <c r="T176" s="185">
        <f t="shared" si="49"/>
        <v>0</v>
      </c>
      <c r="U176" s="185">
        <f t="shared" si="50"/>
        <v>0</v>
      </c>
      <c r="V176" s="185">
        <f t="shared" si="51"/>
        <v>0</v>
      </c>
      <c r="W176" s="185">
        <f t="shared" si="52"/>
        <v>0</v>
      </c>
      <c r="X176" s="185">
        <f t="shared" si="53"/>
        <v>0</v>
      </c>
      <c r="Y176" s="185">
        <f t="shared" si="54"/>
        <v>0</v>
      </c>
      <c r="Z176" s="188">
        <f t="shared" si="47"/>
        <v>0</v>
      </c>
      <c r="AA176" s="186">
        <f t="shared" si="48"/>
        <v>0</v>
      </c>
    </row>
    <row r="177" spans="1:27" ht="114.75" x14ac:dyDescent="0.25">
      <c r="A177" s="131" t="s">
        <v>46</v>
      </c>
      <c r="B177" s="37" t="s">
        <v>996</v>
      </c>
      <c r="C177" s="37" t="s">
        <v>511</v>
      </c>
      <c r="D177" s="85">
        <v>0.5</v>
      </c>
      <c r="E177" s="36" t="s">
        <v>495</v>
      </c>
      <c r="F177" s="86">
        <v>0.06</v>
      </c>
      <c r="G177" s="45" t="s">
        <v>505</v>
      </c>
      <c r="H177" s="83">
        <v>0</v>
      </c>
      <c r="I177" s="219">
        <v>100</v>
      </c>
      <c r="J177" s="144">
        <f t="shared" si="46"/>
        <v>0</v>
      </c>
      <c r="K177" s="149">
        <f>J177*F177*TablaPolítica[[#This Row],[Importancia relativa del objetivo(%)]]</f>
        <v>0</v>
      </c>
      <c r="L177" s="195" t="s">
        <v>1097</v>
      </c>
      <c r="M177" s="84" t="str">
        <f t="shared" si="55"/>
        <v>porcentaje</v>
      </c>
      <c r="N177" s="160">
        <v>0</v>
      </c>
      <c r="O177" s="147">
        <v>0.2</v>
      </c>
      <c r="P177" s="147">
        <v>0.8</v>
      </c>
      <c r="Q177" s="147">
        <v>0</v>
      </c>
      <c r="R177" s="147">
        <v>0</v>
      </c>
      <c r="S177" s="147">
        <v>0</v>
      </c>
      <c r="T177" s="185">
        <f t="shared" si="49"/>
        <v>0</v>
      </c>
      <c r="U177" s="185">
        <f t="shared" si="50"/>
        <v>0</v>
      </c>
      <c r="V177" s="185">
        <f t="shared" si="51"/>
        <v>0</v>
      </c>
      <c r="W177" s="185">
        <f t="shared" si="52"/>
        <v>0</v>
      </c>
      <c r="X177" s="185">
        <f t="shared" si="53"/>
        <v>0</v>
      </c>
      <c r="Y177" s="185">
        <f t="shared" si="54"/>
        <v>0</v>
      </c>
      <c r="Z177" s="188">
        <f t="shared" si="47"/>
        <v>0</v>
      </c>
      <c r="AA177" s="186">
        <f t="shared" si="48"/>
        <v>0</v>
      </c>
    </row>
    <row r="178" spans="1:27" ht="89.25" x14ac:dyDescent="0.25">
      <c r="A178" s="131" t="s">
        <v>46</v>
      </c>
      <c r="B178" s="37" t="s">
        <v>996</v>
      </c>
      <c r="C178" s="37" t="s">
        <v>511</v>
      </c>
      <c r="D178" s="85">
        <v>0.5</v>
      </c>
      <c r="E178" s="37" t="s">
        <v>496</v>
      </c>
      <c r="F178" s="86">
        <v>0.1</v>
      </c>
      <c r="G178" s="45" t="s">
        <v>506</v>
      </c>
      <c r="H178" s="83">
        <v>0</v>
      </c>
      <c r="I178" s="219">
        <v>100</v>
      </c>
      <c r="J178" s="144">
        <f t="shared" si="46"/>
        <v>0</v>
      </c>
      <c r="K178" s="149">
        <f>J178*F178*TablaPolítica[[#This Row],[Importancia relativa del objetivo(%)]]</f>
        <v>0</v>
      </c>
      <c r="L178" s="195" t="s">
        <v>1098</v>
      </c>
      <c r="M178" s="84" t="str">
        <f t="shared" si="55"/>
        <v>porcentaje</v>
      </c>
      <c r="N178" s="160">
        <v>0</v>
      </c>
      <c r="O178" s="150">
        <v>0</v>
      </c>
      <c r="P178" s="150">
        <v>1</v>
      </c>
      <c r="Q178" s="150">
        <v>1</v>
      </c>
      <c r="R178" s="150">
        <v>1</v>
      </c>
      <c r="S178" s="150">
        <v>1</v>
      </c>
      <c r="T178" s="185">
        <f t="shared" si="49"/>
        <v>0</v>
      </c>
      <c r="U178" s="185">
        <f t="shared" si="50"/>
        <v>0</v>
      </c>
      <c r="V178" s="185">
        <f t="shared" si="51"/>
        <v>0</v>
      </c>
      <c r="W178" s="185">
        <f t="shared" si="52"/>
        <v>0</v>
      </c>
      <c r="X178" s="185">
        <f t="shared" si="53"/>
        <v>0</v>
      </c>
      <c r="Y178" s="185">
        <f t="shared" si="54"/>
        <v>0</v>
      </c>
      <c r="Z178" s="188">
        <f t="shared" si="47"/>
        <v>0</v>
      </c>
      <c r="AA178" s="186">
        <f t="shared" si="48"/>
        <v>0</v>
      </c>
    </row>
    <row r="179" spans="1:27" ht="89.25" x14ac:dyDescent="0.25">
      <c r="A179" s="131" t="s">
        <v>46</v>
      </c>
      <c r="B179" s="37" t="s">
        <v>996</v>
      </c>
      <c r="C179" s="37" t="s">
        <v>512</v>
      </c>
      <c r="D179" s="85">
        <v>0.3</v>
      </c>
      <c r="E179" s="36" t="s">
        <v>497</v>
      </c>
      <c r="F179" s="86">
        <v>0.1</v>
      </c>
      <c r="G179" s="45" t="s">
        <v>507</v>
      </c>
      <c r="H179" s="83">
        <v>0</v>
      </c>
      <c r="I179" s="219">
        <v>100</v>
      </c>
      <c r="J179" s="144">
        <f t="shared" si="46"/>
        <v>0</v>
      </c>
      <c r="K179" s="149">
        <f>J179*F179*TablaPolítica[[#This Row],[Importancia relativa del objetivo(%)]]</f>
        <v>0</v>
      </c>
      <c r="L179" s="195" t="s">
        <v>1097</v>
      </c>
      <c r="M179" s="84" t="str">
        <f t="shared" si="55"/>
        <v>porcentaje</v>
      </c>
      <c r="N179" s="160">
        <v>0</v>
      </c>
      <c r="O179" s="150">
        <v>0.1</v>
      </c>
      <c r="P179" s="160">
        <v>0</v>
      </c>
      <c r="Q179" s="150">
        <v>0.3</v>
      </c>
      <c r="R179" s="150">
        <v>0</v>
      </c>
      <c r="S179" s="150">
        <v>0.3</v>
      </c>
      <c r="T179" s="185">
        <f t="shared" si="49"/>
        <v>0</v>
      </c>
      <c r="U179" s="185">
        <f t="shared" si="50"/>
        <v>0</v>
      </c>
      <c r="V179" s="185">
        <f t="shared" si="51"/>
        <v>0</v>
      </c>
      <c r="W179" s="185">
        <f t="shared" si="52"/>
        <v>0</v>
      </c>
      <c r="X179" s="185">
        <f t="shared" si="53"/>
        <v>0</v>
      </c>
      <c r="Y179" s="185">
        <f t="shared" si="54"/>
        <v>0</v>
      </c>
      <c r="Z179" s="188">
        <f t="shared" si="47"/>
        <v>0</v>
      </c>
      <c r="AA179" s="186">
        <f t="shared" si="48"/>
        <v>0</v>
      </c>
    </row>
    <row r="180" spans="1:27" ht="114.75" x14ac:dyDescent="0.25">
      <c r="A180" s="131" t="s">
        <v>46</v>
      </c>
      <c r="B180" s="37" t="s">
        <v>996</v>
      </c>
      <c r="C180" s="37" t="s">
        <v>512</v>
      </c>
      <c r="D180" s="85">
        <v>0.3</v>
      </c>
      <c r="E180" s="36" t="s">
        <v>498</v>
      </c>
      <c r="F180" s="86">
        <v>0.05</v>
      </c>
      <c r="G180" s="45" t="s">
        <v>508</v>
      </c>
      <c r="H180" s="83">
        <v>0</v>
      </c>
      <c r="I180" s="219">
        <v>100</v>
      </c>
      <c r="J180" s="144">
        <f t="shared" si="46"/>
        <v>0</v>
      </c>
      <c r="K180" s="149">
        <f>J180*F180*TablaPolítica[[#This Row],[Importancia relativa del objetivo(%)]]</f>
        <v>0</v>
      </c>
      <c r="L180" s="195" t="s">
        <v>1098</v>
      </c>
      <c r="M180" s="84" t="str">
        <f t="shared" si="55"/>
        <v>porcentaje</v>
      </c>
      <c r="N180" s="147">
        <v>0</v>
      </c>
      <c r="O180" s="147">
        <v>1</v>
      </c>
      <c r="P180" s="147">
        <v>0</v>
      </c>
      <c r="Q180" s="147">
        <v>1</v>
      </c>
      <c r="R180" s="147">
        <v>0</v>
      </c>
      <c r="S180" s="147">
        <v>1</v>
      </c>
      <c r="T180" s="185">
        <f t="shared" si="49"/>
        <v>0</v>
      </c>
      <c r="U180" s="185">
        <f t="shared" si="50"/>
        <v>0</v>
      </c>
      <c r="V180" s="185">
        <f t="shared" si="51"/>
        <v>0</v>
      </c>
      <c r="W180" s="185">
        <f t="shared" si="52"/>
        <v>0</v>
      </c>
      <c r="X180" s="185">
        <f t="shared" si="53"/>
        <v>0</v>
      </c>
      <c r="Y180" s="185">
        <f t="shared" si="54"/>
        <v>0</v>
      </c>
      <c r="Z180" s="188">
        <f t="shared" si="47"/>
        <v>0</v>
      </c>
      <c r="AA180" s="186">
        <f t="shared" si="48"/>
        <v>0</v>
      </c>
    </row>
    <row r="181" spans="1:27" ht="127.5" x14ac:dyDescent="0.25">
      <c r="A181" s="131" t="s">
        <v>46</v>
      </c>
      <c r="B181" s="37" t="s">
        <v>996</v>
      </c>
      <c r="C181" s="37" t="s">
        <v>512</v>
      </c>
      <c r="D181" s="85">
        <v>0.3</v>
      </c>
      <c r="E181" s="36" t="s">
        <v>499</v>
      </c>
      <c r="F181" s="86">
        <v>0.05</v>
      </c>
      <c r="G181" s="45" t="s">
        <v>509</v>
      </c>
      <c r="H181" s="83">
        <v>0</v>
      </c>
      <c r="I181" s="219">
        <v>100</v>
      </c>
      <c r="J181" s="144">
        <f t="shared" si="46"/>
        <v>0</v>
      </c>
      <c r="K181" s="149">
        <f>J181*F181*TablaPolítica[[#This Row],[Importancia relativa del objetivo(%)]]</f>
        <v>0</v>
      </c>
      <c r="L181" s="195" t="s">
        <v>1098</v>
      </c>
      <c r="M181" s="84" t="str">
        <f t="shared" si="55"/>
        <v>porcentaje</v>
      </c>
      <c r="N181" s="147">
        <v>0</v>
      </c>
      <c r="O181" s="147">
        <v>1</v>
      </c>
      <c r="P181" s="147">
        <v>0</v>
      </c>
      <c r="Q181" s="147">
        <v>1</v>
      </c>
      <c r="R181" s="147">
        <v>0</v>
      </c>
      <c r="S181" s="147">
        <v>1</v>
      </c>
      <c r="T181" s="185">
        <f t="shared" si="49"/>
        <v>0</v>
      </c>
      <c r="U181" s="185">
        <f t="shared" si="50"/>
        <v>0</v>
      </c>
      <c r="V181" s="185">
        <f t="shared" si="51"/>
        <v>0</v>
      </c>
      <c r="W181" s="185">
        <f t="shared" si="52"/>
        <v>0</v>
      </c>
      <c r="X181" s="185">
        <f t="shared" si="53"/>
        <v>0</v>
      </c>
      <c r="Y181" s="185">
        <f t="shared" si="54"/>
        <v>0</v>
      </c>
      <c r="Z181" s="188">
        <f t="shared" si="47"/>
        <v>0</v>
      </c>
      <c r="AA181" s="186">
        <f t="shared" si="48"/>
        <v>0</v>
      </c>
    </row>
    <row r="182" spans="1:27" ht="102" x14ac:dyDescent="0.25">
      <c r="A182" s="131" t="s">
        <v>46</v>
      </c>
      <c r="B182" s="37" t="s">
        <v>996</v>
      </c>
      <c r="C182" s="37" t="s">
        <v>512</v>
      </c>
      <c r="D182" s="85">
        <v>0.3</v>
      </c>
      <c r="E182" s="36" t="s">
        <v>500</v>
      </c>
      <c r="F182" s="86">
        <v>0.1</v>
      </c>
      <c r="G182" s="45" t="s">
        <v>510</v>
      </c>
      <c r="H182" s="83">
        <v>0</v>
      </c>
      <c r="I182" s="219">
        <v>100</v>
      </c>
      <c r="J182" s="144">
        <f t="shared" si="46"/>
        <v>0</v>
      </c>
      <c r="K182" s="149">
        <f>J182*F182*TablaPolítica[[#This Row],[Importancia relativa del objetivo(%)]]</f>
        <v>0</v>
      </c>
      <c r="L182" s="195" t="s">
        <v>1098</v>
      </c>
      <c r="M182" s="84" t="str">
        <f t="shared" si="55"/>
        <v>porcentaje</v>
      </c>
      <c r="N182" s="146">
        <v>0</v>
      </c>
      <c r="O182" s="147">
        <v>0</v>
      </c>
      <c r="P182" s="147">
        <v>1</v>
      </c>
      <c r="Q182" s="147">
        <v>0</v>
      </c>
      <c r="R182" s="147">
        <v>0</v>
      </c>
      <c r="S182" s="147">
        <v>1</v>
      </c>
      <c r="T182" s="185">
        <f t="shared" si="49"/>
        <v>0</v>
      </c>
      <c r="U182" s="185">
        <f t="shared" si="50"/>
        <v>0</v>
      </c>
      <c r="V182" s="185">
        <f t="shared" si="51"/>
        <v>0</v>
      </c>
      <c r="W182" s="185">
        <f t="shared" si="52"/>
        <v>0</v>
      </c>
      <c r="X182" s="185">
        <f t="shared" si="53"/>
        <v>0</v>
      </c>
      <c r="Y182" s="185">
        <f t="shared" si="54"/>
        <v>0</v>
      </c>
      <c r="Z182" s="188">
        <f t="shared" si="47"/>
        <v>0</v>
      </c>
      <c r="AA182" s="186">
        <f t="shared" si="48"/>
        <v>0</v>
      </c>
    </row>
    <row r="183" spans="1:27" ht="140.25" x14ac:dyDescent="0.25">
      <c r="A183" s="131" t="s">
        <v>48</v>
      </c>
      <c r="B183" s="37" t="s">
        <v>561</v>
      </c>
      <c r="C183" s="37" t="s">
        <v>553</v>
      </c>
      <c r="D183" s="85">
        <v>0.1</v>
      </c>
      <c r="E183" s="37" t="s">
        <v>513</v>
      </c>
      <c r="F183" s="86">
        <v>0.05</v>
      </c>
      <c r="G183" s="45" t="s">
        <v>533</v>
      </c>
      <c r="H183" s="83">
        <v>0</v>
      </c>
      <c r="I183" s="219">
        <v>100</v>
      </c>
      <c r="J183" s="144">
        <f t="shared" si="46"/>
        <v>0</v>
      </c>
      <c r="K183" s="149">
        <f>J183*F183*TablaPolítica[[#This Row],[Importancia relativa del objetivo(%)]]</f>
        <v>0</v>
      </c>
      <c r="L183" s="195" t="s">
        <v>1097</v>
      </c>
      <c r="M183" s="84" t="str">
        <f t="shared" si="55"/>
        <v>porcentaje</v>
      </c>
      <c r="N183" s="147">
        <v>0</v>
      </c>
      <c r="O183" s="147">
        <v>0.1</v>
      </c>
      <c r="P183" s="147">
        <v>0.25</v>
      </c>
      <c r="Q183" s="147">
        <v>0.65</v>
      </c>
      <c r="R183" s="147">
        <v>0</v>
      </c>
      <c r="S183" s="147">
        <v>0</v>
      </c>
      <c r="T183" s="185">
        <f t="shared" si="49"/>
        <v>0</v>
      </c>
      <c r="U183" s="185">
        <f t="shared" si="50"/>
        <v>0</v>
      </c>
      <c r="V183" s="185">
        <f t="shared" si="51"/>
        <v>0</v>
      </c>
      <c r="W183" s="185">
        <f t="shared" si="52"/>
        <v>0</v>
      </c>
      <c r="X183" s="185">
        <f t="shared" si="53"/>
        <v>0</v>
      </c>
      <c r="Y183" s="185">
        <f t="shared" si="54"/>
        <v>0</v>
      </c>
      <c r="Z183" s="188">
        <f t="shared" si="47"/>
        <v>0</v>
      </c>
      <c r="AA183" s="186">
        <f t="shared" si="48"/>
        <v>0</v>
      </c>
    </row>
    <row r="184" spans="1:27" ht="140.25" x14ac:dyDescent="0.25">
      <c r="A184" s="131" t="s">
        <v>48</v>
      </c>
      <c r="B184" s="37" t="s">
        <v>561</v>
      </c>
      <c r="C184" s="37" t="s">
        <v>553</v>
      </c>
      <c r="D184" s="85">
        <v>0.1</v>
      </c>
      <c r="E184" s="37" t="s">
        <v>514</v>
      </c>
      <c r="F184" s="86">
        <v>0.05</v>
      </c>
      <c r="G184" s="45" t="s">
        <v>534</v>
      </c>
      <c r="H184" s="83">
        <v>0</v>
      </c>
      <c r="I184" s="219">
        <v>100</v>
      </c>
      <c r="J184" s="144">
        <f t="shared" si="46"/>
        <v>0</v>
      </c>
      <c r="K184" s="149">
        <f>J184*F184*TablaPolítica[[#This Row],[Importancia relativa del objetivo(%)]]</f>
        <v>0</v>
      </c>
      <c r="L184" s="195" t="s">
        <v>1097</v>
      </c>
      <c r="M184" s="84" t="str">
        <f t="shared" si="55"/>
        <v>porcentaje</v>
      </c>
      <c r="N184" s="147">
        <v>0</v>
      </c>
      <c r="O184" s="147">
        <v>0</v>
      </c>
      <c r="P184" s="147">
        <v>0.25</v>
      </c>
      <c r="Q184" s="147">
        <v>0.25</v>
      </c>
      <c r="R184" s="147">
        <v>0.25</v>
      </c>
      <c r="S184" s="147">
        <v>0.25</v>
      </c>
      <c r="T184" s="185">
        <f t="shared" si="49"/>
        <v>0</v>
      </c>
      <c r="U184" s="185">
        <f t="shared" si="50"/>
        <v>0</v>
      </c>
      <c r="V184" s="185">
        <f t="shared" si="51"/>
        <v>0</v>
      </c>
      <c r="W184" s="185">
        <f t="shared" si="52"/>
        <v>0</v>
      </c>
      <c r="X184" s="185">
        <f t="shared" si="53"/>
        <v>0</v>
      </c>
      <c r="Y184" s="185">
        <f t="shared" si="54"/>
        <v>0</v>
      </c>
      <c r="Z184" s="188">
        <f t="shared" si="47"/>
        <v>0</v>
      </c>
      <c r="AA184" s="186">
        <f t="shared" si="48"/>
        <v>0</v>
      </c>
    </row>
    <row r="185" spans="1:27" ht="140.25" x14ac:dyDescent="0.25">
      <c r="A185" s="131" t="s">
        <v>48</v>
      </c>
      <c r="B185" s="37" t="s">
        <v>561</v>
      </c>
      <c r="C185" s="37" t="s">
        <v>554</v>
      </c>
      <c r="D185" s="85">
        <v>0.1</v>
      </c>
      <c r="E185" s="37" t="s">
        <v>515</v>
      </c>
      <c r="F185" s="86">
        <v>0.05</v>
      </c>
      <c r="G185" s="45" t="s">
        <v>535</v>
      </c>
      <c r="H185" s="83">
        <v>0</v>
      </c>
      <c r="I185" s="219">
        <v>100</v>
      </c>
      <c r="J185" s="144">
        <f t="shared" si="46"/>
        <v>0</v>
      </c>
      <c r="K185" s="149">
        <f>J185*F185*TablaPolítica[[#This Row],[Importancia relativa del objetivo(%)]]</f>
        <v>0</v>
      </c>
      <c r="L185" s="195" t="s">
        <v>1097</v>
      </c>
      <c r="M185" s="84" t="str">
        <f t="shared" si="55"/>
        <v>porcentaje</v>
      </c>
      <c r="N185" s="147">
        <v>0</v>
      </c>
      <c r="O185" s="147">
        <v>0</v>
      </c>
      <c r="P185" s="147">
        <v>0.2</v>
      </c>
      <c r="Q185" s="147">
        <v>0.2</v>
      </c>
      <c r="R185" s="147">
        <v>0.2</v>
      </c>
      <c r="S185" s="147">
        <v>0.2</v>
      </c>
      <c r="T185" s="185">
        <f t="shared" si="49"/>
        <v>0</v>
      </c>
      <c r="U185" s="185">
        <f t="shared" si="50"/>
        <v>0</v>
      </c>
      <c r="V185" s="185">
        <f t="shared" si="51"/>
        <v>0</v>
      </c>
      <c r="W185" s="185">
        <f t="shared" si="52"/>
        <v>0</v>
      </c>
      <c r="X185" s="185">
        <f t="shared" si="53"/>
        <v>0</v>
      </c>
      <c r="Y185" s="185">
        <f t="shared" si="54"/>
        <v>0</v>
      </c>
      <c r="Z185" s="188">
        <f t="shared" si="47"/>
        <v>0</v>
      </c>
      <c r="AA185" s="186">
        <f t="shared" si="48"/>
        <v>0</v>
      </c>
    </row>
    <row r="186" spans="1:27" ht="140.25" x14ac:dyDescent="0.25">
      <c r="A186" s="131" t="s">
        <v>48</v>
      </c>
      <c r="B186" s="37" t="s">
        <v>561</v>
      </c>
      <c r="C186" s="37" t="s">
        <v>554</v>
      </c>
      <c r="D186" s="85">
        <v>0.1</v>
      </c>
      <c r="E186" s="37" t="s">
        <v>516</v>
      </c>
      <c r="F186" s="86">
        <v>2.5000000000000001E-2</v>
      </c>
      <c r="G186" s="45" t="s">
        <v>536</v>
      </c>
      <c r="H186" s="83">
        <v>0</v>
      </c>
      <c r="I186" s="219">
        <v>100</v>
      </c>
      <c r="J186" s="144">
        <f t="shared" si="46"/>
        <v>0</v>
      </c>
      <c r="K186" s="149">
        <f>J186*F186*TablaPolítica[[#This Row],[Importancia relativa del objetivo(%)]]</f>
        <v>0</v>
      </c>
      <c r="L186" s="195" t="s">
        <v>1097</v>
      </c>
      <c r="M186" s="84" t="str">
        <f t="shared" si="55"/>
        <v>porcentaje</v>
      </c>
      <c r="N186" s="147">
        <v>0</v>
      </c>
      <c r="O186" s="147">
        <v>0.15</v>
      </c>
      <c r="P186" s="147">
        <v>0.15</v>
      </c>
      <c r="Q186" s="147">
        <v>0.15</v>
      </c>
      <c r="R186" s="147">
        <v>0.15</v>
      </c>
      <c r="S186" s="147">
        <v>0.15</v>
      </c>
      <c r="T186" s="185">
        <f t="shared" si="49"/>
        <v>0</v>
      </c>
      <c r="U186" s="185">
        <f t="shared" si="50"/>
        <v>0</v>
      </c>
      <c r="V186" s="185">
        <f t="shared" si="51"/>
        <v>0</v>
      </c>
      <c r="W186" s="185">
        <f t="shared" si="52"/>
        <v>0</v>
      </c>
      <c r="X186" s="185">
        <f t="shared" si="53"/>
        <v>0</v>
      </c>
      <c r="Y186" s="185">
        <f t="shared" si="54"/>
        <v>0</v>
      </c>
      <c r="Z186" s="188">
        <f t="shared" si="47"/>
        <v>0</v>
      </c>
      <c r="AA186" s="186">
        <f t="shared" si="48"/>
        <v>0</v>
      </c>
    </row>
    <row r="187" spans="1:27" ht="140.25" x14ac:dyDescent="0.25">
      <c r="A187" s="131" t="s">
        <v>48</v>
      </c>
      <c r="B187" s="37" t="s">
        <v>561</v>
      </c>
      <c r="C187" s="37" t="s">
        <v>554</v>
      </c>
      <c r="D187" s="85">
        <v>0.1</v>
      </c>
      <c r="E187" s="37" t="s">
        <v>517</v>
      </c>
      <c r="F187" s="86">
        <v>2.5000000000000001E-2</v>
      </c>
      <c r="G187" s="45" t="s">
        <v>537</v>
      </c>
      <c r="H187" s="83">
        <v>0</v>
      </c>
      <c r="I187" s="219">
        <v>100</v>
      </c>
      <c r="J187" s="144">
        <f t="shared" si="46"/>
        <v>0</v>
      </c>
      <c r="K187" s="149">
        <f>J187*F187*TablaPolítica[[#This Row],[Importancia relativa del objetivo(%)]]</f>
        <v>0</v>
      </c>
      <c r="L187" s="195" t="s">
        <v>1098</v>
      </c>
      <c r="M187" s="84" t="str">
        <f t="shared" si="55"/>
        <v>porcentaje</v>
      </c>
      <c r="N187" s="147">
        <v>0</v>
      </c>
      <c r="O187" s="147">
        <v>1</v>
      </c>
      <c r="P187" s="147">
        <v>1</v>
      </c>
      <c r="Q187" s="147">
        <v>1</v>
      </c>
      <c r="R187" s="147">
        <v>1</v>
      </c>
      <c r="S187" s="147">
        <v>1</v>
      </c>
      <c r="T187" s="185">
        <f t="shared" si="49"/>
        <v>0</v>
      </c>
      <c r="U187" s="185">
        <f t="shared" si="50"/>
        <v>0</v>
      </c>
      <c r="V187" s="185">
        <f t="shared" si="51"/>
        <v>0</v>
      </c>
      <c r="W187" s="185">
        <f t="shared" si="52"/>
        <v>0</v>
      </c>
      <c r="X187" s="185">
        <f t="shared" si="53"/>
        <v>0</v>
      </c>
      <c r="Y187" s="185">
        <f t="shared" si="54"/>
        <v>0</v>
      </c>
      <c r="Z187" s="188">
        <f t="shared" si="47"/>
        <v>0</v>
      </c>
      <c r="AA187" s="186">
        <f t="shared" si="48"/>
        <v>0</v>
      </c>
    </row>
    <row r="188" spans="1:27" ht="140.25" x14ac:dyDescent="0.25">
      <c r="A188" s="131" t="s">
        <v>48</v>
      </c>
      <c r="B188" s="37" t="s">
        <v>561</v>
      </c>
      <c r="C188" s="37" t="s">
        <v>555</v>
      </c>
      <c r="D188" s="85">
        <v>0.1</v>
      </c>
      <c r="E188" s="37" t="s">
        <v>518</v>
      </c>
      <c r="F188" s="86">
        <v>0.03</v>
      </c>
      <c r="G188" s="45" t="s">
        <v>538</v>
      </c>
      <c r="H188" s="83">
        <v>0</v>
      </c>
      <c r="I188" s="219">
        <v>100</v>
      </c>
      <c r="J188" s="144">
        <f t="shared" si="46"/>
        <v>0</v>
      </c>
      <c r="K188" s="149">
        <f>J188*F188*TablaPolítica[[#This Row],[Importancia relativa del objetivo(%)]]</f>
        <v>0</v>
      </c>
      <c r="L188" s="195" t="s">
        <v>1097</v>
      </c>
      <c r="M188" s="84" t="str">
        <f t="shared" si="55"/>
        <v>porcentaje</v>
      </c>
      <c r="N188" s="147">
        <v>0</v>
      </c>
      <c r="O188" s="147">
        <v>0</v>
      </c>
      <c r="P188" s="147">
        <v>0.1</v>
      </c>
      <c r="Q188" s="147">
        <v>0.15</v>
      </c>
      <c r="R188" s="147">
        <v>0.25</v>
      </c>
      <c r="S188" s="147">
        <v>0.25</v>
      </c>
      <c r="T188" s="185">
        <f t="shared" si="49"/>
        <v>0</v>
      </c>
      <c r="U188" s="185">
        <f t="shared" si="50"/>
        <v>0</v>
      </c>
      <c r="V188" s="185">
        <f t="shared" si="51"/>
        <v>0</v>
      </c>
      <c r="W188" s="185">
        <f t="shared" si="52"/>
        <v>0</v>
      </c>
      <c r="X188" s="185">
        <f t="shared" si="53"/>
        <v>0</v>
      </c>
      <c r="Y188" s="185">
        <f t="shared" si="54"/>
        <v>0</v>
      </c>
      <c r="Z188" s="188">
        <f t="shared" si="47"/>
        <v>0</v>
      </c>
      <c r="AA188" s="186">
        <f t="shared" si="48"/>
        <v>0</v>
      </c>
    </row>
    <row r="189" spans="1:27" ht="140.25" x14ac:dyDescent="0.25">
      <c r="A189" s="131" t="s">
        <v>48</v>
      </c>
      <c r="B189" s="37" t="s">
        <v>561</v>
      </c>
      <c r="C189" s="37" t="s">
        <v>555</v>
      </c>
      <c r="D189" s="85">
        <v>0.1</v>
      </c>
      <c r="E189" s="37" t="s">
        <v>519</v>
      </c>
      <c r="F189" s="86">
        <v>0.03</v>
      </c>
      <c r="G189" s="45" t="s">
        <v>539</v>
      </c>
      <c r="H189" s="83">
        <v>0</v>
      </c>
      <c r="I189" s="219">
        <v>100</v>
      </c>
      <c r="J189" s="144">
        <f t="shared" si="46"/>
        <v>0</v>
      </c>
      <c r="K189" s="149">
        <f>J189*F189*TablaPolítica[[#This Row],[Importancia relativa del objetivo(%)]]</f>
        <v>0</v>
      </c>
      <c r="L189" s="195" t="s">
        <v>1097</v>
      </c>
      <c r="M189" s="84" t="str">
        <f t="shared" si="55"/>
        <v>porcentaje</v>
      </c>
      <c r="N189" s="147">
        <v>0</v>
      </c>
      <c r="O189" s="147">
        <v>0.15</v>
      </c>
      <c r="P189" s="147">
        <v>0.15</v>
      </c>
      <c r="Q189" s="147">
        <v>0.15</v>
      </c>
      <c r="R189" s="147">
        <v>0.15</v>
      </c>
      <c r="S189" s="147">
        <v>0.15</v>
      </c>
      <c r="T189" s="185">
        <f t="shared" si="49"/>
        <v>0</v>
      </c>
      <c r="U189" s="185">
        <f t="shared" si="50"/>
        <v>0</v>
      </c>
      <c r="V189" s="185">
        <f t="shared" si="51"/>
        <v>0</v>
      </c>
      <c r="W189" s="185">
        <f t="shared" si="52"/>
        <v>0</v>
      </c>
      <c r="X189" s="185">
        <f t="shared" si="53"/>
        <v>0</v>
      </c>
      <c r="Y189" s="185">
        <f t="shared" si="54"/>
        <v>0</v>
      </c>
      <c r="Z189" s="188">
        <f t="shared" si="47"/>
        <v>0</v>
      </c>
      <c r="AA189" s="186">
        <f t="shared" si="48"/>
        <v>0</v>
      </c>
    </row>
    <row r="190" spans="1:27" ht="140.25" x14ac:dyDescent="0.25">
      <c r="A190" s="131" t="s">
        <v>48</v>
      </c>
      <c r="B190" s="37" t="s">
        <v>561</v>
      </c>
      <c r="C190" s="37" t="s">
        <v>555</v>
      </c>
      <c r="D190" s="85">
        <v>0.1</v>
      </c>
      <c r="E190" s="37" t="s">
        <v>520</v>
      </c>
      <c r="F190" s="86">
        <v>0.04</v>
      </c>
      <c r="G190" s="45" t="s">
        <v>540</v>
      </c>
      <c r="H190" s="83">
        <v>0</v>
      </c>
      <c r="I190" s="219">
        <v>100</v>
      </c>
      <c r="J190" s="144">
        <f t="shared" si="46"/>
        <v>0</v>
      </c>
      <c r="K190" s="149">
        <f>J190*F190*TablaPolítica[[#This Row],[Importancia relativa del objetivo(%)]]</f>
        <v>0</v>
      </c>
      <c r="L190" s="195" t="s">
        <v>1098</v>
      </c>
      <c r="M190" s="84" t="str">
        <f t="shared" si="55"/>
        <v>porcentaje</v>
      </c>
      <c r="N190" s="147">
        <v>0</v>
      </c>
      <c r="O190" s="147">
        <v>1</v>
      </c>
      <c r="P190" s="147">
        <v>1</v>
      </c>
      <c r="Q190" s="147">
        <v>1</v>
      </c>
      <c r="R190" s="147">
        <v>1</v>
      </c>
      <c r="S190" s="147">
        <v>1</v>
      </c>
      <c r="T190" s="185">
        <f t="shared" si="49"/>
        <v>0</v>
      </c>
      <c r="U190" s="185">
        <f t="shared" si="50"/>
        <v>0</v>
      </c>
      <c r="V190" s="185">
        <f t="shared" si="51"/>
        <v>0</v>
      </c>
      <c r="W190" s="185">
        <f t="shared" si="52"/>
        <v>0</v>
      </c>
      <c r="X190" s="185">
        <f t="shared" si="53"/>
        <v>0</v>
      </c>
      <c r="Y190" s="185">
        <f t="shared" si="54"/>
        <v>0</v>
      </c>
      <c r="Z190" s="188">
        <f t="shared" si="47"/>
        <v>0</v>
      </c>
      <c r="AA190" s="186">
        <f t="shared" si="48"/>
        <v>0</v>
      </c>
    </row>
    <row r="191" spans="1:27" ht="140.25" x14ac:dyDescent="0.25">
      <c r="A191" s="131" t="s">
        <v>48</v>
      </c>
      <c r="B191" s="37" t="s">
        <v>561</v>
      </c>
      <c r="C191" s="37" t="s">
        <v>556</v>
      </c>
      <c r="D191" s="85">
        <v>0.1</v>
      </c>
      <c r="E191" s="37" t="s">
        <v>521</v>
      </c>
      <c r="F191" s="86">
        <v>2.5000000000000001E-2</v>
      </c>
      <c r="G191" s="45" t="s">
        <v>541</v>
      </c>
      <c r="H191" s="83">
        <v>0</v>
      </c>
      <c r="I191" s="219">
        <v>100</v>
      </c>
      <c r="J191" s="144">
        <f t="shared" si="46"/>
        <v>0</v>
      </c>
      <c r="K191" s="149">
        <f>J191*F191*TablaPolítica[[#This Row],[Importancia relativa del objetivo(%)]]</f>
        <v>0</v>
      </c>
      <c r="L191" s="195" t="s">
        <v>1097</v>
      </c>
      <c r="M191" s="84" t="str">
        <f t="shared" si="55"/>
        <v>porcentaje</v>
      </c>
      <c r="N191" s="147">
        <v>0</v>
      </c>
      <c r="O191" s="147">
        <v>0.15</v>
      </c>
      <c r="P191" s="147">
        <v>0.15</v>
      </c>
      <c r="Q191" s="147">
        <v>0.15</v>
      </c>
      <c r="R191" s="147">
        <v>0.15</v>
      </c>
      <c r="S191" s="147">
        <v>0.15</v>
      </c>
      <c r="T191" s="185">
        <f t="shared" si="49"/>
        <v>0</v>
      </c>
      <c r="U191" s="185">
        <f t="shared" si="50"/>
        <v>0</v>
      </c>
      <c r="V191" s="185">
        <f t="shared" si="51"/>
        <v>0</v>
      </c>
      <c r="W191" s="185">
        <f t="shared" si="52"/>
        <v>0</v>
      </c>
      <c r="X191" s="185">
        <f t="shared" si="53"/>
        <v>0</v>
      </c>
      <c r="Y191" s="185">
        <f t="shared" si="54"/>
        <v>0</v>
      </c>
      <c r="Z191" s="188">
        <f t="shared" si="47"/>
        <v>0</v>
      </c>
      <c r="AA191" s="186">
        <f t="shared" si="48"/>
        <v>0</v>
      </c>
    </row>
    <row r="192" spans="1:27" ht="140.25" x14ac:dyDescent="0.25">
      <c r="A192" s="131" t="s">
        <v>48</v>
      </c>
      <c r="B192" s="37" t="s">
        <v>561</v>
      </c>
      <c r="C192" s="37" t="s">
        <v>556</v>
      </c>
      <c r="D192" s="85">
        <v>0.1</v>
      </c>
      <c r="E192" s="37" t="s">
        <v>522</v>
      </c>
      <c r="F192" s="86">
        <v>2.5000000000000001E-2</v>
      </c>
      <c r="G192" s="45" t="s">
        <v>542</v>
      </c>
      <c r="H192" s="83">
        <v>0</v>
      </c>
      <c r="I192" s="219">
        <v>100</v>
      </c>
      <c r="J192" s="144">
        <f t="shared" si="46"/>
        <v>0</v>
      </c>
      <c r="K192" s="149">
        <f>J192*F192*TablaPolítica[[#This Row],[Importancia relativa del objetivo(%)]]</f>
        <v>0</v>
      </c>
      <c r="L192" s="195" t="s">
        <v>1097</v>
      </c>
      <c r="M192" s="84" t="str">
        <f t="shared" si="55"/>
        <v>porcentaje</v>
      </c>
      <c r="N192" s="147">
        <v>0</v>
      </c>
      <c r="O192" s="147">
        <v>0.15</v>
      </c>
      <c r="P192" s="147">
        <v>0.15</v>
      </c>
      <c r="Q192" s="147">
        <v>0.15</v>
      </c>
      <c r="R192" s="147">
        <v>0.15</v>
      </c>
      <c r="S192" s="147">
        <v>0.15</v>
      </c>
      <c r="T192" s="185">
        <f t="shared" si="49"/>
        <v>0</v>
      </c>
      <c r="U192" s="185">
        <f t="shared" si="50"/>
        <v>0</v>
      </c>
      <c r="V192" s="185">
        <f t="shared" si="51"/>
        <v>0</v>
      </c>
      <c r="W192" s="185">
        <f t="shared" si="52"/>
        <v>0</v>
      </c>
      <c r="X192" s="185">
        <f t="shared" si="53"/>
        <v>0</v>
      </c>
      <c r="Y192" s="185">
        <f t="shared" si="54"/>
        <v>0</v>
      </c>
      <c r="Z192" s="188">
        <f t="shared" si="47"/>
        <v>0</v>
      </c>
      <c r="AA192" s="186">
        <f t="shared" si="48"/>
        <v>0</v>
      </c>
    </row>
    <row r="193" spans="1:27" ht="140.25" x14ac:dyDescent="0.25">
      <c r="A193" s="131" t="s">
        <v>48</v>
      </c>
      <c r="B193" s="37" t="s">
        <v>561</v>
      </c>
      <c r="C193" s="37" t="s">
        <v>556</v>
      </c>
      <c r="D193" s="85">
        <v>0.1</v>
      </c>
      <c r="E193" s="37" t="s">
        <v>523</v>
      </c>
      <c r="F193" s="86">
        <v>0.05</v>
      </c>
      <c r="G193" s="45" t="s">
        <v>543</v>
      </c>
      <c r="H193" s="83">
        <v>0</v>
      </c>
      <c r="I193" s="219">
        <v>100</v>
      </c>
      <c r="J193" s="144">
        <f t="shared" si="46"/>
        <v>0</v>
      </c>
      <c r="K193" s="149">
        <f>J193*F193*TablaPolítica[[#This Row],[Importancia relativa del objetivo(%)]]</f>
        <v>0</v>
      </c>
      <c r="L193" s="195" t="s">
        <v>1098</v>
      </c>
      <c r="M193" s="84" t="str">
        <f t="shared" si="55"/>
        <v>porcentaje</v>
      </c>
      <c r="N193" s="147">
        <v>0</v>
      </c>
      <c r="O193" s="147">
        <v>1</v>
      </c>
      <c r="P193" s="147">
        <v>1</v>
      </c>
      <c r="Q193" s="147">
        <v>1</v>
      </c>
      <c r="R193" s="147">
        <v>1</v>
      </c>
      <c r="S193" s="147">
        <v>1</v>
      </c>
      <c r="T193" s="185">
        <f t="shared" si="49"/>
        <v>0</v>
      </c>
      <c r="U193" s="185">
        <f t="shared" si="50"/>
        <v>0</v>
      </c>
      <c r="V193" s="185">
        <f t="shared" si="51"/>
        <v>0</v>
      </c>
      <c r="W193" s="185">
        <f t="shared" si="52"/>
        <v>0</v>
      </c>
      <c r="X193" s="185">
        <f t="shared" si="53"/>
        <v>0</v>
      </c>
      <c r="Y193" s="185">
        <f t="shared" si="54"/>
        <v>0</v>
      </c>
      <c r="Z193" s="188">
        <f t="shared" si="47"/>
        <v>0</v>
      </c>
      <c r="AA193" s="186">
        <f t="shared" si="48"/>
        <v>0</v>
      </c>
    </row>
    <row r="194" spans="1:27" ht="140.25" x14ac:dyDescent="0.25">
      <c r="A194" s="131" t="s">
        <v>48</v>
      </c>
      <c r="B194" s="37" t="s">
        <v>561</v>
      </c>
      <c r="C194" s="37" t="s">
        <v>557</v>
      </c>
      <c r="D194" s="85">
        <v>0.1</v>
      </c>
      <c r="E194" s="37" t="s">
        <v>524</v>
      </c>
      <c r="F194" s="86">
        <v>0.05</v>
      </c>
      <c r="G194" s="45" t="s">
        <v>544</v>
      </c>
      <c r="H194" s="83">
        <v>0</v>
      </c>
      <c r="I194" s="219">
        <v>100</v>
      </c>
      <c r="J194" s="144">
        <f t="shared" si="46"/>
        <v>0</v>
      </c>
      <c r="K194" s="149">
        <f>J194*F194*TablaPolítica[[#This Row],[Importancia relativa del objetivo(%)]]</f>
        <v>0</v>
      </c>
      <c r="L194" s="195" t="s">
        <v>1097</v>
      </c>
      <c r="M194" s="84" t="str">
        <f t="shared" si="55"/>
        <v>porcentaje</v>
      </c>
      <c r="N194" s="147">
        <v>0</v>
      </c>
      <c r="O194" s="147">
        <v>0.15</v>
      </c>
      <c r="P194" s="147">
        <v>0.15</v>
      </c>
      <c r="Q194" s="147">
        <v>0.15</v>
      </c>
      <c r="R194" s="147">
        <v>0.15</v>
      </c>
      <c r="S194" s="147">
        <v>0.15</v>
      </c>
      <c r="T194" s="185">
        <f t="shared" si="49"/>
        <v>0</v>
      </c>
      <c r="U194" s="185">
        <f t="shared" si="50"/>
        <v>0</v>
      </c>
      <c r="V194" s="185">
        <f t="shared" si="51"/>
        <v>0</v>
      </c>
      <c r="W194" s="185">
        <f t="shared" si="52"/>
        <v>0</v>
      </c>
      <c r="X194" s="185">
        <f t="shared" si="53"/>
        <v>0</v>
      </c>
      <c r="Y194" s="185">
        <f t="shared" si="54"/>
        <v>0</v>
      </c>
      <c r="Z194" s="188">
        <f t="shared" si="47"/>
        <v>0</v>
      </c>
      <c r="AA194" s="186">
        <f t="shared" si="48"/>
        <v>0</v>
      </c>
    </row>
    <row r="195" spans="1:27" ht="140.25" x14ac:dyDescent="0.25">
      <c r="A195" s="131" t="s">
        <v>48</v>
      </c>
      <c r="B195" s="37" t="s">
        <v>561</v>
      </c>
      <c r="C195" s="37" t="s">
        <v>557</v>
      </c>
      <c r="D195" s="85">
        <v>0.1</v>
      </c>
      <c r="E195" s="37" t="s">
        <v>525</v>
      </c>
      <c r="F195" s="86">
        <v>0.05</v>
      </c>
      <c r="G195" s="45" t="s">
        <v>545</v>
      </c>
      <c r="H195" s="83">
        <v>0</v>
      </c>
      <c r="I195" s="219">
        <v>100</v>
      </c>
      <c r="J195" s="144">
        <f t="shared" ref="J195:J258" si="56">H195/I195</f>
        <v>0</v>
      </c>
      <c r="K195" s="149">
        <f>J195*F195*TablaPolítica[[#This Row],[Importancia relativa del objetivo(%)]]</f>
        <v>0</v>
      </c>
      <c r="L195" s="195" t="s">
        <v>1097</v>
      </c>
      <c r="M195" s="84" t="str">
        <f t="shared" si="55"/>
        <v>porcentaje</v>
      </c>
      <c r="N195" s="147">
        <v>0</v>
      </c>
      <c r="O195" s="147">
        <v>0.1</v>
      </c>
      <c r="P195" s="147">
        <v>0.15</v>
      </c>
      <c r="Q195" s="147">
        <v>0.15</v>
      </c>
      <c r="R195" s="147">
        <v>0.15</v>
      </c>
      <c r="S195" s="147">
        <v>0.2</v>
      </c>
      <c r="T195" s="185">
        <f t="shared" si="49"/>
        <v>0</v>
      </c>
      <c r="U195" s="185">
        <f t="shared" si="50"/>
        <v>0</v>
      </c>
      <c r="V195" s="185">
        <f t="shared" si="51"/>
        <v>0</v>
      </c>
      <c r="W195" s="185">
        <f t="shared" si="52"/>
        <v>0</v>
      </c>
      <c r="X195" s="185">
        <f t="shared" si="53"/>
        <v>0</v>
      </c>
      <c r="Y195" s="185">
        <f t="shared" si="54"/>
        <v>0</v>
      </c>
      <c r="Z195" s="188">
        <f t="shared" ref="Z195:Z258" si="57">AVERAGE(T195:Y195)</f>
        <v>0</v>
      </c>
      <c r="AA195" s="186">
        <f t="shared" ref="AA195:AA258" si="58">SUM(T195:Y195)</f>
        <v>0</v>
      </c>
    </row>
    <row r="196" spans="1:27" ht="140.25" x14ac:dyDescent="0.25">
      <c r="A196" s="131" t="s">
        <v>48</v>
      </c>
      <c r="B196" s="37" t="s">
        <v>561</v>
      </c>
      <c r="C196" s="37" t="s">
        <v>558</v>
      </c>
      <c r="D196" s="85">
        <v>0.2</v>
      </c>
      <c r="E196" s="37" t="s">
        <v>526</v>
      </c>
      <c r="F196" s="86">
        <v>0.1</v>
      </c>
      <c r="G196" s="45" t="s">
        <v>546</v>
      </c>
      <c r="H196" s="83">
        <v>0</v>
      </c>
      <c r="I196" s="219">
        <v>100</v>
      </c>
      <c r="J196" s="144">
        <f t="shared" si="56"/>
        <v>0</v>
      </c>
      <c r="K196" s="149">
        <f>J196*F196*TablaPolítica[[#This Row],[Importancia relativa del objetivo(%)]]</f>
        <v>0</v>
      </c>
      <c r="L196" s="195" t="s">
        <v>1097</v>
      </c>
      <c r="M196" s="84" t="str">
        <f t="shared" si="55"/>
        <v>porcentaje</v>
      </c>
      <c r="N196" s="147">
        <v>0</v>
      </c>
      <c r="O196" s="147">
        <v>0</v>
      </c>
      <c r="P196" s="147">
        <v>0</v>
      </c>
      <c r="Q196" s="147">
        <v>0.25</v>
      </c>
      <c r="R196" s="147">
        <v>0.25</v>
      </c>
      <c r="S196" s="147">
        <v>0.25</v>
      </c>
      <c r="T196" s="185">
        <f t="shared" si="49"/>
        <v>0</v>
      </c>
      <c r="U196" s="185">
        <f t="shared" si="50"/>
        <v>0</v>
      </c>
      <c r="V196" s="185">
        <f t="shared" si="51"/>
        <v>0</v>
      </c>
      <c r="W196" s="185">
        <f t="shared" si="52"/>
        <v>0</v>
      </c>
      <c r="X196" s="185">
        <f t="shared" si="53"/>
        <v>0</v>
      </c>
      <c r="Y196" s="185">
        <f t="shared" si="54"/>
        <v>0</v>
      </c>
      <c r="Z196" s="188">
        <f t="shared" si="57"/>
        <v>0</v>
      </c>
      <c r="AA196" s="186">
        <f t="shared" si="58"/>
        <v>0</v>
      </c>
    </row>
    <row r="197" spans="1:27" ht="140.25" x14ac:dyDescent="0.25">
      <c r="A197" s="131" t="s">
        <v>48</v>
      </c>
      <c r="B197" s="37" t="s">
        <v>561</v>
      </c>
      <c r="C197" s="37" t="s">
        <v>558</v>
      </c>
      <c r="D197" s="85">
        <v>0.2</v>
      </c>
      <c r="E197" s="37" t="s">
        <v>527</v>
      </c>
      <c r="F197" s="86">
        <v>0.05</v>
      </c>
      <c r="G197" s="45" t="s">
        <v>547</v>
      </c>
      <c r="H197" s="83">
        <v>0</v>
      </c>
      <c r="I197" s="219">
        <v>100</v>
      </c>
      <c r="J197" s="144">
        <f t="shared" si="56"/>
        <v>0</v>
      </c>
      <c r="K197" s="149">
        <f>J197*F197*TablaPolítica[[#This Row],[Importancia relativa del objetivo(%)]]</f>
        <v>0</v>
      </c>
      <c r="L197" s="195" t="s">
        <v>1097</v>
      </c>
      <c r="M197" s="84" t="str">
        <f t="shared" si="55"/>
        <v>porcentaje</v>
      </c>
      <c r="N197" s="147">
        <v>0</v>
      </c>
      <c r="O197" s="147">
        <v>0</v>
      </c>
      <c r="P197" s="147">
        <v>0</v>
      </c>
      <c r="Q197" s="147">
        <v>0</v>
      </c>
      <c r="R197" s="147">
        <v>0.25</v>
      </c>
      <c r="S197" s="147">
        <v>0.35</v>
      </c>
      <c r="T197" s="185">
        <f t="shared" si="49"/>
        <v>0</v>
      </c>
      <c r="U197" s="185">
        <f t="shared" si="50"/>
        <v>0</v>
      </c>
      <c r="V197" s="185">
        <f t="shared" si="51"/>
        <v>0</v>
      </c>
      <c r="W197" s="185">
        <f t="shared" si="52"/>
        <v>0</v>
      </c>
      <c r="X197" s="185">
        <f t="shared" si="53"/>
        <v>0</v>
      </c>
      <c r="Y197" s="185">
        <f t="shared" si="54"/>
        <v>0</v>
      </c>
      <c r="Z197" s="188">
        <f t="shared" si="57"/>
        <v>0</v>
      </c>
      <c r="AA197" s="186">
        <f t="shared" si="58"/>
        <v>0</v>
      </c>
    </row>
    <row r="198" spans="1:27" ht="140.25" x14ac:dyDescent="0.25">
      <c r="A198" s="131" t="s">
        <v>48</v>
      </c>
      <c r="B198" s="37" t="s">
        <v>561</v>
      </c>
      <c r="C198" s="37" t="s">
        <v>558</v>
      </c>
      <c r="D198" s="85">
        <v>0.2</v>
      </c>
      <c r="E198" s="37" t="s">
        <v>528</v>
      </c>
      <c r="F198" s="86">
        <v>0.05</v>
      </c>
      <c r="G198" s="45" t="s">
        <v>548</v>
      </c>
      <c r="H198" s="83">
        <v>0</v>
      </c>
      <c r="I198" s="219">
        <v>100</v>
      </c>
      <c r="J198" s="144">
        <f t="shared" si="56"/>
        <v>0</v>
      </c>
      <c r="K198" s="149">
        <f>J198*F198*TablaPolítica[[#This Row],[Importancia relativa del objetivo(%)]]</f>
        <v>0</v>
      </c>
      <c r="L198" s="195" t="s">
        <v>1097</v>
      </c>
      <c r="M198" s="84" t="str">
        <f t="shared" si="55"/>
        <v>porcentaje</v>
      </c>
      <c r="N198" s="147">
        <v>0</v>
      </c>
      <c r="O198" s="147">
        <v>0</v>
      </c>
      <c r="P198" s="147">
        <v>0</v>
      </c>
      <c r="Q198" s="147">
        <v>0</v>
      </c>
      <c r="R198" s="147">
        <v>0</v>
      </c>
      <c r="S198" s="147">
        <v>0.5</v>
      </c>
      <c r="T198" s="185">
        <f t="shared" si="49"/>
        <v>0</v>
      </c>
      <c r="U198" s="185">
        <f t="shared" si="50"/>
        <v>0</v>
      </c>
      <c r="V198" s="185">
        <f t="shared" si="51"/>
        <v>0</v>
      </c>
      <c r="W198" s="185">
        <f t="shared" si="52"/>
        <v>0</v>
      </c>
      <c r="X198" s="185">
        <f t="shared" si="53"/>
        <v>0</v>
      </c>
      <c r="Y198" s="185">
        <f t="shared" si="54"/>
        <v>0</v>
      </c>
      <c r="Z198" s="188">
        <f t="shared" si="57"/>
        <v>0</v>
      </c>
      <c r="AA198" s="186">
        <f t="shared" si="58"/>
        <v>0</v>
      </c>
    </row>
    <row r="199" spans="1:27" ht="140.25" x14ac:dyDescent="0.25">
      <c r="A199" s="131" t="s">
        <v>48</v>
      </c>
      <c r="B199" s="37" t="s">
        <v>561</v>
      </c>
      <c r="C199" s="37" t="s">
        <v>559</v>
      </c>
      <c r="D199" s="85">
        <v>0.1</v>
      </c>
      <c r="E199" s="37" t="s">
        <v>529</v>
      </c>
      <c r="F199" s="86">
        <v>0.1</v>
      </c>
      <c r="G199" s="45" t="s">
        <v>549</v>
      </c>
      <c r="H199" s="83">
        <v>0</v>
      </c>
      <c r="I199" s="219">
        <v>100</v>
      </c>
      <c r="J199" s="144">
        <f t="shared" si="56"/>
        <v>0</v>
      </c>
      <c r="K199" s="149">
        <f>J199*F199*TablaPolítica[[#This Row],[Importancia relativa del objetivo(%)]]</f>
        <v>0</v>
      </c>
      <c r="L199" s="195" t="s">
        <v>1098</v>
      </c>
      <c r="M199" s="84" t="str">
        <f t="shared" si="55"/>
        <v>porcentaje</v>
      </c>
      <c r="N199" s="147">
        <v>0</v>
      </c>
      <c r="O199" s="147">
        <v>1</v>
      </c>
      <c r="P199" s="147">
        <v>1</v>
      </c>
      <c r="Q199" s="147">
        <v>1</v>
      </c>
      <c r="R199" s="147">
        <v>1</v>
      </c>
      <c r="S199" s="147">
        <v>1</v>
      </c>
      <c r="T199" s="185">
        <f t="shared" si="49"/>
        <v>0</v>
      </c>
      <c r="U199" s="185">
        <f t="shared" si="50"/>
        <v>0</v>
      </c>
      <c r="V199" s="185">
        <f t="shared" si="51"/>
        <v>0</v>
      </c>
      <c r="W199" s="185">
        <f t="shared" si="52"/>
        <v>0</v>
      </c>
      <c r="X199" s="185">
        <f t="shared" si="53"/>
        <v>0</v>
      </c>
      <c r="Y199" s="185">
        <f t="shared" si="54"/>
        <v>0</v>
      </c>
      <c r="Z199" s="188">
        <f t="shared" si="57"/>
        <v>0</v>
      </c>
      <c r="AA199" s="186">
        <f t="shared" si="58"/>
        <v>0</v>
      </c>
    </row>
    <row r="200" spans="1:27" ht="140.25" x14ac:dyDescent="0.25">
      <c r="A200" s="131" t="s">
        <v>48</v>
      </c>
      <c r="B200" s="37" t="s">
        <v>561</v>
      </c>
      <c r="C200" s="37" t="s">
        <v>560</v>
      </c>
      <c r="D200" s="85">
        <v>0.2</v>
      </c>
      <c r="E200" s="37" t="s">
        <v>530</v>
      </c>
      <c r="F200" s="86">
        <v>0.05</v>
      </c>
      <c r="G200" s="45" t="s">
        <v>550</v>
      </c>
      <c r="H200" s="83">
        <v>0</v>
      </c>
      <c r="I200" s="219">
        <v>100</v>
      </c>
      <c r="J200" s="144">
        <f t="shared" si="56"/>
        <v>0</v>
      </c>
      <c r="K200" s="149">
        <f>J200*F200*TablaPolítica[[#This Row],[Importancia relativa del objetivo(%)]]</f>
        <v>0</v>
      </c>
      <c r="L200" s="195" t="s">
        <v>1097</v>
      </c>
      <c r="M200" s="84" t="str">
        <f t="shared" si="55"/>
        <v>porcentaje</v>
      </c>
      <c r="N200" s="147">
        <v>0</v>
      </c>
      <c r="O200" s="147">
        <v>0.15</v>
      </c>
      <c r="P200" s="147">
        <v>0.15</v>
      </c>
      <c r="Q200" s="147">
        <v>0.15</v>
      </c>
      <c r="R200" s="147">
        <v>0.15</v>
      </c>
      <c r="S200" s="147">
        <v>0.15</v>
      </c>
      <c r="T200" s="185">
        <f t="shared" si="49"/>
        <v>0</v>
      </c>
      <c r="U200" s="185">
        <f t="shared" si="50"/>
        <v>0</v>
      </c>
      <c r="V200" s="185">
        <f t="shared" si="51"/>
        <v>0</v>
      </c>
      <c r="W200" s="185">
        <f t="shared" si="52"/>
        <v>0</v>
      </c>
      <c r="X200" s="185">
        <f t="shared" si="53"/>
        <v>0</v>
      </c>
      <c r="Y200" s="185">
        <f t="shared" si="54"/>
        <v>0</v>
      </c>
      <c r="Z200" s="188">
        <f t="shared" si="57"/>
        <v>0</v>
      </c>
      <c r="AA200" s="186">
        <f t="shared" si="58"/>
        <v>0</v>
      </c>
    </row>
    <row r="201" spans="1:27" ht="140.25" x14ac:dyDescent="0.25">
      <c r="A201" s="131" t="s">
        <v>48</v>
      </c>
      <c r="B201" s="37" t="s">
        <v>561</v>
      </c>
      <c r="C201" s="37" t="s">
        <v>560</v>
      </c>
      <c r="D201" s="85">
        <v>0.2</v>
      </c>
      <c r="E201" s="37" t="s">
        <v>531</v>
      </c>
      <c r="F201" s="86">
        <v>7.4999999999999997E-2</v>
      </c>
      <c r="G201" s="45" t="s">
        <v>551</v>
      </c>
      <c r="H201" s="83">
        <v>0</v>
      </c>
      <c r="I201" s="219">
        <v>100</v>
      </c>
      <c r="J201" s="144">
        <f t="shared" si="56"/>
        <v>0</v>
      </c>
      <c r="K201" s="149">
        <f>J201*F201*TablaPolítica[[#This Row],[Importancia relativa del objetivo(%)]]</f>
        <v>0</v>
      </c>
      <c r="L201" s="195" t="s">
        <v>1098</v>
      </c>
      <c r="M201" s="84" t="str">
        <f t="shared" si="55"/>
        <v>porcentaje</v>
      </c>
      <c r="N201" s="147">
        <v>0</v>
      </c>
      <c r="O201" s="147">
        <v>1</v>
      </c>
      <c r="P201" s="147">
        <v>1</v>
      </c>
      <c r="Q201" s="147">
        <v>1</v>
      </c>
      <c r="R201" s="147">
        <v>1</v>
      </c>
      <c r="S201" s="147">
        <v>1</v>
      </c>
      <c r="T201" s="185">
        <f t="shared" si="49"/>
        <v>0</v>
      </c>
      <c r="U201" s="185">
        <f t="shared" si="50"/>
        <v>0</v>
      </c>
      <c r="V201" s="185">
        <f t="shared" si="51"/>
        <v>0</v>
      </c>
      <c r="W201" s="185">
        <f t="shared" si="52"/>
        <v>0</v>
      </c>
      <c r="X201" s="185">
        <f t="shared" si="53"/>
        <v>0</v>
      </c>
      <c r="Y201" s="185">
        <f t="shared" si="54"/>
        <v>0</v>
      </c>
      <c r="Z201" s="188">
        <f t="shared" si="57"/>
        <v>0</v>
      </c>
      <c r="AA201" s="186">
        <f t="shared" si="58"/>
        <v>0</v>
      </c>
    </row>
    <row r="202" spans="1:27" ht="140.25" x14ac:dyDescent="0.25">
      <c r="A202" s="131" t="s">
        <v>48</v>
      </c>
      <c r="B202" s="37" t="s">
        <v>561</v>
      </c>
      <c r="C202" s="37" t="s">
        <v>560</v>
      </c>
      <c r="D202" s="85">
        <v>0.2</v>
      </c>
      <c r="E202" s="37" t="s">
        <v>532</v>
      </c>
      <c r="F202" s="86">
        <v>7.4999999999999997E-2</v>
      </c>
      <c r="G202" s="45" t="s">
        <v>552</v>
      </c>
      <c r="H202" s="83">
        <v>0</v>
      </c>
      <c r="I202" s="219">
        <v>100</v>
      </c>
      <c r="J202" s="144">
        <f t="shared" si="56"/>
        <v>0</v>
      </c>
      <c r="K202" s="149">
        <f>J202*F202*TablaPolítica[[#This Row],[Importancia relativa del objetivo(%)]]</f>
        <v>0</v>
      </c>
      <c r="L202" s="195" t="s">
        <v>1097</v>
      </c>
      <c r="M202" s="84" t="str">
        <f t="shared" si="55"/>
        <v>porcentaje</v>
      </c>
      <c r="N202" s="147">
        <v>0</v>
      </c>
      <c r="O202" s="147">
        <v>0</v>
      </c>
      <c r="P202" s="147">
        <v>0</v>
      </c>
      <c r="Q202" s="147">
        <v>0</v>
      </c>
      <c r="R202" s="147">
        <v>0.25</v>
      </c>
      <c r="S202" s="147">
        <v>0.25</v>
      </c>
      <c r="T202" s="185">
        <f t="shared" si="49"/>
        <v>0</v>
      </c>
      <c r="U202" s="185">
        <f t="shared" si="50"/>
        <v>0</v>
      </c>
      <c r="V202" s="185">
        <f t="shared" si="51"/>
        <v>0</v>
      </c>
      <c r="W202" s="185">
        <f t="shared" si="52"/>
        <v>0</v>
      </c>
      <c r="X202" s="185">
        <f t="shared" si="53"/>
        <v>0</v>
      </c>
      <c r="Y202" s="185">
        <f t="shared" si="54"/>
        <v>0</v>
      </c>
      <c r="Z202" s="188">
        <f t="shared" si="57"/>
        <v>0</v>
      </c>
      <c r="AA202" s="186">
        <f t="shared" si="58"/>
        <v>0</v>
      </c>
    </row>
    <row r="203" spans="1:27" s="34" customFormat="1" ht="178.5" x14ac:dyDescent="0.25">
      <c r="A203" s="133" t="s">
        <v>52</v>
      </c>
      <c r="B203" s="48" t="s">
        <v>584</v>
      </c>
      <c r="C203" s="48" t="s">
        <v>562</v>
      </c>
      <c r="D203" s="114">
        <v>0.64</v>
      </c>
      <c r="E203" s="48" t="s">
        <v>563</v>
      </c>
      <c r="F203" s="108">
        <v>0.64</v>
      </c>
      <c r="G203" s="49" t="s">
        <v>571</v>
      </c>
      <c r="H203" s="83">
        <v>0</v>
      </c>
      <c r="I203" s="219">
        <v>100</v>
      </c>
      <c r="J203" s="144">
        <f t="shared" si="56"/>
        <v>0</v>
      </c>
      <c r="K203" s="149">
        <f>J203*F203*TablaPolítica[[#This Row],[Importancia relativa del objetivo(%)]]</f>
        <v>0</v>
      </c>
      <c r="L203" s="199" t="s">
        <v>1098</v>
      </c>
      <c r="M203" s="84" t="str">
        <f t="shared" si="55"/>
        <v>porcentaje</v>
      </c>
      <c r="N203" s="150">
        <v>1</v>
      </c>
      <c r="O203" s="150">
        <v>1</v>
      </c>
      <c r="P203" s="150">
        <v>1</v>
      </c>
      <c r="Q203" s="150">
        <v>1</v>
      </c>
      <c r="R203" s="150">
        <v>1</v>
      </c>
      <c r="S203" s="150">
        <v>1</v>
      </c>
      <c r="T203" s="185">
        <f t="shared" si="49"/>
        <v>0</v>
      </c>
      <c r="U203" s="185">
        <f t="shared" si="50"/>
        <v>0</v>
      </c>
      <c r="V203" s="185">
        <f t="shared" si="51"/>
        <v>0</v>
      </c>
      <c r="W203" s="185">
        <f t="shared" si="52"/>
        <v>0</v>
      </c>
      <c r="X203" s="185">
        <f t="shared" si="53"/>
        <v>0</v>
      </c>
      <c r="Y203" s="185">
        <f t="shared" si="54"/>
        <v>0</v>
      </c>
      <c r="Z203" s="188">
        <f t="shared" si="57"/>
        <v>0</v>
      </c>
      <c r="AA203" s="186">
        <f t="shared" si="58"/>
        <v>0</v>
      </c>
    </row>
    <row r="204" spans="1:27" ht="200.25" customHeight="1" x14ac:dyDescent="0.25">
      <c r="A204" s="131" t="s">
        <v>52</v>
      </c>
      <c r="B204" s="37" t="s">
        <v>584</v>
      </c>
      <c r="C204" s="37" t="s">
        <v>579</v>
      </c>
      <c r="D204" s="85">
        <v>0.12</v>
      </c>
      <c r="E204" s="36" t="s">
        <v>564</v>
      </c>
      <c r="F204" s="86">
        <v>0.05</v>
      </c>
      <c r="G204" s="45" t="s">
        <v>572</v>
      </c>
      <c r="H204" s="83">
        <v>0</v>
      </c>
      <c r="I204" s="219">
        <v>100</v>
      </c>
      <c r="J204" s="144">
        <f t="shared" si="56"/>
        <v>0</v>
      </c>
      <c r="K204" s="149">
        <f>J204*F204*TablaPolítica[[#This Row],[Importancia relativa del objetivo(%)]]</f>
        <v>0</v>
      </c>
      <c r="L204" s="199" t="s">
        <v>1098</v>
      </c>
      <c r="M204" s="84" t="str">
        <f t="shared" si="55"/>
        <v>porcentaje</v>
      </c>
      <c r="N204" s="160">
        <v>0</v>
      </c>
      <c r="O204" s="160">
        <v>1</v>
      </c>
      <c r="P204" s="160">
        <v>1</v>
      </c>
      <c r="Q204" s="160">
        <v>1</v>
      </c>
      <c r="R204" s="160">
        <v>1</v>
      </c>
      <c r="S204" s="160">
        <v>1</v>
      </c>
      <c r="T204" s="185">
        <f t="shared" ref="T204:T267" si="59">IF($I204=0,0,($K204*N204)/$I204)</f>
        <v>0</v>
      </c>
      <c r="U204" s="185">
        <f t="shared" ref="U204:U267" si="60">IF($I204=0,0,($K204*O204)/$I204)</f>
        <v>0</v>
      </c>
      <c r="V204" s="185">
        <f t="shared" si="51"/>
        <v>0</v>
      </c>
      <c r="W204" s="185">
        <f t="shared" si="52"/>
        <v>0</v>
      </c>
      <c r="X204" s="185">
        <f t="shared" si="53"/>
        <v>0</v>
      </c>
      <c r="Y204" s="185">
        <f t="shared" si="54"/>
        <v>0</v>
      </c>
      <c r="Z204" s="188">
        <f t="shared" si="57"/>
        <v>0</v>
      </c>
      <c r="AA204" s="186">
        <f t="shared" si="58"/>
        <v>0</v>
      </c>
    </row>
    <row r="205" spans="1:27" ht="178.5" x14ac:dyDescent="0.25">
      <c r="A205" s="131" t="s">
        <v>52</v>
      </c>
      <c r="B205" s="37" t="s">
        <v>584</v>
      </c>
      <c r="C205" s="37" t="s">
        <v>579</v>
      </c>
      <c r="D205" s="85">
        <v>0.12</v>
      </c>
      <c r="E205" s="36" t="s">
        <v>565</v>
      </c>
      <c r="F205" s="86">
        <v>7.0000000000000007E-2</v>
      </c>
      <c r="G205" s="45" t="s">
        <v>573</v>
      </c>
      <c r="H205" s="83">
        <v>0</v>
      </c>
      <c r="I205" s="219">
        <v>100</v>
      </c>
      <c r="J205" s="144">
        <f t="shared" si="56"/>
        <v>0</v>
      </c>
      <c r="K205" s="149">
        <f>J205*F205*TablaPolítica[[#This Row],[Importancia relativa del objetivo(%)]]</f>
        <v>0</v>
      </c>
      <c r="L205" s="200" t="s">
        <v>1098</v>
      </c>
      <c r="M205" s="84" t="str">
        <f t="shared" si="55"/>
        <v>porcentaje</v>
      </c>
      <c r="N205" s="160">
        <f>(46)/40</f>
        <v>1.1499999999999999</v>
      </c>
      <c r="O205" s="160">
        <v>1</v>
      </c>
      <c r="P205" s="160">
        <v>1</v>
      </c>
      <c r="Q205" s="160">
        <v>1</v>
      </c>
      <c r="R205" s="160">
        <v>1</v>
      </c>
      <c r="S205" s="160">
        <v>1</v>
      </c>
      <c r="T205" s="185">
        <f t="shared" si="59"/>
        <v>0</v>
      </c>
      <c r="U205" s="185">
        <f t="shared" si="60"/>
        <v>0</v>
      </c>
      <c r="V205" s="185">
        <f t="shared" ref="V205:V268" si="61">IF($I205=0,0,($K205*P205)/$I205)</f>
        <v>0</v>
      </c>
      <c r="W205" s="185">
        <f t="shared" ref="W205:W268" si="62">IF($I205=0,0,($K205*Q205)/$I205)</f>
        <v>0</v>
      </c>
      <c r="X205" s="185">
        <f t="shared" ref="X205:X268" si="63">IF($I205=0,0,($K205*R205)/$I205)</f>
        <v>0</v>
      </c>
      <c r="Y205" s="185">
        <f t="shared" ref="Y205:Y268" si="64">IF($I205=0,0,($K205*S205)/$I205)</f>
        <v>0</v>
      </c>
      <c r="Z205" s="188">
        <f t="shared" si="57"/>
        <v>0</v>
      </c>
      <c r="AA205" s="186">
        <f t="shared" si="58"/>
        <v>0</v>
      </c>
    </row>
    <row r="206" spans="1:27" ht="178.5" x14ac:dyDescent="0.25">
      <c r="A206" s="131" t="s">
        <v>52</v>
      </c>
      <c r="B206" s="37" t="s">
        <v>584</v>
      </c>
      <c r="C206" s="37" t="s">
        <v>580</v>
      </c>
      <c r="D206" s="85">
        <v>0.06</v>
      </c>
      <c r="E206" s="36" t="s">
        <v>566</v>
      </c>
      <c r="F206" s="86">
        <v>0.06</v>
      </c>
      <c r="G206" s="45" t="s">
        <v>574</v>
      </c>
      <c r="H206" s="83">
        <v>0</v>
      </c>
      <c r="I206" s="219">
        <v>100</v>
      </c>
      <c r="J206" s="144">
        <f t="shared" si="56"/>
        <v>0</v>
      </c>
      <c r="K206" s="149">
        <f>J206*F206*TablaPolítica[[#This Row],[Importancia relativa del objetivo(%)]]</f>
        <v>0</v>
      </c>
      <c r="L206" s="201" t="s">
        <v>1098</v>
      </c>
      <c r="M206" s="84" t="str">
        <f t="shared" si="55"/>
        <v>porcentaje</v>
      </c>
      <c r="N206" s="160">
        <f>(19/19)</f>
        <v>1</v>
      </c>
      <c r="O206" s="160">
        <v>1</v>
      </c>
      <c r="P206" s="160">
        <v>1</v>
      </c>
      <c r="Q206" s="160">
        <v>1</v>
      </c>
      <c r="R206" s="160">
        <v>1</v>
      </c>
      <c r="S206" s="160">
        <v>1</v>
      </c>
      <c r="T206" s="185">
        <f t="shared" si="59"/>
        <v>0</v>
      </c>
      <c r="U206" s="185">
        <f t="shared" si="60"/>
        <v>0</v>
      </c>
      <c r="V206" s="185">
        <f t="shared" si="61"/>
        <v>0</v>
      </c>
      <c r="W206" s="185">
        <f t="shared" si="62"/>
        <v>0</v>
      </c>
      <c r="X206" s="185">
        <f t="shared" si="63"/>
        <v>0</v>
      </c>
      <c r="Y206" s="185">
        <f t="shared" si="64"/>
        <v>0</v>
      </c>
      <c r="Z206" s="188">
        <f t="shared" si="57"/>
        <v>0</v>
      </c>
      <c r="AA206" s="186">
        <f t="shared" si="58"/>
        <v>0</v>
      </c>
    </row>
    <row r="207" spans="1:27" ht="178.5" x14ac:dyDescent="0.25">
      <c r="A207" s="131" t="s">
        <v>52</v>
      </c>
      <c r="B207" s="37" t="s">
        <v>584</v>
      </c>
      <c r="C207" s="37" t="s">
        <v>581</v>
      </c>
      <c r="D207" s="85">
        <v>0.06</v>
      </c>
      <c r="E207" s="37" t="s">
        <v>567</v>
      </c>
      <c r="F207" s="86">
        <v>0.06</v>
      </c>
      <c r="G207" s="45" t="s">
        <v>575</v>
      </c>
      <c r="H207" s="83">
        <v>0</v>
      </c>
      <c r="I207" s="219">
        <v>100</v>
      </c>
      <c r="J207" s="144">
        <f t="shared" si="56"/>
        <v>0</v>
      </c>
      <c r="K207" s="149">
        <f>J207*F207*TablaPolítica[[#This Row],[Importancia relativa del objetivo(%)]]</f>
        <v>0</v>
      </c>
      <c r="L207" s="202" t="s">
        <v>1098</v>
      </c>
      <c r="M207" s="84" t="str">
        <f t="shared" si="55"/>
        <v>porcentaje</v>
      </c>
      <c r="N207" s="160">
        <v>0</v>
      </c>
      <c r="O207" s="160">
        <v>1</v>
      </c>
      <c r="P207" s="160">
        <v>1</v>
      </c>
      <c r="Q207" s="160">
        <v>1</v>
      </c>
      <c r="R207" s="160">
        <v>1</v>
      </c>
      <c r="S207" s="160">
        <v>1</v>
      </c>
      <c r="T207" s="185">
        <f t="shared" si="59"/>
        <v>0</v>
      </c>
      <c r="U207" s="185">
        <f t="shared" si="60"/>
        <v>0</v>
      </c>
      <c r="V207" s="185">
        <f t="shared" si="61"/>
        <v>0</v>
      </c>
      <c r="W207" s="185">
        <f t="shared" si="62"/>
        <v>0</v>
      </c>
      <c r="X207" s="185">
        <f t="shared" si="63"/>
        <v>0</v>
      </c>
      <c r="Y207" s="185">
        <f t="shared" si="64"/>
        <v>0</v>
      </c>
      <c r="Z207" s="188">
        <f t="shared" si="57"/>
        <v>0</v>
      </c>
      <c r="AA207" s="186">
        <f t="shared" si="58"/>
        <v>0</v>
      </c>
    </row>
    <row r="208" spans="1:27" ht="178.5" x14ac:dyDescent="0.25">
      <c r="A208" s="131" t="s">
        <v>52</v>
      </c>
      <c r="B208" s="37" t="s">
        <v>584</v>
      </c>
      <c r="C208" s="37" t="s">
        <v>583</v>
      </c>
      <c r="D208" s="85">
        <v>0.06</v>
      </c>
      <c r="E208" s="36" t="s">
        <v>568</v>
      </c>
      <c r="F208" s="86">
        <v>0.06</v>
      </c>
      <c r="G208" s="45" t="s">
        <v>576</v>
      </c>
      <c r="H208" s="83">
        <v>0</v>
      </c>
      <c r="I208" s="219">
        <v>100</v>
      </c>
      <c r="J208" s="144">
        <f t="shared" si="56"/>
        <v>0</v>
      </c>
      <c r="K208" s="149">
        <f>J208*F208*TablaPolítica[[#This Row],[Importancia relativa del objetivo(%)]]</f>
        <v>0</v>
      </c>
      <c r="L208" s="203" t="s">
        <v>1098</v>
      </c>
      <c r="M208" s="84" t="str">
        <f t="shared" si="55"/>
        <v>porcentaje</v>
      </c>
      <c r="N208" s="160">
        <v>1</v>
      </c>
      <c r="O208" s="160">
        <v>1</v>
      </c>
      <c r="P208" s="160">
        <v>1</v>
      </c>
      <c r="Q208" s="160">
        <v>1</v>
      </c>
      <c r="R208" s="160">
        <v>1</v>
      </c>
      <c r="S208" s="160">
        <v>1</v>
      </c>
      <c r="T208" s="185">
        <f t="shared" si="59"/>
        <v>0</v>
      </c>
      <c r="U208" s="185">
        <f t="shared" si="60"/>
        <v>0</v>
      </c>
      <c r="V208" s="185">
        <f t="shared" si="61"/>
        <v>0</v>
      </c>
      <c r="W208" s="185">
        <f t="shared" si="62"/>
        <v>0</v>
      </c>
      <c r="X208" s="185">
        <f t="shared" si="63"/>
        <v>0</v>
      </c>
      <c r="Y208" s="185">
        <f t="shared" si="64"/>
        <v>0</v>
      </c>
      <c r="Z208" s="188">
        <f t="shared" si="57"/>
        <v>0</v>
      </c>
      <c r="AA208" s="186">
        <f t="shared" si="58"/>
        <v>0</v>
      </c>
    </row>
    <row r="209" spans="1:27" ht="178.5" x14ac:dyDescent="0.25">
      <c r="A209" s="131" t="s">
        <v>52</v>
      </c>
      <c r="B209" s="37" t="s">
        <v>584</v>
      </c>
      <c r="C209" s="37" t="s">
        <v>582</v>
      </c>
      <c r="D209" s="85">
        <v>0.06</v>
      </c>
      <c r="E209" s="36" t="s">
        <v>569</v>
      </c>
      <c r="F209" s="86">
        <v>0.03</v>
      </c>
      <c r="G209" s="45" t="s">
        <v>577</v>
      </c>
      <c r="H209" s="83">
        <v>0</v>
      </c>
      <c r="I209" s="219">
        <v>100</v>
      </c>
      <c r="J209" s="144">
        <f t="shared" si="56"/>
        <v>0</v>
      </c>
      <c r="K209" s="149">
        <f>J209*F209*TablaPolítica[[#This Row],[Importancia relativa del objetivo(%)]]</f>
        <v>0</v>
      </c>
      <c r="L209" s="204" t="s">
        <v>1098</v>
      </c>
      <c r="M209" s="84" t="str">
        <f t="shared" si="55"/>
        <v>porcentaje</v>
      </c>
      <c r="N209" s="160">
        <v>1</v>
      </c>
      <c r="O209" s="160">
        <v>1</v>
      </c>
      <c r="P209" s="160">
        <v>1</v>
      </c>
      <c r="Q209" s="160">
        <v>1</v>
      </c>
      <c r="R209" s="160">
        <v>1</v>
      </c>
      <c r="S209" s="160">
        <v>1</v>
      </c>
      <c r="T209" s="185">
        <f t="shared" si="59"/>
        <v>0</v>
      </c>
      <c r="U209" s="185">
        <f t="shared" si="60"/>
        <v>0</v>
      </c>
      <c r="V209" s="185">
        <f t="shared" si="61"/>
        <v>0</v>
      </c>
      <c r="W209" s="185">
        <f t="shared" si="62"/>
        <v>0</v>
      </c>
      <c r="X209" s="185">
        <f t="shared" si="63"/>
        <v>0</v>
      </c>
      <c r="Y209" s="185">
        <f t="shared" si="64"/>
        <v>0</v>
      </c>
      <c r="Z209" s="188">
        <f t="shared" si="57"/>
        <v>0</v>
      </c>
      <c r="AA209" s="186">
        <f t="shared" si="58"/>
        <v>0</v>
      </c>
    </row>
    <row r="210" spans="1:27" ht="178.5" x14ac:dyDescent="0.25">
      <c r="A210" s="131" t="s">
        <v>52</v>
      </c>
      <c r="B210" s="37" t="s">
        <v>584</v>
      </c>
      <c r="C210" s="37" t="s">
        <v>582</v>
      </c>
      <c r="D210" s="85">
        <v>0.06</v>
      </c>
      <c r="E210" s="40" t="s">
        <v>570</v>
      </c>
      <c r="F210" s="86">
        <v>0.03</v>
      </c>
      <c r="G210" s="45" t="s">
        <v>578</v>
      </c>
      <c r="H210" s="83">
        <v>0</v>
      </c>
      <c r="I210" s="219">
        <v>100</v>
      </c>
      <c r="J210" s="144">
        <f t="shared" si="56"/>
        <v>0</v>
      </c>
      <c r="K210" s="149">
        <f>J210*F210*TablaPolítica[[#This Row],[Importancia relativa del objetivo(%)]]</f>
        <v>0</v>
      </c>
      <c r="L210" s="205" t="s">
        <v>1098</v>
      </c>
      <c r="M210" s="84" t="str">
        <f t="shared" si="55"/>
        <v>porcentaje</v>
      </c>
      <c r="N210" s="160">
        <v>0</v>
      </c>
      <c r="O210" s="160">
        <v>1</v>
      </c>
      <c r="P210" s="160">
        <v>1</v>
      </c>
      <c r="Q210" s="160">
        <v>1</v>
      </c>
      <c r="R210" s="160">
        <v>1</v>
      </c>
      <c r="S210" s="160">
        <v>1</v>
      </c>
      <c r="T210" s="185">
        <f t="shared" si="59"/>
        <v>0</v>
      </c>
      <c r="U210" s="185">
        <f t="shared" si="60"/>
        <v>0</v>
      </c>
      <c r="V210" s="185">
        <f t="shared" si="61"/>
        <v>0</v>
      </c>
      <c r="W210" s="185">
        <f t="shared" si="62"/>
        <v>0</v>
      </c>
      <c r="X210" s="185">
        <f t="shared" si="63"/>
        <v>0</v>
      </c>
      <c r="Y210" s="185">
        <f t="shared" si="64"/>
        <v>0</v>
      </c>
      <c r="Z210" s="188">
        <f t="shared" si="57"/>
        <v>0</v>
      </c>
      <c r="AA210" s="186">
        <f t="shared" si="58"/>
        <v>0</v>
      </c>
    </row>
    <row r="211" spans="1:27" ht="151.5" customHeight="1" x14ac:dyDescent="0.25">
      <c r="A211" s="131" t="s">
        <v>54</v>
      </c>
      <c r="B211" s="37" t="s">
        <v>619</v>
      </c>
      <c r="C211" s="37" t="s">
        <v>615</v>
      </c>
      <c r="D211" s="85">
        <v>0.4</v>
      </c>
      <c r="E211" s="43" t="s">
        <v>585</v>
      </c>
      <c r="F211" s="86">
        <v>0.06</v>
      </c>
      <c r="G211" s="45" t="s">
        <v>600</v>
      </c>
      <c r="H211" s="83">
        <v>0</v>
      </c>
      <c r="I211" s="219">
        <v>100</v>
      </c>
      <c r="J211" s="144">
        <f t="shared" si="56"/>
        <v>0</v>
      </c>
      <c r="K211" s="149">
        <f>J211*F211*TablaPolítica[[#This Row],[Importancia relativa del objetivo(%)]]</f>
        <v>0</v>
      </c>
      <c r="L211" s="195" t="s">
        <v>1098</v>
      </c>
      <c r="M211" s="84" t="str">
        <f t="shared" si="55"/>
        <v>porcentaje</v>
      </c>
      <c r="N211" s="161">
        <v>0</v>
      </c>
      <c r="O211" s="150">
        <v>0</v>
      </c>
      <c r="P211" s="150">
        <v>1</v>
      </c>
      <c r="Q211" s="150">
        <v>1</v>
      </c>
      <c r="R211" s="150">
        <v>1</v>
      </c>
      <c r="S211" s="150">
        <v>1</v>
      </c>
      <c r="T211" s="185">
        <f t="shared" si="59"/>
        <v>0</v>
      </c>
      <c r="U211" s="185">
        <f t="shared" si="60"/>
        <v>0</v>
      </c>
      <c r="V211" s="185">
        <f t="shared" si="61"/>
        <v>0</v>
      </c>
      <c r="W211" s="185">
        <f t="shared" si="62"/>
        <v>0</v>
      </c>
      <c r="X211" s="185">
        <f t="shared" si="63"/>
        <v>0</v>
      </c>
      <c r="Y211" s="185">
        <f t="shared" si="64"/>
        <v>0</v>
      </c>
      <c r="Z211" s="188">
        <f t="shared" si="57"/>
        <v>0</v>
      </c>
      <c r="AA211" s="186">
        <f t="shared" si="58"/>
        <v>0</v>
      </c>
    </row>
    <row r="212" spans="1:27" ht="114.75" x14ac:dyDescent="0.25">
      <c r="A212" s="131" t="s">
        <v>54</v>
      </c>
      <c r="B212" s="37" t="s">
        <v>619</v>
      </c>
      <c r="C212" s="37" t="s">
        <v>615</v>
      </c>
      <c r="D212" s="85">
        <v>0.4</v>
      </c>
      <c r="E212" s="37" t="s">
        <v>586</v>
      </c>
      <c r="F212" s="86">
        <v>7.0000000000000007E-2</v>
      </c>
      <c r="G212" s="45" t="s">
        <v>601</v>
      </c>
      <c r="H212" s="83">
        <v>0</v>
      </c>
      <c r="I212" s="220">
        <v>5</v>
      </c>
      <c r="J212" s="144">
        <f t="shared" si="56"/>
        <v>0</v>
      </c>
      <c r="K212" s="149">
        <f>J212*F212*TablaPolítica[[#This Row],[Importancia relativa del objetivo(%)]]</f>
        <v>0</v>
      </c>
      <c r="L212" s="195" t="s">
        <v>1098</v>
      </c>
      <c r="M212" s="84" t="str">
        <f t="shared" si="55"/>
        <v>entero</v>
      </c>
      <c r="N212" s="162">
        <v>0</v>
      </c>
      <c r="O212" s="162">
        <v>1</v>
      </c>
      <c r="P212" s="162">
        <v>1</v>
      </c>
      <c r="Q212" s="162">
        <v>1</v>
      </c>
      <c r="R212" s="162">
        <v>1</v>
      </c>
      <c r="S212" s="162">
        <v>1</v>
      </c>
      <c r="T212" s="185">
        <f t="shared" si="59"/>
        <v>0</v>
      </c>
      <c r="U212" s="185">
        <f t="shared" si="60"/>
        <v>0</v>
      </c>
      <c r="V212" s="185">
        <f t="shared" si="61"/>
        <v>0</v>
      </c>
      <c r="W212" s="185">
        <f t="shared" si="62"/>
        <v>0</v>
      </c>
      <c r="X212" s="185">
        <f t="shared" si="63"/>
        <v>0</v>
      </c>
      <c r="Y212" s="185">
        <f t="shared" si="64"/>
        <v>0</v>
      </c>
      <c r="Z212" s="188">
        <f t="shared" si="57"/>
        <v>0</v>
      </c>
      <c r="AA212" s="186">
        <f t="shared" si="58"/>
        <v>0</v>
      </c>
    </row>
    <row r="213" spans="1:27" ht="114.75" x14ac:dyDescent="0.25">
      <c r="A213" s="131" t="s">
        <v>54</v>
      </c>
      <c r="B213" s="37" t="s">
        <v>619</v>
      </c>
      <c r="C213" s="37" t="s">
        <v>615</v>
      </c>
      <c r="D213" s="85">
        <v>0.4</v>
      </c>
      <c r="E213" s="37" t="s">
        <v>587</v>
      </c>
      <c r="F213" s="86">
        <v>0.04</v>
      </c>
      <c r="G213" s="45" t="s">
        <v>602</v>
      </c>
      <c r="H213" s="83">
        <v>0</v>
      </c>
      <c r="I213" s="220">
        <v>4</v>
      </c>
      <c r="J213" s="144">
        <f t="shared" si="56"/>
        <v>0</v>
      </c>
      <c r="K213" s="149">
        <f>J213*F213*TablaPolítica[[#This Row],[Importancia relativa del objetivo(%)]]</f>
        <v>0</v>
      </c>
      <c r="L213" s="195" t="s">
        <v>1098</v>
      </c>
      <c r="M213" s="84" t="str">
        <f t="shared" si="55"/>
        <v>entero</v>
      </c>
      <c r="N213" s="162">
        <v>0</v>
      </c>
      <c r="O213" s="162">
        <v>0</v>
      </c>
      <c r="P213" s="162">
        <v>1</v>
      </c>
      <c r="Q213" s="162">
        <v>1</v>
      </c>
      <c r="R213" s="162">
        <v>1</v>
      </c>
      <c r="S213" s="162">
        <v>1</v>
      </c>
      <c r="T213" s="185">
        <f t="shared" si="59"/>
        <v>0</v>
      </c>
      <c r="U213" s="185">
        <f t="shared" si="60"/>
        <v>0</v>
      </c>
      <c r="V213" s="185">
        <f t="shared" si="61"/>
        <v>0</v>
      </c>
      <c r="W213" s="185">
        <f t="shared" si="62"/>
        <v>0</v>
      </c>
      <c r="X213" s="185">
        <f t="shared" si="63"/>
        <v>0</v>
      </c>
      <c r="Y213" s="185">
        <f t="shared" si="64"/>
        <v>0</v>
      </c>
      <c r="Z213" s="188">
        <f t="shared" si="57"/>
        <v>0</v>
      </c>
      <c r="AA213" s="186">
        <f t="shared" si="58"/>
        <v>0</v>
      </c>
    </row>
    <row r="214" spans="1:27" ht="114.75" x14ac:dyDescent="0.25">
      <c r="A214" s="131" t="s">
        <v>54</v>
      </c>
      <c r="B214" s="37" t="s">
        <v>619</v>
      </c>
      <c r="C214" s="37" t="s">
        <v>615</v>
      </c>
      <c r="D214" s="85">
        <v>0.4</v>
      </c>
      <c r="E214" s="37" t="s">
        <v>588</v>
      </c>
      <c r="F214" s="86">
        <v>0.05</v>
      </c>
      <c r="G214" s="45" t="s">
        <v>603</v>
      </c>
      <c r="H214" s="83">
        <v>0</v>
      </c>
      <c r="I214" s="220">
        <v>6</v>
      </c>
      <c r="J214" s="144">
        <f t="shared" si="56"/>
        <v>0</v>
      </c>
      <c r="K214" s="149">
        <f>J214*F214*TablaPolítica[[#This Row],[Importancia relativa del objetivo(%)]]</f>
        <v>0</v>
      </c>
      <c r="L214" s="195" t="s">
        <v>1098</v>
      </c>
      <c r="M214" s="84" t="str">
        <f t="shared" si="55"/>
        <v>entero</v>
      </c>
      <c r="N214" s="162">
        <v>1</v>
      </c>
      <c r="O214" s="162">
        <v>1</v>
      </c>
      <c r="P214" s="162">
        <v>1</v>
      </c>
      <c r="Q214" s="162">
        <v>1</v>
      </c>
      <c r="R214" s="162">
        <v>1</v>
      </c>
      <c r="S214" s="162">
        <v>1</v>
      </c>
      <c r="T214" s="185">
        <f t="shared" si="59"/>
        <v>0</v>
      </c>
      <c r="U214" s="185">
        <f t="shared" si="60"/>
        <v>0</v>
      </c>
      <c r="V214" s="185">
        <f t="shared" si="61"/>
        <v>0</v>
      </c>
      <c r="W214" s="185">
        <f t="shared" si="62"/>
        <v>0</v>
      </c>
      <c r="X214" s="185">
        <f t="shared" si="63"/>
        <v>0</v>
      </c>
      <c r="Y214" s="185">
        <f t="shared" si="64"/>
        <v>0</v>
      </c>
      <c r="Z214" s="188">
        <f t="shared" si="57"/>
        <v>0</v>
      </c>
      <c r="AA214" s="186">
        <f t="shared" si="58"/>
        <v>0</v>
      </c>
    </row>
    <row r="215" spans="1:27" ht="127.5" x14ac:dyDescent="0.25">
      <c r="A215" s="131" t="s">
        <v>54</v>
      </c>
      <c r="B215" s="37" t="s">
        <v>619</v>
      </c>
      <c r="C215" s="37" t="s">
        <v>615</v>
      </c>
      <c r="D215" s="85">
        <v>0.4</v>
      </c>
      <c r="E215" s="37" t="s">
        <v>589</v>
      </c>
      <c r="F215" s="86">
        <v>0.1</v>
      </c>
      <c r="G215" s="45" t="s">
        <v>604</v>
      </c>
      <c r="H215" s="83">
        <v>0</v>
      </c>
      <c r="I215" s="220">
        <v>6</v>
      </c>
      <c r="J215" s="144">
        <f t="shared" si="56"/>
        <v>0</v>
      </c>
      <c r="K215" s="149">
        <f>J215*F215*TablaPolítica[[#This Row],[Importancia relativa del objetivo(%)]]</f>
        <v>0</v>
      </c>
      <c r="L215" s="195" t="s">
        <v>1098</v>
      </c>
      <c r="M215" s="84" t="str">
        <f t="shared" si="55"/>
        <v>entero</v>
      </c>
      <c r="N215" s="162">
        <v>1</v>
      </c>
      <c r="O215" s="162">
        <v>1</v>
      </c>
      <c r="P215" s="162">
        <v>1</v>
      </c>
      <c r="Q215" s="162">
        <v>1</v>
      </c>
      <c r="R215" s="162">
        <v>1</v>
      </c>
      <c r="S215" s="162">
        <v>1</v>
      </c>
      <c r="T215" s="185">
        <f t="shared" si="59"/>
        <v>0</v>
      </c>
      <c r="U215" s="185">
        <f t="shared" si="60"/>
        <v>0</v>
      </c>
      <c r="V215" s="185">
        <f t="shared" si="61"/>
        <v>0</v>
      </c>
      <c r="W215" s="185">
        <f t="shared" si="62"/>
        <v>0</v>
      </c>
      <c r="X215" s="185">
        <f t="shared" si="63"/>
        <v>0</v>
      </c>
      <c r="Y215" s="185">
        <f t="shared" si="64"/>
        <v>0</v>
      </c>
      <c r="Z215" s="188">
        <f t="shared" si="57"/>
        <v>0</v>
      </c>
      <c r="AA215" s="186">
        <f t="shared" si="58"/>
        <v>0</v>
      </c>
    </row>
    <row r="216" spans="1:27" ht="114.75" x14ac:dyDescent="0.25">
      <c r="A216" s="131" t="s">
        <v>54</v>
      </c>
      <c r="B216" s="37" t="s">
        <v>619</v>
      </c>
      <c r="C216" s="37" t="s">
        <v>615</v>
      </c>
      <c r="D216" s="85">
        <v>0.4</v>
      </c>
      <c r="E216" s="37" t="s">
        <v>590</v>
      </c>
      <c r="F216" s="86">
        <v>0.05</v>
      </c>
      <c r="G216" s="45" t="s">
        <v>605</v>
      </c>
      <c r="H216" s="83">
        <v>0</v>
      </c>
      <c r="I216" s="219">
        <v>100</v>
      </c>
      <c r="J216" s="144">
        <f t="shared" si="56"/>
        <v>0</v>
      </c>
      <c r="K216" s="149">
        <f>J216*F216*TablaPolítica[[#This Row],[Importancia relativa del objetivo(%)]]</f>
        <v>0</v>
      </c>
      <c r="L216" s="195" t="s">
        <v>1097</v>
      </c>
      <c r="M216" s="84" t="str">
        <f t="shared" si="55"/>
        <v>porcentaje</v>
      </c>
      <c r="N216" s="150">
        <v>0</v>
      </c>
      <c r="O216" s="150">
        <v>0.25</v>
      </c>
      <c r="P216" s="150">
        <v>0.5</v>
      </c>
      <c r="Q216" s="150">
        <v>0.25</v>
      </c>
      <c r="R216" s="150">
        <v>0</v>
      </c>
      <c r="S216" s="150">
        <v>0</v>
      </c>
      <c r="T216" s="185">
        <f t="shared" si="59"/>
        <v>0</v>
      </c>
      <c r="U216" s="185">
        <f t="shared" si="60"/>
        <v>0</v>
      </c>
      <c r="V216" s="185">
        <f t="shared" si="61"/>
        <v>0</v>
      </c>
      <c r="W216" s="185">
        <f t="shared" si="62"/>
        <v>0</v>
      </c>
      <c r="X216" s="185">
        <f t="shared" si="63"/>
        <v>0</v>
      </c>
      <c r="Y216" s="185">
        <f t="shared" si="64"/>
        <v>0</v>
      </c>
      <c r="Z216" s="188">
        <f t="shared" si="57"/>
        <v>0</v>
      </c>
      <c r="AA216" s="186">
        <f t="shared" si="58"/>
        <v>0</v>
      </c>
    </row>
    <row r="217" spans="1:27" ht="114.75" x14ac:dyDescent="0.25">
      <c r="A217" s="131" t="s">
        <v>54</v>
      </c>
      <c r="B217" s="37" t="s">
        <v>619</v>
      </c>
      <c r="C217" s="37" t="s">
        <v>615</v>
      </c>
      <c r="D217" s="85">
        <v>0.4</v>
      </c>
      <c r="E217" s="37" t="s">
        <v>591</v>
      </c>
      <c r="F217" s="86">
        <v>0.03</v>
      </c>
      <c r="G217" s="45" t="s">
        <v>606</v>
      </c>
      <c r="H217" s="83">
        <v>0</v>
      </c>
      <c r="I217" s="219">
        <v>100</v>
      </c>
      <c r="J217" s="144">
        <f t="shared" si="56"/>
        <v>0</v>
      </c>
      <c r="K217" s="149">
        <f>J217*F217*TablaPolítica[[#This Row],[Importancia relativa del objetivo(%)]]</f>
        <v>0</v>
      </c>
      <c r="L217" s="195" t="s">
        <v>1098</v>
      </c>
      <c r="M217" s="84" t="str">
        <f t="shared" si="55"/>
        <v>porcentaje</v>
      </c>
      <c r="N217" s="160">
        <v>0</v>
      </c>
      <c r="O217" s="150">
        <v>1</v>
      </c>
      <c r="P217" s="150">
        <v>0</v>
      </c>
      <c r="Q217" s="150">
        <v>0</v>
      </c>
      <c r="R217" s="150">
        <v>0</v>
      </c>
      <c r="S217" s="150">
        <v>0</v>
      </c>
      <c r="T217" s="185">
        <f t="shared" si="59"/>
        <v>0</v>
      </c>
      <c r="U217" s="185">
        <f t="shared" si="60"/>
        <v>0</v>
      </c>
      <c r="V217" s="185">
        <f t="shared" si="61"/>
        <v>0</v>
      </c>
      <c r="W217" s="185">
        <f t="shared" si="62"/>
        <v>0</v>
      </c>
      <c r="X217" s="185">
        <f t="shared" si="63"/>
        <v>0</v>
      </c>
      <c r="Y217" s="185">
        <f t="shared" si="64"/>
        <v>0</v>
      </c>
      <c r="Z217" s="188">
        <f t="shared" si="57"/>
        <v>0</v>
      </c>
      <c r="AA217" s="186">
        <f t="shared" si="58"/>
        <v>0</v>
      </c>
    </row>
    <row r="218" spans="1:27" ht="191.25" x14ac:dyDescent="0.25">
      <c r="A218" s="131" t="s">
        <v>54</v>
      </c>
      <c r="B218" s="37" t="s">
        <v>619</v>
      </c>
      <c r="C218" s="37" t="s">
        <v>616</v>
      </c>
      <c r="D218" s="85">
        <v>0.2</v>
      </c>
      <c r="E218" s="37" t="s">
        <v>592</v>
      </c>
      <c r="F218" s="86">
        <v>0.03</v>
      </c>
      <c r="G218" s="45" t="s">
        <v>607</v>
      </c>
      <c r="H218" s="83">
        <v>0</v>
      </c>
      <c r="I218" s="219">
        <v>100</v>
      </c>
      <c r="J218" s="144">
        <f t="shared" si="56"/>
        <v>0</v>
      </c>
      <c r="K218" s="149">
        <f>J218*F218*TablaPolítica[[#This Row],[Importancia relativa del objetivo(%)]]</f>
        <v>0</v>
      </c>
      <c r="L218" s="195" t="s">
        <v>1098</v>
      </c>
      <c r="M218" s="84" t="str">
        <f t="shared" si="55"/>
        <v>porcentaje</v>
      </c>
      <c r="N218" s="150">
        <v>0</v>
      </c>
      <c r="O218" s="147">
        <v>1</v>
      </c>
      <c r="P218" s="147">
        <v>0</v>
      </c>
      <c r="Q218" s="150">
        <v>0</v>
      </c>
      <c r="R218" s="150">
        <v>0</v>
      </c>
      <c r="S218" s="150">
        <v>0</v>
      </c>
      <c r="T218" s="185">
        <f t="shared" si="59"/>
        <v>0</v>
      </c>
      <c r="U218" s="185">
        <f t="shared" si="60"/>
        <v>0</v>
      </c>
      <c r="V218" s="185">
        <f t="shared" si="61"/>
        <v>0</v>
      </c>
      <c r="W218" s="185">
        <f t="shared" si="62"/>
        <v>0</v>
      </c>
      <c r="X218" s="185">
        <f t="shared" si="63"/>
        <v>0</v>
      </c>
      <c r="Y218" s="185">
        <f t="shared" si="64"/>
        <v>0</v>
      </c>
      <c r="Z218" s="188">
        <f t="shared" si="57"/>
        <v>0</v>
      </c>
      <c r="AA218" s="186">
        <f t="shared" si="58"/>
        <v>0</v>
      </c>
    </row>
    <row r="219" spans="1:27" ht="127.5" x14ac:dyDescent="0.25">
      <c r="A219" s="131" t="s">
        <v>54</v>
      </c>
      <c r="B219" s="37" t="s">
        <v>619</v>
      </c>
      <c r="C219" s="37" t="s">
        <v>617</v>
      </c>
      <c r="D219" s="85">
        <v>0.2</v>
      </c>
      <c r="E219" s="36" t="s">
        <v>593</v>
      </c>
      <c r="F219" s="86">
        <v>0.05</v>
      </c>
      <c r="G219" s="45" t="s">
        <v>608</v>
      </c>
      <c r="H219" s="83">
        <v>0</v>
      </c>
      <c r="I219" s="219">
        <v>100</v>
      </c>
      <c r="J219" s="144">
        <f t="shared" si="56"/>
        <v>0</v>
      </c>
      <c r="K219" s="149">
        <f>J219*F219*TablaPolítica[[#This Row],[Importancia relativa del objetivo(%)]]</f>
        <v>0</v>
      </c>
      <c r="L219" s="195" t="s">
        <v>1098</v>
      </c>
      <c r="M219" s="84" t="str">
        <f t="shared" si="55"/>
        <v>porcentaje</v>
      </c>
      <c r="N219" s="150">
        <v>0</v>
      </c>
      <c r="O219" s="147">
        <v>0</v>
      </c>
      <c r="P219" s="147">
        <v>1</v>
      </c>
      <c r="Q219" s="147">
        <v>1</v>
      </c>
      <c r="R219" s="147">
        <v>1</v>
      </c>
      <c r="S219" s="147">
        <v>1</v>
      </c>
      <c r="T219" s="185">
        <f t="shared" si="59"/>
        <v>0</v>
      </c>
      <c r="U219" s="185">
        <f t="shared" si="60"/>
        <v>0</v>
      </c>
      <c r="V219" s="185">
        <f t="shared" si="61"/>
        <v>0</v>
      </c>
      <c r="W219" s="185">
        <f t="shared" si="62"/>
        <v>0</v>
      </c>
      <c r="X219" s="185">
        <f t="shared" si="63"/>
        <v>0</v>
      </c>
      <c r="Y219" s="185">
        <f t="shared" si="64"/>
        <v>0</v>
      </c>
      <c r="Z219" s="188">
        <f t="shared" si="57"/>
        <v>0</v>
      </c>
      <c r="AA219" s="186">
        <f t="shared" si="58"/>
        <v>0</v>
      </c>
    </row>
    <row r="220" spans="1:27" ht="127.5" x14ac:dyDescent="0.25">
      <c r="A220" s="131" t="s">
        <v>54</v>
      </c>
      <c r="B220" s="37" t="s">
        <v>619</v>
      </c>
      <c r="C220" s="37" t="s">
        <v>617</v>
      </c>
      <c r="D220" s="85">
        <v>0.2</v>
      </c>
      <c r="E220" s="36" t="s">
        <v>594</v>
      </c>
      <c r="F220" s="86">
        <v>0.08</v>
      </c>
      <c r="G220" s="45" t="s">
        <v>609</v>
      </c>
      <c r="H220" s="83">
        <v>0</v>
      </c>
      <c r="I220" s="219">
        <v>100</v>
      </c>
      <c r="J220" s="144">
        <f t="shared" si="56"/>
        <v>0</v>
      </c>
      <c r="K220" s="149">
        <f>J220*F220*TablaPolítica[[#This Row],[Importancia relativa del objetivo(%)]]</f>
        <v>0</v>
      </c>
      <c r="L220" s="195" t="s">
        <v>1098</v>
      </c>
      <c r="M220" s="84" t="str">
        <f t="shared" si="55"/>
        <v>porcentaje</v>
      </c>
      <c r="N220" s="150">
        <v>0</v>
      </c>
      <c r="O220" s="150">
        <v>1</v>
      </c>
      <c r="P220" s="150">
        <v>0</v>
      </c>
      <c r="Q220" s="150">
        <v>0</v>
      </c>
      <c r="R220" s="150">
        <v>0</v>
      </c>
      <c r="S220" s="150">
        <v>0</v>
      </c>
      <c r="T220" s="185">
        <f t="shared" si="59"/>
        <v>0</v>
      </c>
      <c r="U220" s="185">
        <f t="shared" si="60"/>
        <v>0</v>
      </c>
      <c r="V220" s="185">
        <f t="shared" si="61"/>
        <v>0</v>
      </c>
      <c r="W220" s="185">
        <f t="shared" si="62"/>
        <v>0</v>
      </c>
      <c r="X220" s="185">
        <f t="shared" si="63"/>
        <v>0</v>
      </c>
      <c r="Y220" s="185">
        <f t="shared" si="64"/>
        <v>0</v>
      </c>
      <c r="Z220" s="188">
        <f t="shared" si="57"/>
        <v>0</v>
      </c>
      <c r="AA220" s="186">
        <f t="shared" si="58"/>
        <v>0</v>
      </c>
    </row>
    <row r="221" spans="1:27" ht="127.5" x14ac:dyDescent="0.25">
      <c r="A221" s="131" t="s">
        <v>54</v>
      </c>
      <c r="B221" s="37" t="s">
        <v>619</v>
      </c>
      <c r="C221" s="37" t="s">
        <v>617</v>
      </c>
      <c r="D221" s="85">
        <v>0.2</v>
      </c>
      <c r="E221" s="36" t="s">
        <v>595</v>
      </c>
      <c r="F221" s="86">
        <v>0.04</v>
      </c>
      <c r="G221" s="45" t="s">
        <v>610</v>
      </c>
      <c r="H221" s="83">
        <v>0</v>
      </c>
      <c r="I221" s="219">
        <v>100</v>
      </c>
      <c r="J221" s="144">
        <f t="shared" si="56"/>
        <v>0</v>
      </c>
      <c r="K221" s="149">
        <f>J221*F221*TablaPolítica[[#This Row],[Importancia relativa del objetivo(%)]]</f>
        <v>0</v>
      </c>
      <c r="L221" s="195" t="s">
        <v>1098</v>
      </c>
      <c r="M221" s="84" t="str">
        <f t="shared" si="55"/>
        <v>porcentaje</v>
      </c>
      <c r="N221" s="150">
        <v>0</v>
      </c>
      <c r="O221" s="147">
        <v>0</v>
      </c>
      <c r="P221" s="147">
        <v>1</v>
      </c>
      <c r="Q221" s="147">
        <v>1</v>
      </c>
      <c r="R221" s="147">
        <v>1</v>
      </c>
      <c r="S221" s="147">
        <v>1</v>
      </c>
      <c r="T221" s="185">
        <f t="shared" si="59"/>
        <v>0</v>
      </c>
      <c r="U221" s="185">
        <f t="shared" si="60"/>
        <v>0</v>
      </c>
      <c r="V221" s="185">
        <f t="shared" si="61"/>
        <v>0</v>
      </c>
      <c r="W221" s="185">
        <f t="shared" si="62"/>
        <v>0</v>
      </c>
      <c r="X221" s="185">
        <f t="shared" si="63"/>
        <v>0</v>
      </c>
      <c r="Y221" s="185">
        <f t="shared" si="64"/>
        <v>0</v>
      </c>
      <c r="Z221" s="188">
        <f t="shared" si="57"/>
        <v>0</v>
      </c>
      <c r="AA221" s="186">
        <f t="shared" si="58"/>
        <v>0</v>
      </c>
    </row>
    <row r="222" spans="1:27" ht="114.75" x14ac:dyDescent="0.25">
      <c r="A222" s="131" t="s">
        <v>54</v>
      </c>
      <c r="B222" s="37" t="s">
        <v>619</v>
      </c>
      <c r="C222" s="37" t="s">
        <v>618</v>
      </c>
      <c r="D222" s="85">
        <v>0.4</v>
      </c>
      <c r="E222" s="37" t="s">
        <v>596</v>
      </c>
      <c r="F222" s="86">
        <v>0.15</v>
      </c>
      <c r="G222" s="45" t="s">
        <v>611</v>
      </c>
      <c r="H222" s="83">
        <v>0</v>
      </c>
      <c r="I222" s="219">
        <v>100</v>
      </c>
      <c r="J222" s="144">
        <f t="shared" si="56"/>
        <v>0</v>
      </c>
      <c r="K222" s="149">
        <f>J222*F222*TablaPolítica[[#This Row],[Importancia relativa del objetivo(%)]]</f>
        <v>0</v>
      </c>
      <c r="L222" s="195" t="s">
        <v>1097</v>
      </c>
      <c r="M222" s="84" t="str">
        <f t="shared" si="55"/>
        <v>porcentaje</v>
      </c>
      <c r="N222" s="161">
        <v>0</v>
      </c>
      <c r="O222" s="161">
        <v>0.33300000000000002</v>
      </c>
      <c r="P222" s="161">
        <v>0.33300000000000002</v>
      </c>
      <c r="Q222" s="161">
        <v>0.33300000000000002</v>
      </c>
      <c r="R222" s="161">
        <v>0</v>
      </c>
      <c r="S222" s="150">
        <v>0</v>
      </c>
      <c r="T222" s="185">
        <f t="shared" si="59"/>
        <v>0</v>
      </c>
      <c r="U222" s="185">
        <f t="shared" si="60"/>
        <v>0</v>
      </c>
      <c r="V222" s="185">
        <f t="shared" si="61"/>
        <v>0</v>
      </c>
      <c r="W222" s="185">
        <f t="shared" si="62"/>
        <v>0</v>
      </c>
      <c r="X222" s="185">
        <f t="shared" si="63"/>
        <v>0</v>
      </c>
      <c r="Y222" s="185">
        <f t="shared" si="64"/>
        <v>0</v>
      </c>
      <c r="Z222" s="188">
        <f t="shared" si="57"/>
        <v>0</v>
      </c>
      <c r="AA222" s="186">
        <f t="shared" si="58"/>
        <v>0</v>
      </c>
    </row>
    <row r="223" spans="1:27" ht="102" x14ac:dyDescent="0.25">
      <c r="A223" s="131" t="s">
        <v>54</v>
      </c>
      <c r="B223" s="37" t="s">
        <v>619</v>
      </c>
      <c r="C223" s="37" t="s">
        <v>618</v>
      </c>
      <c r="D223" s="85">
        <v>0.4</v>
      </c>
      <c r="E223" s="37" t="s">
        <v>597</v>
      </c>
      <c r="F223" s="86">
        <v>0.1</v>
      </c>
      <c r="G223" s="45" t="s">
        <v>612</v>
      </c>
      <c r="H223" s="83">
        <v>0</v>
      </c>
      <c r="I223" s="219">
        <v>100</v>
      </c>
      <c r="J223" s="144">
        <f t="shared" si="56"/>
        <v>0</v>
      </c>
      <c r="K223" s="149">
        <f>J223*F223*TablaPolítica[[#This Row],[Importancia relativa del objetivo(%)]]</f>
        <v>0</v>
      </c>
      <c r="L223" s="195" t="s">
        <v>1098</v>
      </c>
      <c r="M223" s="84" t="str">
        <f t="shared" si="55"/>
        <v>porcentaje</v>
      </c>
      <c r="N223" s="161">
        <v>0</v>
      </c>
      <c r="O223" s="161">
        <v>0</v>
      </c>
      <c r="P223" s="150">
        <v>0</v>
      </c>
      <c r="Q223" s="150">
        <v>1</v>
      </c>
      <c r="R223" s="150">
        <v>1</v>
      </c>
      <c r="S223" s="150">
        <v>1</v>
      </c>
      <c r="T223" s="185">
        <f t="shared" si="59"/>
        <v>0</v>
      </c>
      <c r="U223" s="185">
        <f t="shared" si="60"/>
        <v>0</v>
      </c>
      <c r="V223" s="185">
        <f t="shared" si="61"/>
        <v>0</v>
      </c>
      <c r="W223" s="185">
        <f t="shared" si="62"/>
        <v>0</v>
      </c>
      <c r="X223" s="185">
        <f t="shared" si="63"/>
        <v>0</v>
      </c>
      <c r="Y223" s="185">
        <f t="shared" si="64"/>
        <v>0</v>
      </c>
      <c r="Z223" s="188">
        <f t="shared" si="57"/>
        <v>0</v>
      </c>
      <c r="AA223" s="186">
        <f t="shared" si="58"/>
        <v>0</v>
      </c>
    </row>
    <row r="224" spans="1:27" ht="58.5" customHeight="1" x14ac:dyDescent="0.25">
      <c r="A224" s="131" t="s">
        <v>54</v>
      </c>
      <c r="B224" s="37" t="s">
        <v>619</v>
      </c>
      <c r="C224" s="37" t="s">
        <v>618</v>
      </c>
      <c r="D224" s="85">
        <v>0.4</v>
      </c>
      <c r="E224" s="36" t="s">
        <v>598</v>
      </c>
      <c r="F224" s="86">
        <v>0.05</v>
      </c>
      <c r="G224" s="45" t="s">
        <v>613</v>
      </c>
      <c r="H224" s="83">
        <v>0</v>
      </c>
      <c r="I224" s="219">
        <v>100</v>
      </c>
      <c r="J224" s="144">
        <f t="shared" si="56"/>
        <v>0</v>
      </c>
      <c r="K224" s="149">
        <f>J224*F224*TablaPolítica[[#This Row],[Importancia relativa del objetivo(%)]]</f>
        <v>0</v>
      </c>
      <c r="L224" s="195" t="s">
        <v>1098</v>
      </c>
      <c r="M224" s="84" t="str">
        <f t="shared" si="55"/>
        <v>porcentaje</v>
      </c>
      <c r="N224" s="161">
        <v>0</v>
      </c>
      <c r="O224" s="161">
        <v>0</v>
      </c>
      <c r="P224" s="161">
        <v>0</v>
      </c>
      <c r="Q224" s="161">
        <v>1</v>
      </c>
      <c r="R224" s="161">
        <v>1</v>
      </c>
      <c r="S224" s="161">
        <v>1</v>
      </c>
      <c r="T224" s="185">
        <f t="shared" si="59"/>
        <v>0</v>
      </c>
      <c r="U224" s="185">
        <f t="shared" si="60"/>
        <v>0</v>
      </c>
      <c r="V224" s="185">
        <f t="shared" si="61"/>
        <v>0</v>
      </c>
      <c r="W224" s="185">
        <f t="shared" si="62"/>
        <v>0</v>
      </c>
      <c r="X224" s="185">
        <f t="shared" si="63"/>
        <v>0</v>
      </c>
      <c r="Y224" s="185">
        <f t="shared" si="64"/>
        <v>0</v>
      </c>
      <c r="Z224" s="188">
        <f t="shared" si="57"/>
        <v>0</v>
      </c>
      <c r="AA224" s="186">
        <f t="shared" si="58"/>
        <v>0</v>
      </c>
    </row>
    <row r="225" spans="1:27" ht="140.25" x14ac:dyDescent="0.25">
      <c r="A225" s="131" t="s">
        <v>54</v>
      </c>
      <c r="B225" s="37" t="s">
        <v>619</v>
      </c>
      <c r="C225" s="37" t="s">
        <v>618</v>
      </c>
      <c r="D225" s="85">
        <v>0.4</v>
      </c>
      <c r="E225" s="36" t="s">
        <v>599</v>
      </c>
      <c r="F225" s="86">
        <v>0.1</v>
      </c>
      <c r="G225" s="45" t="s">
        <v>614</v>
      </c>
      <c r="H225" s="83">
        <v>0</v>
      </c>
      <c r="I225" s="219">
        <v>100</v>
      </c>
      <c r="J225" s="144">
        <f t="shared" si="56"/>
        <v>0</v>
      </c>
      <c r="K225" s="149">
        <f>J225*F225*TablaPolítica[[#This Row],[Importancia relativa del objetivo(%)]]</f>
        <v>0</v>
      </c>
      <c r="L225" s="195" t="s">
        <v>1098</v>
      </c>
      <c r="M225" s="84" t="str">
        <f t="shared" si="55"/>
        <v>porcentaje</v>
      </c>
      <c r="N225" s="150">
        <v>0</v>
      </c>
      <c r="O225" s="150">
        <v>0</v>
      </c>
      <c r="P225" s="150">
        <v>0</v>
      </c>
      <c r="Q225" s="150">
        <v>1</v>
      </c>
      <c r="R225" s="150">
        <v>1</v>
      </c>
      <c r="S225" s="150">
        <v>1</v>
      </c>
      <c r="T225" s="185">
        <f t="shared" si="59"/>
        <v>0</v>
      </c>
      <c r="U225" s="185">
        <f t="shared" si="60"/>
        <v>0</v>
      </c>
      <c r="V225" s="185">
        <f t="shared" si="61"/>
        <v>0</v>
      </c>
      <c r="W225" s="185">
        <f t="shared" si="62"/>
        <v>0</v>
      </c>
      <c r="X225" s="185">
        <f t="shared" si="63"/>
        <v>0</v>
      </c>
      <c r="Y225" s="185">
        <f t="shared" si="64"/>
        <v>0</v>
      </c>
      <c r="Z225" s="188">
        <f t="shared" si="57"/>
        <v>0</v>
      </c>
      <c r="AA225" s="186">
        <f t="shared" si="58"/>
        <v>0</v>
      </c>
    </row>
    <row r="226" spans="1:27" ht="127.5" x14ac:dyDescent="0.25">
      <c r="A226" s="131" t="s">
        <v>64</v>
      </c>
      <c r="B226" s="37" t="s">
        <v>677</v>
      </c>
      <c r="C226" s="37" t="s">
        <v>670</v>
      </c>
      <c r="D226" s="85">
        <v>0.15</v>
      </c>
      <c r="E226" s="37" t="s">
        <v>620</v>
      </c>
      <c r="F226" s="86">
        <v>2.4999999999999998E-2</v>
      </c>
      <c r="G226" s="45" t="s">
        <v>645</v>
      </c>
      <c r="H226" s="83">
        <v>0</v>
      </c>
      <c r="I226" s="219">
        <v>100</v>
      </c>
      <c r="J226" s="144">
        <f t="shared" si="56"/>
        <v>0</v>
      </c>
      <c r="K226" s="149">
        <f>J226*F226*TablaPolítica[[#This Row],[Importancia relativa del objetivo(%)]]</f>
        <v>0</v>
      </c>
      <c r="L226" s="195" t="s">
        <v>1098</v>
      </c>
      <c r="M226" s="84" t="str">
        <f t="shared" si="55"/>
        <v>porcentaje</v>
      </c>
      <c r="N226" s="147">
        <v>1</v>
      </c>
      <c r="O226" s="147">
        <v>1</v>
      </c>
      <c r="P226" s="147">
        <v>1</v>
      </c>
      <c r="Q226" s="147">
        <v>1</v>
      </c>
      <c r="R226" s="147">
        <v>1</v>
      </c>
      <c r="S226" s="147">
        <v>1</v>
      </c>
      <c r="T226" s="185">
        <f t="shared" si="59"/>
        <v>0</v>
      </c>
      <c r="U226" s="185">
        <f t="shared" si="60"/>
        <v>0</v>
      </c>
      <c r="V226" s="185">
        <f t="shared" si="61"/>
        <v>0</v>
      </c>
      <c r="W226" s="185">
        <f t="shared" si="62"/>
        <v>0</v>
      </c>
      <c r="X226" s="185">
        <f t="shared" si="63"/>
        <v>0</v>
      </c>
      <c r="Y226" s="185">
        <f t="shared" si="64"/>
        <v>0</v>
      </c>
      <c r="Z226" s="188">
        <f t="shared" si="57"/>
        <v>0</v>
      </c>
      <c r="AA226" s="186">
        <f t="shared" si="58"/>
        <v>0</v>
      </c>
    </row>
    <row r="227" spans="1:27" ht="127.5" x14ac:dyDescent="0.25">
      <c r="A227" s="131" t="s">
        <v>64</v>
      </c>
      <c r="B227" s="37" t="s">
        <v>677</v>
      </c>
      <c r="C227" s="37" t="s">
        <v>670</v>
      </c>
      <c r="D227" s="85">
        <v>0.15</v>
      </c>
      <c r="E227" s="37" t="s">
        <v>621</v>
      </c>
      <c r="F227" s="86">
        <v>2.4999999999999998E-2</v>
      </c>
      <c r="G227" s="45" t="s">
        <v>646</v>
      </c>
      <c r="H227" s="83">
        <v>0</v>
      </c>
      <c r="I227" s="219">
        <v>100</v>
      </c>
      <c r="J227" s="144">
        <f t="shared" si="56"/>
        <v>0</v>
      </c>
      <c r="K227" s="149">
        <f>J227*F227*TablaPolítica[[#This Row],[Importancia relativa del objetivo(%)]]</f>
        <v>0</v>
      </c>
      <c r="L227" s="195" t="s">
        <v>1098</v>
      </c>
      <c r="M227" s="84" t="str">
        <f t="shared" si="55"/>
        <v>porcentaje</v>
      </c>
      <c r="N227" s="147">
        <v>1</v>
      </c>
      <c r="O227" s="147">
        <v>1</v>
      </c>
      <c r="P227" s="147">
        <v>1</v>
      </c>
      <c r="Q227" s="147">
        <v>1</v>
      </c>
      <c r="R227" s="147">
        <v>1</v>
      </c>
      <c r="S227" s="147">
        <v>1</v>
      </c>
      <c r="T227" s="185">
        <f t="shared" si="59"/>
        <v>0</v>
      </c>
      <c r="U227" s="185">
        <f t="shared" si="60"/>
        <v>0</v>
      </c>
      <c r="V227" s="185">
        <f t="shared" si="61"/>
        <v>0</v>
      </c>
      <c r="W227" s="185">
        <f t="shared" si="62"/>
        <v>0</v>
      </c>
      <c r="X227" s="185">
        <f t="shared" si="63"/>
        <v>0</v>
      </c>
      <c r="Y227" s="185">
        <f t="shared" si="64"/>
        <v>0</v>
      </c>
      <c r="Z227" s="188">
        <f t="shared" si="57"/>
        <v>0</v>
      </c>
      <c r="AA227" s="186">
        <f t="shared" si="58"/>
        <v>0</v>
      </c>
    </row>
    <row r="228" spans="1:27" ht="127.5" x14ac:dyDescent="0.25">
      <c r="A228" s="131" t="s">
        <v>64</v>
      </c>
      <c r="B228" s="37" t="s">
        <v>677</v>
      </c>
      <c r="C228" s="37" t="s">
        <v>670</v>
      </c>
      <c r="D228" s="85">
        <v>0.15</v>
      </c>
      <c r="E228" s="36" t="s">
        <v>622</v>
      </c>
      <c r="F228" s="86">
        <v>2.4999999999999998E-2</v>
      </c>
      <c r="G228" s="45" t="s">
        <v>647</v>
      </c>
      <c r="H228" s="83">
        <v>0</v>
      </c>
      <c r="I228" s="219">
        <v>100</v>
      </c>
      <c r="J228" s="144">
        <f t="shared" si="56"/>
        <v>0</v>
      </c>
      <c r="K228" s="149">
        <f>J228*F228*TablaPolítica[[#This Row],[Importancia relativa del objetivo(%)]]</f>
        <v>0</v>
      </c>
      <c r="L228" s="195" t="s">
        <v>1098</v>
      </c>
      <c r="M228" s="84" t="str">
        <f t="shared" ref="M228:M291" si="65">IF(I228=100,"porcentaje","entero")</f>
        <v>porcentaje</v>
      </c>
      <c r="N228" s="147">
        <v>1</v>
      </c>
      <c r="O228" s="147">
        <v>1</v>
      </c>
      <c r="P228" s="147">
        <v>1</v>
      </c>
      <c r="Q228" s="147">
        <v>1</v>
      </c>
      <c r="R228" s="147">
        <v>1</v>
      </c>
      <c r="S228" s="147">
        <v>1</v>
      </c>
      <c r="T228" s="185">
        <f t="shared" si="59"/>
        <v>0</v>
      </c>
      <c r="U228" s="185">
        <f t="shared" si="60"/>
        <v>0</v>
      </c>
      <c r="V228" s="185">
        <f t="shared" si="61"/>
        <v>0</v>
      </c>
      <c r="W228" s="185">
        <f t="shared" si="62"/>
        <v>0</v>
      </c>
      <c r="X228" s="185">
        <f t="shared" si="63"/>
        <v>0</v>
      </c>
      <c r="Y228" s="185">
        <f t="shared" si="64"/>
        <v>0</v>
      </c>
      <c r="Z228" s="188">
        <f t="shared" si="57"/>
        <v>0</v>
      </c>
      <c r="AA228" s="186">
        <f t="shared" si="58"/>
        <v>0</v>
      </c>
    </row>
    <row r="229" spans="1:27" ht="127.5" x14ac:dyDescent="0.25">
      <c r="A229" s="131" t="s">
        <v>64</v>
      </c>
      <c r="B229" s="37" t="s">
        <v>677</v>
      </c>
      <c r="C229" s="37" t="s">
        <v>670</v>
      </c>
      <c r="D229" s="85">
        <v>0.15</v>
      </c>
      <c r="E229" s="36" t="s">
        <v>623</v>
      </c>
      <c r="F229" s="86">
        <v>2.4999999999999998E-2</v>
      </c>
      <c r="G229" s="45" t="s">
        <v>648</v>
      </c>
      <c r="H229" s="83">
        <v>0</v>
      </c>
      <c r="I229" s="219">
        <v>100</v>
      </c>
      <c r="J229" s="144">
        <f t="shared" si="56"/>
        <v>0</v>
      </c>
      <c r="K229" s="149">
        <f>J229*F229*TablaPolítica[[#This Row],[Importancia relativa del objetivo(%)]]</f>
        <v>0</v>
      </c>
      <c r="L229" s="195" t="s">
        <v>1097</v>
      </c>
      <c r="M229" s="84" t="str">
        <f t="shared" si="65"/>
        <v>porcentaje</v>
      </c>
      <c r="N229" s="147">
        <v>0.24</v>
      </c>
      <c r="O229" s="150">
        <v>0.19</v>
      </c>
      <c r="P229" s="147">
        <v>0.19</v>
      </c>
      <c r="Q229" s="147">
        <v>0.19</v>
      </c>
      <c r="R229" s="147">
        <v>0.19</v>
      </c>
      <c r="S229" s="147" t="s">
        <v>1099</v>
      </c>
      <c r="T229" s="185">
        <f t="shared" si="59"/>
        <v>0</v>
      </c>
      <c r="U229" s="185">
        <f t="shared" si="60"/>
        <v>0</v>
      </c>
      <c r="V229" s="185">
        <f t="shared" si="61"/>
        <v>0</v>
      </c>
      <c r="W229" s="185">
        <f t="shared" si="62"/>
        <v>0</v>
      </c>
      <c r="X229" s="185">
        <f t="shared" si="63"/>
        <v>0</v>
      </c>
      <c r="Y229" s="185" t="e">
        <f t="shared" si="64"/>
        <v>#VALUE!</v>
      </c>
      <c r="Z229" s="188" t="e">
        <f t="shared" si="57"/>
        <v>#VALUE!</v>
      </c>
      <c r="AA229" s="186" t="e">
        <f t="shared" si="58"/>
        <v>#VALUE!</v>
      </c>
    </row>
    <row r="230" spans="1:27" ht="127.5" x14ac:dyDescent="0.25">
      <c r="A230" s="131" t="s">
        <v>64</v>
      </c>
      <c r="B230" s="37" t="s">
        <v>677</v>
      </c>
      <c r="C230" s="37" t="s">
        <v>670</v>
      </c>
      <c r="D230" s="85">
        <v>0.15</v>
      </c>
      <c r="E230" s="36" t="s">
        <v>624</v>
      </c>
      <c r="F230" s="86">
        <v>2.4999999999999998E-2</v>
      </c>
      <c r="G230" s="45" t="s">
        <v>649</v>
      </c>
      <c r="H230" s="83">
        <v>0</v>
      </c>
      <c r="I230" s="219">
        <v>100</v>
      </c>
      <c r="J230" s="144">
        <f t="shared" si="56"/>
        <v>0</v>
      </c>
      <c r="K230" s="149">
        <f>J230*F230*TablaPolítica[[#This Row],[Importancia relativa del objetivo(%)]]</f>
        <v>0</v>
      </c>
      <c r="L230" s="195" t="s">
        <v>1098</v>
      </c>
      <c r="M230" s="84" t="str">
        <f t="shared" si="65"/>
        <v>porcentaje</v>
      </c>
      <c r="N230" s="147">
        <v>1</v>
      </c>
      <c r="O230" s="147">
        <v>1</v>
      </c>
      <c r="P230" s="147">
        <v>1</v>
      </c>
      <c r="Q230" s="147">
        <v>1</v>
      </c>
      <c r="R230" s="147">
        <v>1</v>
      </c>
      <c r="S230" s="147">
        <v>1</v>
      </c>
      <c r="T230" s="185">
        <f t="shared" si="59"/>
        <v>0</v>
      </c>
      <c r="U230" s="185">
        <f t="shared" si="60"/>
        <v>0</v>
      </c>
      <c r="V230" s="185">
        <f t="shared" si="61"/>
        <v>0</v>
      </c>
      <c r="W230" s="185">
        <f t="shared" si="62"/>
        <v>0</v>
      </c>
      <c r="X230" s="185">
        <f t="shared" si="63"/>
        <v>0</v>
      </c>
      <c r="Y230" s="185">
        <f t="shared" si="64"/>
        <v>0</v>
      </c>
      <c r="Z230" s="188">
        <f t="shared" si="57"/>
        <v>0</v>
      </c>
      <c r="AA230" s="186">
        <f t="shared" si="58"/>
        <v>0</v>
      </c>
    </row>
    <row r="231" spans="1:27" ht="127.5" x14ac:dyDescent="0.25">
      <c r="A231" s="131" t="s">
        <v>64</v>
      </c>
      <c r="B231" s="37" t="s">
        <v>677</v>
      </c>
      <c r="C231" s="37" t="s">
        <v>670</v>
      </c>
      <c r="D231" s="85">
        <v>0.15</v>
      </c>
      <c r="E231" s="36" t="s">
        <v>625</v>
      </c>
      <c r="F231" s="86">
        <v>2.4999999999999998E-2</v>
      </c>
      <c r="G231" s="45" t="s">
        <v>650</v>
      </c>
      <c r="H231" s="83">
        <v>0</v>
      </c>
      <c r="I231" s="219">
        <v>100</v>
      </c>
      <c r="J231" s="144">
        <f t="shared" si="56"/>
        <v>0</v>
      </c>
      <c r="K231" s="149">
        <f>J231*F231*TablaPolítica[[#This Row],[Importancia relativa del objetivo(%)]]</f>
        <v>0</v>
      </c>
      <c r="L231" s="195" t="s">
        <v>1098</v>
      </c>
      <c r="M231" s="84" t="str">
        <f t="shared" si="65"/>
        <v>porcentaje</v>
      </c>
      <c r="N231" s="147">
        <v>1</v>
      </c>
      <c r="O231" s="147">
        <v>1</v>
      </c>
      <c r="P231" s="147">
        <v>1</v>
      </c>
      <c r="Q231" s="147">
        <v>1</v>
      </c>
      <c r="R231" s="147">
        <v>1</v>
      </c>
      <c r="S231" s="147">
        <v>1</v>
      </c>
      <c r="T231" s="185">
        <f t="shared" si="59"/>
        <v>0</v>
      </c>
      <c r="U231" s="185">
        <f t="shared" si="60"/>
        <v>0</v>
      </c>
      <c r="V231" s="185">
        <f t="shared" si="61"/>
        <v>0</v>
      </c>
      <c r="W231" s="185">
        <f t="shared" si="62"/>
        <v>0</v>
      </c>
      <c r="X231" s="185">
        <f t="shared" si="63"/>
        <v>0</v>
      </c>
      <c r="Y231" s="185">
        <f t="shared" si="64"/>
        <v>0</v>
      </c>
      <c r="Z231" s="188">
        <f t="shared" si="57"/>
        <v>0</v>
      </c>
      <c r="AA231" s="186">
        <f t="shared" si="58"/>
        <v>0</v>
      </c>
    </row>
    <row r="232" spans="1:27" ht="127.5" x14ac:dyDescent="0.25">
      <c r="A232" s="131" t="s">
        <v>64</v>
      </c>
      <c r="B232" s="37" t="s">
        <v>677</v>
      </c>
      <c r="C232" s="37" t="s">
        <v>671</v>
      </c>
      <c r="D232" s="85">
        <v>0.15</v>
      </c>
      <c r="E232" s="36" t="s">
        <v>626</v>
      </c>
      <c r="F232" s="86">
        <v>4.9999999999999996E-2</v>
      </c>
      <c r="G232" s="45" t="s">
        <v>651</v>
      </c>
      <c r="H232" s="83">
        <v>0</v>
      </c>
      <c r="I232" s="219">
        <v>100</v>
      </c>
      <c r="J232" s="144">
        <f t="shared" si="56"/>
        <v>0</v>
      </c>
      <c r="K232" s="149">
        <f>J232*F232*TablaPolítica[[#This Row],[Importancia relativa del objetivo(%)]]</f>
        <v>0</v>
      </c>
      <c r="L232" s="195" t="s">
        <v>1098</v>
      </c>
      <c r="M232" s="84" t="str">
        <f t="shared" si="65"/>
        <v>porcentaje</v>
      </c>
      <c r="N232" s="147">
        <f>174/174</f>
        <v>1</v>
      </c>
      <c r="O232" s="147">
        <v>1</v>
      </c>
      <c r="P232" s="147">
        <v>1</v>
      </c>
      <c r="Q232" s="147">
        <v>1</v>
      </c>
      <c r="R232" s="147">
        <v>1</v>
      </c>
      <c r="S232" s="147">
        <v>1</v>
      </c>
      <c r="T232" s="185">
        <f t="shared" si="59"/>
        <v>0</v>
      </c>
      <c r="U232" s="185">
        <f t="shared" si="60"/>
        <v>0</v>
      </c>
      <c r="V232" s="185">
        <f t="shared" si="61"/>
        <v>0</v>
      </c>
      <c r="W232" s="185">
        <f t="shared" si="62"/>
        <v>0</v>
      </c>
      <c r="X232" s="185">
        <f t="shared" si="63"/>
        <v>0</v>
      </c>
      <c r="Y232" s="185">
        <f t="shared" si="64"/>
        <v>0</v>
      </c>
      <c r="Z232" s="188">
        <f t="shared" si="57"/>
        <v>0</v>
      </c>
      <c r="AA232" s="186">
        <f t="shared" si="58"/>
        <v>0</v>
      </c>
    </row>
    <row r="233" spans="1:27" ht="127.5" x14ac:dyDescent="0.25">
      <c r="A233" s="131" t="s">
        <v>64</v>
      </c>
      <c r="B233" s="37" t="s">
        <v>677</v>
      </c>
      <c r="C233" s="37" t="s">
        <v>671</v>
      </c>
      <c r="D233" s="85">
        <v>0.15</v>
      </c>
      <c r="E233" s="36" t="s">
        <v>627</v>
      </c>
      <c r="F233" s="86">
        <v>4.9999999999999996E-2</v>
      </c>
      <c r="G233" s="45" t="s">
        <v>652</v>
      </c>
      <c r="H233" s="83">
        <v>0</v>
      </c>
      <c r="I233" s="219">
        <v>100</v>
      </c>
      <c r="J233" s="144">
        <f t="shared" si="56"/>
        <v>0</v>
      </c>
      <c r="K233" s="149">
        <f>J233*F233*TablaPolítica[[#This Row],[Importancia relativa del objetivo(%)]]</f>
        <v>0</v>
      </c>
      <c r="L233" s="195" t="s">
        <v>1098</v>
      </c>
      <c r="M233" s="84" t="str">
        <f t="shared" si="65"/>
        <v>porcentaje</v>
      </c>
      <c r="N233" s="147">
        <f>174/174</f>
        <v>1</v>
      </c>
      <c r="O233" s="147">
        <v>1</v>
      </c>
      <c r="P233" s="147">
        <v>1</v>
      </c>
      <c r="Q233" s="147">
        <v>1</v>
      </c>
      <c r="R233" s="147">
        <v>1</v>
      </c>
      <c r="S233" s="147">
        <v>1</v>
      </c>
      <c r="T233" s="185">
        <f t="shared" si="59"/>
        <v>0</v>
      </c>
      <c r="U233" s="185">
        <f t="shared" si="60"/>
        <v>0</v>
      </c>
      <c r="V233" s="185">
        <f t="shared" si="61"/>
        <v>0</v>
      </c>
      <c r="W233" s="185">
        <f t="shared" si="62"/>
        <v>0</v>
      </c>
      <c r="X233" s="185">
        <f t="shared" si="63"/>
        <v>0</v>
      </c>
      <c r="Y233" s="185">
        <f t="shared" si="64"/>
        <v>0</v>
      </c>
      <c r="Z233" s="188">
        <f t="shared" si="57"/>
        <v>0</v>
      </c>
      <c r="AA233" s="186">
        <f t="shared" si="58"/>
        <v>0</v>
      </c>
    </row>
    <row r="234" spans="1:27" ht="127.5" x14ac:dyDescent="0.25">
      <c r="A234" s="131" t="s">
        <v>64</v>
      </c>
      <c r="B234" s="37" t="s">
        <v>677</v>
      </c>
      <c r="C234" s="37" t="s">
        <v>671</v>
      </c>
      <c r="D234" s="85">
        <v>0.15</v>
      </c>
      <c r="E234" s="36" t="s">
        <v>628</v>
      </c>
      <c r="F234" s="86">
        <v>4.9999999999999996E-2</v>
      </c>
      <c r="G234" s="45" t="s">
        <v>653</v>
      </c>
      <c r="H234" s="83">
        <v>0</v>
      </c>
      <c r="I234" s="219">
        <v>100</v>
      </c>
      <c r="J234" s="144">
        <f t="shared" si="56"/>
        <v>0</v>
      </c>
      <c r="K234" s="149">
        <f>J234*F234*TablaPolítica[[#This Row],[Importancia relativa del objetivo(%)]]</f>
        <v>0</v>
      </c>
      <c r="L234" s="195" t="s">
        <v>1098</v>
      </c>
      <c r="M234" s="84" t="str">
        <f t="shared" si="65"/>
        <v>porcentaje</v>
      </c>
      <c r="N234" s="150">
        <v>1</v>
      </c>
      <c r="O234" s="150">
        <v>1</v>
      </c>
      <c r="P234" s="150">
        <v>1</v>
      </c>
      <c r="Q234" s="150">
        <v>1</v>
      </c>
      <c r="R234" s="150">
        <v>1</v>
      </c>
      <c r="S234" s="150">
        <v>1</v>
      </c>
      <c r="T234" s="185">
        <f t="shared" si="59"/>
        <v>0</v>
      </c>
      <c r="U234" s="185">
        <f t="shared" si="60"/>
        <v>0</v>
      </c>
      <c r="V234" s="185">
        <f t="shared" si="61"/>
        <v>0</v>
      </c>
      <c r="W234" s="185">
        <f t="shared" si="62"/>
        <v>0</v>
      </c>
      <c r="X234" s="185">
        <f t="shared" si="63"/>
        <v>0</v>
      </c>
      <c r="Y234" s="185">
        <f t="shared" si="64"/>
        <v>0</v>
      </c>
      <c r="Z234" s="188">
        <f t="shared" si="57"/>
        <v>0</v>
      </c>
      <c r="AA234" s="186">
        <f t="shared" si="58"/>
        <v>0</v>
      </c>
    </row>
    <row r="235" spans="1:27" ht="127.5" x14ac:dyDescent="0.25">
      <c r="A235" s="131" t="s">
        <v>64</v>
      </c>
      <c r="B235" s="37" t="s">
        <v>677</v>
      </c>
      <c r="C235" s="37" t="s">
        <v>672</v>
      </c>
      <c r="D235" s="85">
        <v>0.15</v>
      </c>
      <c r="E235" s="36" t="s">
        <v>629</v>
      </c>
      <c r="F235" s="86">
        <v>4.9999999999999996E-2</v>
      </c>
      <c r="G235" s="45" t="s">
        <v>654</v>
      </c>
      <c r="H235" s="83">
        <v>0</v>
      </c>
      <c r="I235" s="219">
        <v>100</v>
      </c>
      <c r="J235" s="144">
        <f t="shared" si="56"/>
        <v>0</v>
      </c>
      <c r="K235" s="149">
        <f>J235*F235*TablaPolítica[[#This Row],[Importancia relativa del objetivo(%)]]</f>
        <v>0</v>
      </c>
      <c r="L235" s="195" t="s">
        <v>1098</v>
      </c>
      <c r="M235" s="84" t="str">
        <f t="shared" si="65"/>
        <v>porcentaje</v>
      </c>
      <c r="N235" s="150">
        <v>0.98</v>
      </c>
      <c r="O235" s="150">
        <v>1</v>
      </c>
      <c r="P235" s="150">
        <v>1</v>
      </c>
      <c r="Q235" s="150">
        <v>1</v>
      </c>
      <c r="R235" s="150">
        <v>1</v>
      </c>
      <c r="S235" s="150">
        <v>1</v>
      </c>
      <c r="T235" s="185">
        <f t="shared" si="59"/>
        <v>0</v>
      </c>
      <c r="U235" s="185">
        <f t="shared" si="60"/>
        <v>0</v>
      </c>
      <c r="V235" s="185">
        <f t="shared" si="61"/>
        <v>0</v>
      </c>
      <c r="W235" s="185">
        <f t="shared" si="62"/>
        <v>0</v>
      </c>
      <c r="X235" s="185">
        <f t="shared" si="63"/>
        <v>0</v>
      </c>
      <c r="Y235" s="185">
        <f t="shared" si="64"/>
        <v>0</v>
      </c>
      <c r="Z235" s="188">
        <f t="shared" si="57"/>
        <v>0</v>
      </c>
      <c r="AA235" s="186">
        <f t="shared" si="58"/>
        <v>0</v>
      </c>
    </row>
    <row r="236" spans="1:27" ht="127.5" x14ac:dyDescent="0.25">
      <c r="A236" s="131" t="s">
        <v>64</v>
      </c>
      <c r="B236" s="37" t="s">
        <v>677</v>
      </c>
      <c r="C236" s="37" t="s">
        <v>672</v>
      </c>
      <c r="D236" s="85">
        <v>0.15</v>
      </c>
      <c r="E236" s="36" t="s">
        <v>630</v>
      </c>
      <c r="F236" s="86">
        <v>4.9999999999999996E-2</v>
      </c>
      <c r="G236" s="45" t="s">
        <v>655</v>
      </c>
      <c r="H236" s="83">
        <v>0</v>
      </c>
      <c r="I236" s="219">
        <v>100</v>
      </c>
      <c r="J236" s="144">
        <f t="shared" si="56"/>
        <v>0</v>
      </c>
      <c r="K236" s="149">
        <f>J236*F236*TablaPolítica[[#This Row],[Importancia relativa del objetivo(%)]]</f>
        <v>0</v>
      </c>
      <c r="L236" s="195" t="s">
        <v>1098</v>
      </c>
      <c r="M236" s="84" t="str">
        <f t="shared" si="65"/>
        <v>porcentaje</v>
      </c>
      <c r="N236" s="150">
        <v>1</v>
      </c>
      <c r="O236" s="150">
        <v>1</v>
      </c>
      <c r="P236" s="150">
        <v>1</v>
      </c>
      <c r="Q236" s="150">
        <v>1</v>
      </c>
      <c r="R236" s="150">
        <v>1</v>
      </c>
      <c r="S236" s="150">
        <v>1</v>
      </c>
      <c r="T236" s="185">
        <f t="shared" si="59"/>
        <v>0</v>
      </c>
      <c r="U236" s="185">
        <f t="shared" si="60"/>
        <v>0</v>
      </c>
      <c r="V236" s="185">
        <f t="shared" si="61"/>
        <v>0</v>
      </c>
      <c r="W236" s="185">
        <f t="shared" si="62"/>
        <v>0</v>
      </c>
      <c r="X236" s="185">
        <f t="shared" si="63"/>
        <v>0</v>
      </c>
      <c r="Y236" s="185">
        <f t="shared" si="64"/>
        <v>0</v>
      </c>
      <c r="Z236" s="188">
        <f t="shared" si="57"/>
        <v>0</v>
      </c>
      <c r="AA236" s="186">
        <f t="shared" si="58"/>
        <v>0</v>
      </c>
    </row>
    <row r="237" spans="1:27" ht="127.5" x14ac:dyDescent="0.25">
      <c r="A237" s="131" t="s">
        <v>64</v>
      </c>
      <c r="B237" s="37" t="s">
        <v>677</v>
      </c>
      <c r="C237" s="37" t="s">
        <v>672</v>
      </c>
      <c r="D237" s="85">
        <v>0.15</v>
      </c>
      <c r="E237" s="36" t="s">
        <v>631</v>
      </c>
      <c r="F237" s="86">
        <v>4.9999999999999996E-2</v>
      </c>
      <c r="G237" s="45" t="s">
        <v>656</v>
      </c>
      <c r="H237" s="83">
        <v>0</v>
      </c>
      <c r="I237" s="219">
        <v>100</v>
      </c>
      <c r="J237" s="144">
        <f t="shared" si="56"/>
        <v>0</v>
      </c>
      <c r="K237" s="149">
        <f>J237*F237*TablaPolítica[[#This Row],[Importancia relativa del objetivo(%)]]</f>
        <v>0</v>
      </c>
      <c r="L237" s="195" t="s">
        <v>1098</v>
      </c>
      <c r="M237" s="84" t="str">
        <f t="shared" si="65"/>
        <v>porcentaje</v>
      </c>
      <c r="N237" s="150">
        <v>1</v>
      </c>
      <c r="O237" s="150">
        <v>1</v>
      </c>
      <c r="P237" s="150">
        <v>1</v>
      </c>
      <c r="Q237" s="150">
        <v>1</v>
      </c>
      <c r="R237" s="150">
        <v>1</v>
      </c>
      <c r="S237" s="150">
        <v>1</v>
      </c>
      <c r="T237" s="185">
        <f t="shared" si="59"/>
        <v>0</v>
      </c>
      <c r="U237" s="185">
        <f t="shared" si="60"/>
        <v>0</v>
      </c>
      <c r="V237" s="185">
        <f t="shared" si="61"/>
        <v>0</v>
      </c>
      <c r="W237" s="185">
        <f t="shared" si="62"/>
        <v>0</v>
      </c>
      <c r="X237" s="185">
        <f t="shared" si="63"/>
        <v>0</v>
      </c>
      <c r="Y237" s="185">
        <f t="shared" si="64"/>
        <v>0</v>
      </c>
      <c r="Z237" s="188">
        <f t="shared" si="57"/>
        <v>0</v>
      </c>
      <c r="AA237" s="186">
        <f t="shared" si="58"/>
        <v>0</v>
      </c>
    </row>
    <row r="238" spans="1:27" ht="127.5" x14ac:dyDescent="0.25">
      <c r="A238" s="131" t="s">
        <v>64</v>
      </c>
      <c r="B238" s="37" t="s">
        <v>677</v>
      </c>
      <c r="C238" s="37" t="s">
        <v>673</v>
      </c>
      <c r="D238" s="85">
        <v>0.15</v>
      </c>
      <c r="E238" s="37" t="s">
        <v>632</v>
      </c>
      <c r="F238" s="86">
        <v>7.4999999999999997E-2</v>
      </c>
      <c r="G238" s="45" t="s">
        <v>657</v>
      </c>
      <c r="H238" s="83">
        <v>0</v>
      </c>
      <c r="I238" s="219">
        <v>100</v>
      </c>
      <c r="J238" s="144">
        <f t="shared" si="56"/>
        <v>0</v>
      </c>
      <c r="K238" s="149">
        <f>J238*F238*TablaPolítica[[#This Row],[Importancia relativa del objetivo(%)]]</f>
        <v>0</v>
      </c>
      <c r="L238" s="195" t="s">
        <v>1098</v>
      </c>
      <c r="M238" s="84" t="str">
        <f t="shared" si="65"/>
        <v>porcentaje</v>
      </c>
      <c r="N238" s="150">
        <v>1</v>
      </c>
      <c r="O238" s="150">
        <v>1</v>
      </c>
      <c r="P238" s="150">
        <v>1</v>
      </c>
      <c r="Q238" s="150">
        <v>1</v>
      </c>
      <c r="R238" s="150">
        <v>1</v>
      </c>
      <c r="S238" s="150">
        <v>1</v>
      </c>
      <c r="T238" s="185">
        <f t="shared" si="59"/>
        <v>0</v>
      </c>
      <c r="U238" s="185">
        <f t="shared" si="60"/>
        <v>0</v>
      </c>
      <c r="V238" s="185">
        <f t="shared" si="61"/>
        <v>0</v>
      </c>
      <c r="W238" s="185">
        <f t="shared" si="62"/>
        <v>0</v>
      </c>
      <c r="X238" s="185">
        <f t="shared" si="63"/>
        <v>0</v>
      </c>
      <c r="Y238" s="185">
        <f t="shared" si="64"/>
        <v>0</v>
      </c>
      <c r="Z238" s="188">
        <f t="shared" si="57"/>
        <v>0</v>
      </c>
      <c r="AA238" s="186">
        <f t="shared" si="58"/>
        <v>0</v>
      </c>
    </row>
    <row r="239" spans="1:27" ht="127.5" x14ac:dyDescent="0.25">
      <c r="A239" s="131" t="s">
        <v>64</v>
      </c>
      <c r="B239" s="37" t="s">
        <v>677</v>
      </c>
      <c r="C239" s="37" t="s">
        <v>673</v>
      </c>
      <c r="D239" s="85">
        <v>0.15</v>
      </c>
      <c r="E239" s="37" t="s">
        <v>633</v>
      </c>
      <c r="F239" s="86">
        <v>7.4999999999999997E-2</v>
      </c>
      <c r="G239" s="45" t="s">
        <v>658</v>
      </c>
      <c r="H239" s="83">
        <v>0</v>
      </c>
      <c r="I239" s="219">
        <v>100</v>
      </c>
      <c r="J239" s="144">
        <f t="shared" si="56"/>
        <v>0</v>
      </c>
      <c r="K239" s="149">
        <f>J239*F239*TablaPolítica[[#This Row],[Importancia relativa del objetivo(%)]]</f>
        <v>0</v>
      </c>
      <c r="L239" s="195" t="s">
        <v>1098</v>
      </c>
      <c r="M239" s="84" t="str">
        <f t="shared" si="65"/>
        <v>porcentaje</v>
      </c>
      <c r="N239" s="150">
        <v>1</v>
      </c>
      <c r="O239" s="150">
        <v>1</v>
      </c>
      <c r="P239" s="150">
        <v>1</v>
      </c>
      <c r="Q239" s="150">
        <v>1</v>
      </c>
      <c r="R239" s="150">
        <v>1</v>
      </c>
      <c r="S239" s="150">
        <v>1</v>
      </c>
      <c r="T239" s="185">
        <f t="shared" si="59"/>
        <v>0</v>
      </c>
      <c r="U239" s="185">
        <f t="shared" si="60"/>
        <v>0</v>
      </c>
      <c r="V239" s="185">
        <f t="shared" si="61"/>
        <v>0</v>
      </c>
      <c r="W239" s="185">
        <f t="shared" si="62"/>
        <v>0</v>
      </c>
      <c r="X239" s="185">
        <f t="shared" si="63"/>
        <v>0</v>
      </c>
      <c r="Y239" s="185">
        <f t="shared" si="64"/>
        <v>0</v>
      </c>
      <c r="Z239" s="188">
        <f t="shared" si="57"/>
        <v>0</v>
      </c>
      <c r="AA239" s="186">
        <f t="shared" si="58"/>
        <v>0</v>
      </c>
    </row>
    <row r="240" spans="1:27" ht="127.5" x14ac:dyDescent="0.25">
      <c r="A240" s="131" t="s">
        <v>64</v>
      </c>
      <c r="B240" s="37" t="s">
        <v>677</v>
      </c>
      <c r="C240" s="37" t="s">
        <v>674</v>
      </c>
      <c r="D240" s="85">
        <v>0.15</v>
      </c>
      <c r="E240" s="39" t="s">
        <v>634</v>
      </c>
      <c r="F240" s="86">
        <v>4.9999999999999996E-2</v>
      </c>
      <c r="G240" s="45" t="s">
        <v>659</v>
      </c>
      <c r="H240" s="83">
        <v>0</v>
      </c>
      <c r="I240" s="219">
        <v>100</v>
      </c>
      <c r="J240" s="144">
        <f t="shared" si="56"/>
        <v>0</v>
      </c>
      <c r="K240" s="149">
        <f>J240*F240*TablaPolítica[[#This Row],[Importancia relativa del objetivo(%)]]</f>
        <v>0</v>
      </c>
      <c r="L240" s="195" t="s">
        <v>1098</v>
      </c>
      <c r="M240" s="84" t="str">
        <f t="shared" si="65"/>
        <v>porcentaje</v>
      </c>
      <c r="N240" s="150">
        <v>1</v>
      </c>
      <c r="O240" s="150">
        <v>1</v>
      </c>
      <c r="P240" s="150">
        <v>1</v>
      </c>
      <c r="Q240" s="150">
        <v>1</v>
      </c>
      <c r="R240" s="150">
        <v>1</v>
      </c>
      <c r="S240" s="150">
        <v>1</v>
      </c>
      <c r="T240" s="185">
        <f t="shared" si="59"/>
        <v>0</v>
      </c>
      <c r="U240" s="185">
        <f t="shared" si="60"/>
        <v>0</v>
      </c>
      <c r="V240" s="185">
        <f t="shared" si="61"/>
        <v>0</v>
      </c>
      <c r="W240" s="185">
        <f t="shared" si="62"/>
        <v>0</v>
      </c>
      <c r="X240" s="185">
        <f t="shared" si="63"/>
        <v>0</v>
      </c>
      <c r="Y240" s="185">
        <f t="shared" si="64"/>
        <v>0</v>
      </c>
      <c r="Z240" s="188">
        <f t="shared" si="57"/>
        <v>0</v>
      </c>
      <c r="AA240" s="186">
        <f t="shared" si="58"/>
        <v>0</v>
      </c>
    </row>
    <row r="241" spans="1:27" ht="127.5" x14ac:dyDescent="0.25">
      <c r="A241" s="131" t="s">
        <v>64</v>
      </c>
      <c r="B241" s="37" t="s">
        <v>677</v>
      </c>
      <c r="C241" s="37" t="s">
        <v>674</v>
      </c>
      <c r="D241" s="85">
        <v>0.15</v>
      </c>
      <c r="E241" s="39" t="s">
        <v>635</v>
      </c>
      <c r="F241" s="86">
        <v>4.9999999999999996E-2</v>
      </c>
      <c r="G241" s="45" t="s">
        <v>660</v>
      </c>
      <c r="H241" s="83">
        <v>0</v>
      </c>
      <c r="I241" s="219">
        <v>100</v>
      </c>
      <c r="J241" s="144">
        <f t="shared" si="56"/>
        <v>0</v>
      </c>
      <c r="K241" s="149">
        <f>J241*F241*TablaPolítica[[#This Row],[Importancia relativa del objetivo(%)]]</f>
        <v>0</v>
      </c>
      <c r="L241" s="195" t="s">
        <v>1098</v>
      </c>
      <c r="M241" s="84" t="str">
        <f t="shared" si="65"/>
        <v>porcentaje</v>
      </c>
      <c r="N241" s="150">
        <v>1</v>
      </c>
      <c r="O241" s="150">
        <v>1</v>
      </c>
      <c r="P241" s="150">
        <v>1</v>
      </c>
      <c r="Q241" s="150">
        <v>1</v>
      </c>
      <c r="R241" s="150">
        <v>1</v>
      </c>
      <c r="S241" s="150">
        <v>1</v>
      </c>
      <c r="T241" s="185">
        <f t="shared" si="59"/>
        <v>0</v>
      </c>
      <c r="U241" s="185">
        <f t="shared" si="60"/>
        <v>0</v>
      </c>
      <c r="V241" s="185">
        <f t="shared" si="61"/>
        <v>0</v>
      </c>
      <c r="W241" s="185">
        <f t="shared" si="62"/>
        <v>0</v>
      </c>
      <c r="X241" s="185">
        <f t="shared" si="63"/>
        <v>0</v>
      </c>
      <c r="Y241" s="185">
        <f t="shared" si="64"/>
        <v>0</v>
      </c>
      <c r="Z241" s="188">
        <f t="shared" si="57"/>
        <v>0</v>
      </c>
      <c r="AA241" s="186">
        <f t="shared" si="58"/>
        <v>0</v>
      </c>
    </row>
    <row r="242" spans="1:27" ht="127.5" x14ac:dyDescent="0.25">
      <c r="A242" s="131" t="s">
        <v>64</v>
      </c>
      <c r="B242" s="37" t="s">
        <v>677</v>
      </c>
      <c r="C242" s="37" t="s">
        <v>674</v>
      </c>
      <c r="D242" s="85">
        <v>0.15</v>
      </c>
      <c r="E242" s="36" t="s">
        <v>636</v>
      </c>
      <c r="F242" s="86">
        <v>4.9999999999999996E-2</v>
      </c>
      <c r="G242" s="45" t="s">
        <v>661</v>
      </c>
      <c r="H242" s="83">
        <v>0</v>
      </c>
      <c r="I242" s="219">
        <v>100</v>
      </c>
      <c r="J242" s="144">
        <f t="shared" si="56"/>
        <v>0</v>
      </c>
      <c r="K242" s="149">
        <f>J242*F242*TablaPolítica[[#This Row],[Importancia relativa del objetivo(%)]]</f>
        <v>0</v>
      </c>
      <c r="L242" s="195" t="s">
        <v>1098</v>
      </c>
      <c r="M242" s="84" t="str">
        <f t="shared" si="65"/>
        <v>porcentaje</v>
      </c>
      <c r="N242" s="150">
        <v>1</v>
      </c>
      <c r="O242" s="150">
        <v>1</v>
      </c>
      <c r="P242" s="150">
        <v>1</v>
      </c>
      <c r="Q242" s="150">
        <v>1</v>
      </c>
      <c r="R242" s="150">
        <v>1</v>
      </c>
      <c r="S242" s="150">
        <v>1</v>
      </c>
      <c r="T242" s="185">
        <f t="shared" si="59"/>
        <v>0</v>
      </c>
      <c r="U242" s="185">
        <f t="shared" si="60"/>
        <v>0</v>
      </c>
      <c r="V242" s="185">
        <f t="shared" si="61"/>
        <v>0</v>
      </c>
      <c r="W242" s="185">
        <f t="shared" si="62"/>
        <v>0</v>
      </c>
      <c r="X242" s="185">
        <f t="shared" si="63"/>
        <v>0</v>
      </c>
      <c r="Y242" s="185">
        <f t="shared" si="64"/>
        <v>0</v>
      </c>
      <c r="Z242" s="188">
        <f t="shared" si="57"/>
        <v>0</v>
      </c>
      <c r="AA242" s="186">
        <f t="shared" si="58"/>
        <v>0</v>
      </c>
    </row>
    <row r="243" spans="1:27" ht="127.5" x14ac:dyDescent="0.25">
      <c r="A243" s="131" t="s">
        <v>64</v>
      </c>
      <c r="B243" s="37" t="s">
        <v>677</v>
      </c>
      <c r="C243" s="37" t="s">
        <v>675</v>
      </c>
      <c r="D243" s="85">
        <v>0.05</v>
      </c>
      <c r="E243" s="36" t="s">
        <v>637</v>
      </c>
      <c r="F243" s="86">
        <v>2.5000000000000001E-2</v>
      </c>
      <c r="G243" s="45" t="s">
        <v>662</v>
      </c>
      <c r="H243" s="83">
        <v>0</v>
      </c>
      <c r="I243" s="219">
        <v>100</v>
      </c>
      <c r="J243" s="144">
        <f t="shared" si="56"/>
        <v>0</v>
      </c>
      <c r="K243" s="149">
        <f>J243*F243*TablaPolítica[[#This Row],[Importancia relativa del objetivo(%)]]</f>
        <v>0</v>
      </c>
      <c r="L243" s="195" t="s">
        <v>1098</v>
      </c>
      <c r="M243" s="84" t="str">
        <f t="shared" si="65"/>
        <v>porcentaje</v>
      </c>
      <c r="N243" s="150">
        <v>1</v>
      </c>
      <c r="O243" s="150">
        <v>1</v>
      </c>
      <c r="P243" s="150">
        <v>1</v>
      </c>
      <c r="Q243" s="150">
        <v>1</v>
      </c>
      <c r="R243" s="150">
        <v>1</v>
      </c>
      <c r="S243" s="150">
        <v>1</v>
      </c>
      <c r="T243" s="185">
        <f t="shared" si="59"/>
        <v>0</v>
      </c>
      <c r="U243" s="185">
        <f t="shared" si="60"/>
        <v>0</v>
      </c>
      <c r="V243" s="185">
        <f t="shared" si="61"/>
        <v>0</v>
      </c>
      <c r="W243" s="185">
        <f t="shared" si="62"/>
        <v>0</v>
      </c>
      <c r="X243" s="185">
        <f t="shared" si="63"/>
        <v>0</v>
      </c>
      <c r="Y243" s="185">
        <f t="shared" si="64"/>
        <v>0</v>
      </c>
      <c r="Z243" s="188">
        <f t="shared" si="57"/>
        <v>0</v>
      </c>
      <c r="AA243" s="186">
        <f t="shared" si="58"/>
        <v>0</v>
      </c>
    </row>
    <row r="244" spans="1:27" ht="127.5" x14ac:dyDescent="0.25">
      <c r="A244" s="131" t="s">
        <v>64</v>
      </c>
      <c r="B244" s="37" t="s">
        <v>677</v>
      </c>
      <c r="C244" s="37" t="s">
        <v>675</v>
      </c>
      <c r="D244" s="85">
        <v>0.05</v>
      </c>
      <c r="E244" s="36" t="s">
        <v>638</v>
      </c>
      <c r="F244" s="86">
        <v>2.5000000000000001E-2</v>
      </c>
      <c r="G244" s="45" t="s">
        <v>663</v>
      </c>
      <c r="H244" s="83">
        <v>0</v>
      </c>
      <c r="I244" s="219">
        <v>100</v>
      </c>
      <c r="J244" s="144">
        <f t="shared" si="56"/>
        <v>0</v>
      </c>
      <c r="K244" s="149">
        <f>J244*F244*TablaPolítica[[#This Row],[Importancia relativa del objetivo(%)]]</f>
        <v>0</v>
      </c>
      <c r="L244" s="195" t="s">
        <v>1098</v>
      </c>
      <c r="M244" s="84" t="str">
        <f t="shared" si="65"/>
        <v>porcentaje</v>
      </c>
      <c r="N244" s="150">
        <v>1</v>
      </c>
      <c r="O244" s="150">
        <v>1</v>
      </c>
      <c r="P244" s="150">
        <v>1</v>
      </c>
      <c r="Q244" s="150">
        <v>1</v>
      </c>
      <c r="R244" s="150">
        <v>1</v>
      </c>
      <c r="S244" s="150">
        <v>1</v>
      </c>
      <c r="T244" s="185">
        <f t="shared" si="59"/>
        <v>0</v>
      </c>
      <c r="U244" s="185">
        <f t="shared" si="60"/>
        <v>0</v>
      </c>
      <c r="V244" s="185">
        <f t="shared" si="61"/>
        <v>0</v>
      </c>
      <c r="W244" s="185">
        <f t="shared" si="62"/>
        <v>0</v>
      </c>
      <c r="X244" s="185">
        <f t="shared" si="63"/>
        <v>0</v>
      </c>
      <c r="Y244" s="185">
        <f t="shared" si="64"/>
        <v>0</v>
      </c>
      <c r="Z244" s="188">
        <f t="shared" si="57"/>
        <v>0</v>
      </c>
      <c r="AA244" s="186">
        <f t="shared" si="58"/>
        <v>0</v>
      </c>
    </row>
    <row r="245" spans="1:27" ht="127.5" x14ac:dyDescent="0.25">
      <c r="A245" s="131" t="s">
        <v>64</v>
      </c>
      <c r="B245" s="37" t="s">
        <v>677</v>
      </c>
      <c r="C245" s="37" t="s">
        <v>676</v>
      </c>
      <c r="D245" s="85">
        <v>20</v>
      </c>
      <c r="E245" s="36" t="s">
        <v>639</v>
      </c>
      <c r="F245" s="86">
        <v>3.3333333333333333E-2</v>
      </c>
      <c r="G245" s="45" t="s">
        <v>664</v>
      </c>
      <c r="H245" s="83">
        <v>0</v>
      </c>
      <c r="I245" s="219">
        <v>100</v>
      </c>
      <c r="J245" s="144">
        <f t="shared" si="56"/>
        <v>0</v>
      </c>
      <c r="K245" s="149">
        <f>J245*F245*TablaPolítica[[#This Row],[Importancia relativa del objetivo(%)]]</f>
        <v>0</v>
      </c>
      <c r="L245" s="195" t="s">
        <v>1098</v>
      </c>
      <c r="M245" s="84" t="str">
        <f t="shared" si="65"/>
        <v>porcentaje</v>
      </c>
      <c r="N245" s="150">
        <v>1</v>
      </c>
      <c r="O245" s="150">
        <v>1</v>
      </c>
      <c r="P245" s="150">
        <v>1</v>
      </c>
      <c r="Q245" s="150">
        <v>1</v>
      </c>
      <c r="R245" s="150">
        <v>1</v>
      </c>
      <c r="S245" s="150">
        <v>1</v>
      </c>
      <c r="T245" s="185">
        <f t="shared" si="59"/>
        <v>0</v>
      </c>
      <c r="U245" s="185">
        <f t="shared" si="60"/>
        <v>0</v>
      </c>
      <c r="V245" s="185">
        <f t="shared" si="61"/>
        <v>0</v>
      </c>
      <c r="W245" s="185">
        <f t="shared" si="62"/>
        <v>0</v>
      </c>
      <c r="X245" s="185">
        <f t="shared" si="63"/>
        <v>0</v>
      </c>
      <c r="Y245" s="185">
        <f t="shared" si="64"/>
        <v>0</v>
      </c>
      <c r="Z245" s="188">
        <f t="shared" si="57"/>
        <v>0</v>
      </c>
      <c r="AA245" s="186">
        <f t="shared" si="58"/>
        <v>0</v>
      </c>
    </row>
    <row r="246" spans="1:27" ht="127.5" x14ac:dyDescent="0.25">
      <c r="A246" s="131" t="s">
        <v>64</v>
      </c>
      <c r="B246" s="37" t="s">
        <v>677</v>
      </c>
      <c r="C246" s="37" t="s">
        <v>676</v>
      </c>
      <c r="D246" s="85">
        <v>0.2</v>
      </c>
      <c r="E246" s="36" t="s">
        <v>640</v>
      </c>
      <c r="F246" s="86">
        <v>3.3333333333333333E-2</v>
      </c>
      <c r="G246" s="45" t="s">
        <v>665</v>
      </c>
      <c r="H246" s="83">
        <v>0</v>
      </c>
      <c r="I246" s="219">
        <v>100</v>
      </c>
      <c r="J246" s="144">
        <f t="shared" si="56"/>
        <v>0</v>
      </c>
      <c r="K246" s="149">
        <f>J246*F246*TablaPolítica[[#This Row],[Importancia relativa del objetivo(%)]]</f>
        <v>0</v>
      </c>
      <c r="L246" s="195" t="s">
        <v>1098</v>
      </c>
      <c r="M246" s="84" t="str">
        <f t="shared" si="65"/>
        <v>porcentaje</v>
      </c>
      <c r="N246" s="150">
        <v>1</v>
      </c>
      <c r="O246" s="150">
        <v>1</v>
      </c>
      <c r="P246" s="150">
        <v>1</v>
      </c>
      <c r="Q246" s="150">
        <v>1</v>
      </c>
      <c r="R246" s="150">
        <v>1</v>
      </c>
      <c r="S246" s="150">
        <v>1</v>
      </c>
      <c r="T246" s="185">
        <f t="shared" si="59"/>
        <v>0</v>
      </c>
      <c r="U246" s="185">
        <f t="shared" si="60"/>
        <v>0</v>
      </c>
      <c r="V246" s="185">
        <f t="shared" si="61"/>
        <v>0</v>
      </c>
      <c r="W246" s="185">
        <f t="shared" si="62"/>
        <v>0</v>
      </c>
      <c r="X246" s="185">
        <f t="shared" si="63"/>
        <v>0</v>
      </c>
      <c r="Y246" s="185">
        <f t="shared" si="64"/>
        <v>0</v>
      </c>
      <c r="Z246" s="188">
        <f t="shared" si="57"/>
        <v>0</v>
      </c>
      <c r="AA246" s="186">
        <f t="shared" si="58"/>
        <v>0</v>
      </c>
    </row>
    <row r="247" spans="1:27" ht="127.5" x14ac:dyDescent="0.25">
      <c r="A247" s="131" t="s">
        <v>64</v>
      </c>
      <c r="B247" s="37" t="s">
        <v>677</v>
      </c>
      <c r="C247" s="37" t="s">
        <v>676</v>
      </c>
      <c r="D247" s="85">
        <v>0.2</v>
      </c>
      <c r="E247" s="36" t="s">
        <v>641</v>
      </c>
      <c r="F247" s="86">
        <v>3.3333333333333333E-2</v>
      </c>
      <c r="G247" s="45" t="s">
        <v>666</v>
      </c>
      <c r="H247" s="83">
        <v>0</v>
      </c>
      <c r="I247" s="219">
        <v>100</v>
      </c>
      <c r="J247" s="144">
        <f t="shared" si="56"/>
        <v>0</v>
      </c>
      <c r="K247" s="149">
        <f>J247*F247*TablaPolítica[[#This Row],[Importancia relativa del objetivo(%)]]</f>
        <v>0</v>
      </c>
      <c r="L247" s="195" t="s">
        <v>1098</v>
      </c>
      <c r="M247" s="84" t="str">
        <f t="shared" si="65"/>
        <v>porcentaje</v>
      </c>
      <c r="N247" s="150">
        <v>1</v>
      </c>
      <c r="O247" s="150">
        <v>1</v>
      </c>
      <c r="P247" s="150">
        <v>1</v>
      </c>
      <c r="Q247" s="150">
        <v>1</v>
      </c>
      <c r="R247" s="150">
        <v>1</v>
      </c>
      <c r="S247" s="150">
        <v>1</v>
      </c>
      <c r="T247" s="185">
        <f t="shared" si="59"/>
        <v>0</v>
      </c>
      <c r="U247" s="185">
        <f t="shared" si="60"/>
        <v>0</v>
      </c>
      <c r="V247" s="185">
        <f t="shared" si="61"/>
        <v>0</v>
      </c>
      <c r="W247" s="185">
        <f t="shared" si="62"/>
        <v>0</v>
      </c>
      <c r="X247" s="185">
        <f t="shared" si="63"/>
        <v>0</v>
      </c>
      <c r="Y247" s="185">
        <f t="shared" si="64"/>
        <v>0</v>
      </c>
      <c r="Z247" s="188">
        <f t="shared" si="57"/>
        <v>0</v>
      </c>
      <c r="AA247" s="186">
        <f t="shared" si="58"/>
        <v>0</v>
      </c>
    </row>
    <row r="248" spans="1:27" ht="127.5" x14ac:dyDescent="0.25">
      <c r="A248" s="131" t="s">
        <v>64</v>
      </c>
      <c r="B248" s="37" t="s">
        <v>677</v>
      </c>
      <c r="C248" s="37" t="s">
        <v>676</v>
      </c>
      <c r="D248" s="85">
        <v>0.2</v>
      </c>
      <c r="E248" s="37" t="s">
        <v>642</v>
      </c>
      <c r="F248" s="86">
        <v>3.3333333333333333E-2</v>
      </c>
      <c r="G248" s="45" t="s">
        <v>667</v>
      </c>
      <c r="H248" s="83">
        <v>0</v>
      </c>
      <c r="I248" s="219">
        <v>100</v>
      </c>
      <c r="J248" s="144">
        <f t="shared" si="56"/>
        <v>0</v>
      </c>
      <c r="K248" s="149">
        <f>J248*F248*TablaPolítica[[#This Row],[Importancia relativa del objetivo(%)]]</f>
        <v>0</v>
      </c>
      <c r="L248" s="195" t="s">
        <v>1098</v>
      </c>
      <c r="M248" s="84" t="str">
        <f t="shared" si="65"/>
        <v>porcentaje</v>
      </c>
      <c r="N248" s="150">
        <v>1</v>
      </c>
      <c r="O248" s="150">
        <v>1</v>
      </c>
      <c r="P248" s="150">
        <v>1</v>
      </c>
      <c r="Q248" s="150">
        <v>1</v>
      </c>
      <c r="R248" s="150">
        <v>1</v>
      </c>
      <c r="S248" s="150">
        <v>1</v>
      </c>
      <c r="T248" s="185">
        <f t="shared" si="59"/>
        <v>0</v>
      </c>
      <c r="U248" s="185">
        <f t="shared" si="60"/>
        <v>0</v>
      </c>
      <c r="V248" s="185">
        <f t="shared" si="61"/>
        <v>0</v>
      </c>
      <c r="W248" s="185">
        <f t="shared" si="62"/>
        <v>0</v>
      </c>
      <c r="X248" s="185">
        <f t="shared" si="63"/>
        <v>0</v>
      </c>
      <c r="Y248" s="185">
        <f t="shared" si="64"/>
        <v>0</v>
      </c>
      <c r="Z248" s="188">
        <f t="shared" si="57"/>
        <v>0</v>
      </c>
      <c r="AA248" s="186">
        <f t="shared" si="58"/>
        <v>0</v>
      </c>
    </row>
    <row r="249" spans="1:27" ht="127.5" x14ac:dyDescent="0.25">
      <c r="A249" s="131" t="s">
        <v>64</v>
      </c>
      <c r="B249" s="37" t="s">
        <v>677</v>
      </c>
      <c r="C249" s="37" t="s">
        <v>676</v>
      </c>
      <c r="D249" s="85">
        <v>0.2</v>
      </c>
      <c r="E249" s="37" t="s">
        <v>643</v>
      </c>
      <c r="F249" s="86">
        <v>3.3333333333333333E-2</v>
      </c>
      <c r="G249" s="105" t="s">
        <v>668</v>
      </c>
      <c r="H249" s="83">
        <v>0</v>
      </c>
      <c r="I249" s="219">
        <v>100</v>
      </c>
      <c r="J249" s="144">
        <f t="shared" si="56"/>
        <v>0</v>
      </c>
      <c r="K249" s="149">
        <f>J249*F249*TablaPolítica[[#This Row],[Importancia relativa del objetivo(%)]]</f>
        <v>0</v>
      </c>
      <c r="L249" s="195" t="s">
        <v>1098</v>
      </c>
      <c r="M249" s="84" t="str">
        <f t="shared" si="65"/>
        <v>porcentaje</v>
      </c>
      <c r="N249" s="150">
        <v>0.75</v>
      </c>
      <c r="O249" s="150">
        <v>1</v>
      </c>
      <c r="P249" s="150">
        <v>1</v>
      </c>
      <c r="Q249" s="150">
        <v>1</v>
      </c>
      <c r="R249" s="150">
        <v>1</v>
      </c>
      <c r="S249" s="150">
        <v>1</v>
      </c>
      <c r="T249" s="185">
        <f t="shared" si="59"/>
        <v>0</v>
      </c>
      <c r="U249" s="185">
        <f t="shared" si="60"/>
        <v>0</v>
      </c>
      <c r="V249" s="185">
        <f t="shared" si="61"/>
        <v>0</v>
      </c>
      <c r="W249" s="185">
        <f t="shared" si="62"/>
        <v>0</v>
      </c>
      <c r="X249" s="185">
        <f t="shared" si="63"/>
        <v>0</v>
      </c>
      <c r="Y249" s="185">
        <f t="shared" si="64"/>
        <v>0</v>
      </c>
      <c r="Z249" s="188">
        <f t="shared" si="57"/>
        <v>0</v>
      </c>
      <c r="AA249" s="186">
        <f t="shared" si="58"/>
        <v>0</v>
      </c>
    </row>
    <row r="250" spans="1:27" ht="127.5" x14ac:dyDescent="0.25">
      <c r="A250" s="131" t="s">
        <v>64</v>
      </c>
      <c r="B250" s="37" t="s">
        <v>677</v>
      </c>
      <c r="C250" s="37" t="s">
        <v>676</v>
      </c>
      <c r="D250" s="85">
        <v>0.2</v>
      </c>
      <c r="E250" s="37" t="s">
        <v>644</v>
      </c>
      <c r="F250" s="86">
        <v>3.3333333333333333E-2</v>
      </c>
      <c r="G250" s="45" t="s">
        <v>669</v>
      </c>
      <c r="H250" s="83">
        <v>0</v>
      </c>
      <c r="I250" s="219">
        <v>100</v>
      </c>
      <c r="J250" s="144">
        <f t="shared" si="56"/>
        <v>0</v>
      </c>
      <c r="K250" s="149">
        <f>J250*F250*TablaPolítica[[#This Row],[Importancia relativa del objetivo(%)]]</f>
        <v>0</v>
      </c>
      <c r="L250" s="195" t="s">
        <v>1098</v>
      </c>
      <c r="M250" s="84" t="str">
        <f t="shared" si="65"/>
        <v>porcentaje</v>
      </c>
      <c r="N250" s="150">
        <v>1</v>
      </c>
      <c r="O250" s="150">
        <v>1</v>
      </c>
      <c r="P250" s="150">
        <v>1</v>
      </c>
      <c r="Q250" s="150">
        <v>1</v>
      </c>
      <c r="R250" s="150">
        <v>1</v>
      </c>
      <c r="S250" s="150">
        <v>1</v>
      </c>
      <c r="T250" s="185">
        <f t="shared" si="59"/>
        <v>0</v>
      </c>
      <c r="U250" s="185">
        <f t="shared" si="60"/>
        <v>0</v>
      </c>
      <c r="V250" s="185">
        <f t="shared" si="61"/>
        <v>0</v>
      </c>
      <c r="W250" s="185">
        <f t="shared" si="62"/>
        <v>0</v>
      </c>
      <c r="X250" s="185">
        <f t="shared" si="63"/>
        <v>0</v>
      </c>
      <c r="Y250" s="185">
        <f t="shared" si="64"/>
        <v>0</v>
      </c>
      <c r="Z250" s="188">
        <f t="shared" si="57"/>
        <v>0</v>
      </c>
      <c r="AA250" s="186">
        <f t="shared" si="58"/>
        <v>0</v>
      </c>
    </row>
    <row r="251" spans="1:27" ht="140.25" x14ac:dyDescent="0.25">
      <c r="A251" s="131" t="s">
        <v>58</v>
      </c>
      <c r="B251" s="37" t="s">
        <v>705</v>
      </c>
      <c r="C251" s="37" t="s">
        <v>701</v>
      </c>
      <c r="D251" s="85">
        <v>0.25</v>
      </c>
      <c r="E251" s="36" t="s">
        <v>678</v>
      </c>
      <c r="F251" s="86">
        <v>0.125</v>
      </c>
      <c r="G251" s="45" t="s">
        <v>690</v>
      </c>
      <c r="H251" s="83">
        <v>0</v>
      </c>
      <c r="I251" s="219">
        <v>100</v>
      </c>
      <c r="J251" s="144">
        <f t="shared" si="56"/>
        <v>0</v>
      </c>
      <c r="K251" s="149">
        <f>J251*F251*TablaPolítica[[#This Row],[Importancia relativa del objetivo(%)]]</f>
        <v>0</v>
      </c>
      <c r="L251" s="206" t="s">
        <v>1098</v>
      </c>
      <c r="M251" s="84" t="str">
        <f t="shared" si="65"/>
        <v>porcentaje</v>
      </c>
      <c r="N251" s="147">
        <v>0</v>
      </c>
      <c r="O251" s="147">
        <v>1</v>
      </c>
      <c r="P251" s="147">
        <v>1</v>
      </c>
      <c r="Q251" s="147">
        <v>1</v>
      </c>
      <c r="R251" s="147">
        <v>1</v>
      </c>
      <c r="S251" s="147">
        <v>1</v>
      </c>
      <c r="T251" s="185">
        <f t="shared" si="59"/>
        <v>0</v>
      </c>
      <c r="U251" s="185">
        <f t="shared" si="60"/>
        <v>0</v>
      </c>
      <c r="V251" s="185">
        <f t="shared" si="61"/>
        <v>0</v>
      </c>
      <c r="W251" s="185">
        <f t="shared" si="62"/>
        <v>0</v>
      </c>
      <c r="X251" s="185">
        <f t="shared" si="63"/>
        <v>0</v>
      </c>
      <c r="Y251" s="185">
        <f t="shared" si="64"/>
        <v>0</v>
      </c>
      <c r="Z251" s="188">
        <f t="shared" si="57"/>
        <v>0</v>
      </c>
      <c r="AA251" s="186">
        <f t="shared" si="58"/>
        <v>0</v>
      </c>
    </row>
    <row r="252" spans="1:27" ht="140.25" x14ac:dyDescent="0.25">
      <c r="A252" s="131" t="s">
        <v>58</v>
      </c>
      <c r="B252" s="37" t="s">
        <v>705</v>
      </c>
      <c r="C252" s="37" t="s">
        <v>701</v>
      </c>
      <c r="D252" s="85">
        <v>0.25</v>
      </c>
      <c r="E252" s="36" t="s">
        <v>679</v>
      </c>
      <c r="F252" s="86">
        <v>0.125</v>
      </c>
      <c r="G252" s="45" t="s">
        <v>691</v>
      </c>
      <c r="H252" s="83">
        <v>0</v>
      </c>
      <c r="I252" s="219">
        <v>100</v>
      </c>
      <c r="J252" s="144">
        <f t="shared" si="56"/>
        <v>0</v>
      </c>
      <c r="K252" s="149">
        <f>J252*F252*TablaPolítica[[#This Row],[Importancia relativa del objetivo(%)]]</f>
        <v>0</v>
      </c>
      <c r="L252" s="206" t="s">
        <v>1098</v>
      </c>
      <c r="M252" s="84" t="str">
        <f t="shared" si="65"/>
        <v>porcentaje</v>
      </c>
      <c r="N252" s="147">
        <v>0</v>
      </c>
      <c r="O252" s="147">
        <v>1</v>
      </c>
      <c r="P252" s="147">
        <v>1</v>
      </c>
      <c r="Q252" s="147">
        <v>1</v>
      </c>
      <c r="R252" s="147">
        <v>1</v>
      </c>
      <c r="S252" s="147">
        <v>1</v>
      </c>
      <c r="T252" s="185">
        <f t="shared" si="59"/>
        <v>0</v>
      </c>
      <c r="U252" s="185">
        <f t="shared" si="60"/>
        <v>0</v>
      </c>
      <c r="V252" s="185">
        <f t="shared" si="61"/>
        <v>0</v>
      </c>
      <c r="W252" s="185">
        <f t="shared" si="62"/>
        <v>0</v>
      </c>
      <c r="X252" s="185">
        <f t="shared" si="63"/>
        <v>0</v>
      </c>
      <c r="Y252" s="185">
        <f t="shared" si="64"/>
        <v>0</v>
      </c>
      <c r="Z252" s="188">
        <f t="shared" si="57"/>
        <v>0</v>
      </c>
      <c r="AA252" s="186">
        <f t="shared" si="58"/>
        <v>0</v>
      </c>
    </row>
    <row r="253" spans="1:27" ht="140.25" x14ac:dyDescent="0.25">
      <c r="A253" s="131" t="s">
        <v>58</v>
      </c>
      <c r="B253" s="37" t="s">
        <v>705</v>
      </c>
      <c r="C253" s="37" t="s">
        <v>702</v>
      </c>
      <c r="D253" s="85">
        <v>0.2</v>
      </c>
      <c r="E253" s="36" t="s">
        <v>680</v>
      </c>
      <c r="F253" s="86">
        <v>6.6666666666666666E-2</v>
      </c>
      <c r="G253" s="45" t="s">
        <v>692</v>
      </c>
      <c r="H253" s="83">
        <v>0</v>
      </c>
      <c r="I253" s="219">
        <v>100</v>
      </c>
      <c r="J253" s="144">
        <f t="shared" si="56"/>
        <v>0</v>
      </c>
      <c r="K253" s="149">
        <f>J253*F253*TablaPolítica[[#This Row],[Importancia relativa del objetivo(%)]]</f>
        <v>0</v>
      </c>
      <c r="L253" s="207" t="s">
        <v>1098</v>
      </c>
      <c r="M253" s="84" t="str">
        <f t="shared" si="65"/>
        <v>porcentaje</v>
      </c>
      <c r="N253" s="147">
        <v>1</v>
      </c>
      <c r="O253" s="147">
        <v>1</v>
      </c>
      <c r="P253" s="147">
        <v>1</v>
      </c>
      <c r="Q253" s="147">
        <v>1</v>
      </c>
      <c r="R253" s="147">
        <v>1</v>
      </c>
      <c r="S253" s="147">
        <v>1</v>
      </c>
      <c r="T253" s="185">
        <f t="shared" si="59"/>
        <v>0</v>
      </c>
      <c r="U253" s="185">
        <f t="shared" si="60"/>
        <v>0</v>
      </c>
      <c r="V253" s="185">
        <f t="shared" si="61"/>
        <v>0</v>
      </c>
      <c r="W253" s="185">
        <f t="shared" si="62"/>
        <v>0</v>
      </c>
      <c r="X253" s="185">
        <f t="shared" si="63"/>
        <v>0</v>
      </c>
      <c r="Y253" s="185">
        <f t="shared" si="64"/>
        <v>0</v>
      </c>
      <c r="Z253" s="188">
        <f t="shared" si="57"/>
        <v>0</v>
      </c>
      <c r="AA253" s="186">
        <f t="shared" si="58"/>
        <v>0</v>
      </c>
    </row>
    <row r="254" spans="1:27" ht="140.25" x14ac:dyDescent="0.25">
      <c r="A254" s="131" t="s">
        <v>58</v>
      </c>
      <c r="B254" s="37" t="s">
        <v>705</v>
      </c>
      <c r="C254" s="37" t="s">
        <v>702</v>
      </c>
      <c r="D254" s="85">
        <v>0.2</v>
      </c>
      <c r="E254" s="36" t="s">
        <v>681</v>
      </c>
      <c r="F254" s="86">
        <v>6.6666666666666666E-2</v>
      </c>
      <c r="G254" s="45" t="s">
        <v>693</v>
      </c>
      <c r="H254" s="83">
        <v>0</v>
      </c>
      <c r="I254" s="219">
        <v>100</v>
      </c>
      <c r="J254" s="144">
        <f t="shared" si="56"/>
        <v>0</v>
      </c>
      <c r="K254" s="149">
        <f>J254*F254*TablaPolítica[[#This Row],[Importancia relativa del objetivo(%)]]</f>
        <v>0</v>
      </c>
      <c r="L254" s="207" t="s">
        <v>1098</v>
      </c>
      <c r="M254" s="84" t="str">
        <f t="shared" si="65"/>
        <v>porcentaje</v>
      </c>
      <c r="N254" s="147">
        <v>1</v>
      </c>
      <c r="O254" s="147">
        <v>1</v>
      </c>
      <c r="P254" s="147">
        <v>1</v>
      </c>
      <c r="Q254" s="147">
        <v>1</v>
      </c>
      <c r="R254" s="147">
        <v>1</v>
      </c>
      <c r="S254" s="147">
        <v>1</v>
      </c>
      <c r="T254" s="185">
        <f t="shared" si="59"/>
        <v>0</v>
      </c>
      <c r="U254" s="185">
        <f t="shared" si="60"/>
        <v>0</v>
      </c>
      <c r="V254" s="185">
        <f t="shared" si="61"/>
        <v>0</v>
      </c>
      <c r="W254" s="185">
        <f t="shared" si="62"/>
        <v>0</v>
      </c>
      <c r="X254" s="185">
        <f t="shared" si="63"/>
        <v>0</v>
      </c>
      <c r="Y254" s="185">
        <f t="shared" si="64"/>
        <v>0</v>
      </c>
      <c r="Z254" s="188">
        <f t="shared" si="57"/>
        <v>0</v>
      </c>
      <c r="AA254" s="186">
        <f t="shared" si="58"/>
        <v>0</v>
      </c>
    </row>
    <row r="255" spans="1:27" ht="140.25" x14ac:dyDescent="0.25">
      <c r="A255" s="131" t="s">
        <v>58</v>
      </c>
      <c r="B255" s="37" t="s">
        <v>705</v>
      </c>
      <c r="C255" s="37" t="s">
        <v>702</v>
      </c>
      <c r="D255" s="85">
        <v>0.2</v>
      </c>
      <c r="E255" s="37" t="s">
        <v>682</v>
      </c>
      <c r="F255" s="86">
        <v>6.6666666666666666E-2</v>
      </c>
      <c r="G255" s="45" t="s">
        <v>694</v>
      </c>
      <c r="H255" s="83">
        <v>0</v>
      </c>
      <c r="I255" s="219">
        <v>100</v>
      </c>
      <c r="J255" s="144">
        <f t="shared" si="56"/>
        <v>0</v>
      </c>
      <c r="K255" s="149">
        <f>J255*F255*TablaPolítica[[#This Row],[Importancia relativa del objetivo(%)]]</f>
        <v>0</v>
      </c>
      <c r="L255" s="208" t="s">
        <v>1098</v>
      </c>
      <c r="M255" s="84" t="str">
        <f t="shared" si="65"/>
        <v>porcentaje</v>
      </c>
      <c r="N255" s="147">
        <v>0</v>
      </c>
      <c r="O255" s="147">
        <v>1</v>
      </c>
      <c r="P255" s="147">
        <v>1</v>
      </c>
      <c r="Q255" s="147">
        <v>1</v>
      </c>
      <c r="R255" s="147">
        <v>1</v>
      </c>
      <c r="S255" s="147">
        <v>1</v>
      </c>
      <c r="T255" s="185">
        <f t="shared" si="59"/>
        <v>0</v>
      </c>
      <c r="U255" s="185">
        <f t="shared" si="60"/>
        <v>0</v>
      </c>
      <c r="V255" s="185">
        <f t="shared" si="61"/>
        <v>0</v>
      </c>
      <c r="W255" s="185">
        <f t="shared" si="62"/>
        <v>0</v>
      </c>
      <c r="X255" s="185">
        <f t="shared" si="63"/>
        <v>0</v>
      </c>
      <c r="Y255" s="185">
        <f t="shared" si="64"/>
        <v>0</v>
      </c>
      <c r="Z255" s="188">
        <f t="shared" si="57"/>
        <v>0</v>
      </c>
      <c r="AA255" s="186">
        <f t="shared" si="58"/>
        <v>0</v>
      </c>
    </row>
    <row r="256" spans="1:27" ht="140.25" x14ac:dyDescent="0.25">
      <c r="A256" s="131" t="s">
        <v>58</v>
      </c>
      <c r="B256" s="37" t="s">
        <v>705</v>
      </c>
      <c r="C256" s="37" t="s">
        <v>703</v>
      </c>
      <c r="D256" s="85">
        <v>0.25</v>
      </c>
      <c r="E256" s="37" t="s">
        <v>683</v>
      </c>
      <c r="F256" s="86">
        <v>0.125</v>
      </c>
      <c r="G256" s="45" t="s">
        <v>695</v>
      </c>
      <c r="H256" s="83">
        <v>0</v>
      </c>
      <c r="I256" s="219">
        <v>100</v>
      </c>
      <c r="J256" s="144">
        <f t="shared" si="56"/>
        <v>0</v>
      </c>
      <c r="K256" s="149">
        <f>J256*F256*TablaPolítica[[#This Row],[Importancia relativa del objetivo(%)]]</f>
        <v>0</v>
      </c>
      <c r="L256" s="207" t="s">
        <v>1098</v>
      </c>
      <c r="M256" s="84" t="str">
        <f t="shared" si="65"/>
        <v>porcentaje</v>
      </c>
      <c r="N256" s="147">
        <v>0</v>
      </c>
      <c r="O256" s="147">
        <v>1</v>
      </c>
      <c r="P256" s="147">
        <v>1</v>
      </c>
      <c r="Q256" s="147">
        <v>1</v>
      </c>
      <c r="R256" s="147">
        <v>1</v>
      </c>
      <c r="S256" s="147">
        <v>1</v>
      </c>
      <c r="T256" s="185">
        <f t="shared" si="59"/>
        <v>0</v>
      </c>
      <c r="U256" s="185">
        <f t="shared" si="60"/>
        <v>0</v>
      </c>
      <c r="V256" s="185">
        <f t="shared" si="61"/>
        <v>0</v>
      </c>
      <c r="W256" s="185">
        <f t="shared" si="62"/>
        <v>0</v>
      </c>
      <c r="X256" s="185">
        <f t="shared" si="63"/>
        <v>0</v>
      </c>
      <c r="Y256" s="185">
        <f t="shared" si="64"/>
        <v>0</v>
      </c>
      <c r="Z256" s="188">
        <f t="shared" si="57"/>
        <v>0</v>
      </c>
      <c r="AA256" s="186">
        <f t="shared" si="58"/>
        <v>0</v>
      </c>
    </row>
    <row r="257" spans="1:27" ht="140.25" x14ac:dyDescent="0.25">
      <c r="A257" s="131" t="s">
        <v>58</v>
      </c>
      <c r="B257" s="37" t="s">
        <v>705</v>
      </c>
      <c r="C257" s="37" t="s">
        <v>703</v>
      </c>
      <c r="D257" s="85">
        <v>0.25</v>
      </c>
      <c r="E257" s="37" t="s">
        <v>684</v>
      </c>
      <c r="F257" s="86">
        <v>0.125</v>
      </c>
      <c r="G257" s="45" t="s">
        <v>572</v>
      </c>
      <c r="H257" s="83">
        <v>0</v>
      </c>
      <c r="I257" s="219">
        <v>100</v>
      </c>
      <c r="J257" s="144">
        <f t="shared" si="56"/>
        <v>0</v>
      </c>
      <c r="K257" s="149">
        <f>J257*F257*TablaPolítica[[#This Row],[Importancia relativa del objetivo(%)]]</f>
        <v>0</v>
      </c>
      <c r="L257" s="207" t="s">
        <v>1098</v>
      </c>
      <c r="M257" s="84" t="str">
        <f t="shared" si="65"/>
        <v>porcentaje</v>
      </c>
      <c r="N257" s="150">
        <v>0</v>
      </c>
      <c r="O257" s="150">
        <v>1</v>
      </c>
      <c r="P257" s="150">
        <v>1</v>
      </c>
      <c r="Q257" s="150">
        <v>1</v>
      </c>
      <c r="R257" s="150">
        <v>1</v>
      </c>
      <c r="S257" s="150">
        <v>1</v>
      </c>
      <c r="T257" s="185">
        <f t="shared" si="59"/>
        <v>0</v>
      </c>
      <c r="U257" s="185">
        <f t="shared" si="60"/>
        <v>0</v>
      </c>
      <c r="V257" s="185">
        <f t="shared" si="61"/>
        <v>0</v>
      </c>
      <c r="W257" s="185">
        <f t="shared" si="62"/>
        <v>0</v>
      </c>
      <c r="X257" s="185">
        <f t="shared" si="63"/>
        <v>0</v>
      </c>
      <c r="Y257" s="185">
        <f t="shared" si="64"/>
        <v>0</v>
      </c>
      <c r="Z257" s="188">
        <f t="shared" si="57"/>
        <v>0</v>
      </c>
      <c r="AA257" s="186">
        <f t="shared" si="58"/>
        <v>0</v>
      </c>
    </row>
    <row r="258" spans="1:27" ht="140.25" x14ac:dyDescent="0.25">
      <c r="A258" s="131" t="s">
        <v>58</v>
      </c>
      <c r="B258" s="37" t="s">
        <v>705</v>
      </c>
      <c r="C258" s="37" t="s">
        <v>704</v>
      </c>
      <c r="D258" s="85">
        <v>0.3</v>
      </c>
      <c r="E258" s="37" t="s">
        <v>685</v>
      </c>
      <c r="F258" s="86">
        <v>0.06</v>
      </c>
      <c r="G258" s="45" t="s">
        <v>696</v>
      </c>
      <c r="H258" s="83">
        <v>0</v>
      </c>
      <c r="I258" s="219">
        <v>100</v>
      </c>
      <c r="J258" s="144">
        <f t="shared" si="56"/>
        <v>0</v>
      </c>
      <c r="K258" s="149">
        <f>J258*F258*TablaPolítica[[#This Row],[Importancia relativa del objetivo(%)]]</f>
        <v>0</v>
      </c>
      <c r="L258" s="207" t="s">
        <v>1098</v>
      </c>
      <c r="M258" s="84" t="str">
        <f t="shared" si="65"/>
        <v>porcentaje</v>
      </c>
      <c r="N258" s="150">
        <v>0</v>
      </c>
      <c r="O258" s="150">
        <v>1</v>
      </c>
      <c r="P258" s="150">
        <v>1</v>
      </c>
      <c r="Q258" s="150">
        <v>1</v>
      </c>
      <c r="R258" s="150">
        <v>1</v>
      </c>
      <c r="S258" s="150">
        <v>1</v>
      </c>
      <c r="T258" s="185">
        <f t="shared" si="59"/>
        <v>0</v>
      </c>
      <c r="U258" s="185">
        <f t="shared" si="60"/>
        <v>0</v>
      </c>
      <c r="V258" s="185">
        <f t="shared" si="61"/>
        <v>0</v>
      </c>
      <c r="W258" s="185">
        <f t="shared" si="62"/>
        <v>0</v>
      </c>
      <c r="X258" s="185">
        <f t="shared" si="63"/>
        <v>0</v>
      </c>
      <c r="Y258" s="185">
        <f t="shared" si="64"/>
        <v>0</v>
      </c>
      <c r="Z258" s="188">
        <f t="shared" si="57"/>
        <v>0</v>
      </c>
      <c r="AA258" s="186">
        <f t="shared" si="58"/>
        <v>0</v>
      </c>
    </row>
    <row r="259" spans="1:27" ht="140.25" x14ac:dyDescent="0.25">
      <c r="A259" s="131" t="s">
        <v>58</v>
      </c>
      <c r="B259" s="37" t="s">
        <v>705</v>
      </c>
      <c r="C259" s="37" t="s">
        <v>704</v>
      </c>
      <c r="D259" s="85">
        <v>0.3</v>
      </c>
      <c r="E259" s="37" t="s">
        <v>686</v>
      </c>
      <c r="F259" s="86">
        <v>0.06</v>
      </c>
      <c r="G259" s="45" t="s">
        <v>697</v>
      </c>
      <c r="H259" s="83">
        <v>0</v>
      </c>
      <c r="I259" s="219">
        <v>100</v>
      </c>
      <c r="J259" s="144">
        <f t="shared" ref="J259:J322" si="66">H259/I259</f>
        <v>0</v>
      </c>
      <c r="K259" s="149">
        <f>J259*F259*TablaPolítica[[#This Row],[Importancia relativa del objetivo(%)]]</f>
        <v>0</v>
      </c>
      <c r="L259" s="207" t="s">
        <v>1098</v>
      </c>
      <c r="M259" s="84" t="str">
        <f t="shared" si="65"/>
        <v>porcentaje</v>
      </c>
      <c r="N259" s="150">
        <v>0</v>
      </c>
      <c r="O259" s="150">
        <v>1</v>
      </c>
      <c r="P259" s="150">
        <v>1</v>
      </c>
      <c r="Q259" s="150">
        <v>1</v>
      </c>
      <c r="R259" s="150">
        <v>1</v>
      </c>
      <c r="S259" s="150">
        <v>1</v>
      </c>
      <c r="T259" s="185">
        <f t="shared" si="59"/>
        <v>0</v>
      </c>
      <c r="U259" s="185">
        <f t="shared" si="60"/>
        <v>0</v>
      </c>
      <c r="V259" s="185">
        <f t="shared" si="61"/>
        <v>0</v>
      </c>
      <c r="W259" s="185">
        <f t="shared" si="62"/>
        <v>0</v>
      </c>
      <c r="X259" s="185">
        <f t="shared" si="63"/>
        <v>0</v>
      </c>
      <c r="Y259" s="185">
        <f t="shared" si="64"/>
        <v>0</v>
      </c>
      <c r="Z259" s="188">
        <f t="shared" ref="Z259:Z322" si="67">AVERAGE(T259:Y259)</f>
        <v>0</v>
      </c>
      <c r="AA259" s="186">
        <f t="shared" ref="AA259:AA322" si="68">SUM(T259:Y259)</f>
        <v>0</v>
      </c>
    </row>
    <row r="260" spans="1:27" ht="140.25" x14ac:dyDescent="0.25">
      <c r="A260" s="131" t="s">
        <v>58</v>
      </c>
      <c r="B260" s="37" t="s">
        <v>705</v>
      </c>
      <c r="C260" s="37" t="s">
        <v>704</v>
      </c>
      <c r="D260" s="85">
        <v>0.3</v>
      </c>
      <c r="E260" s="37" t="s">
        <v>687</v>
      </c>
      <c r="F260" s="86">
        <v>0.06</v>
      </c>
      <c r="G260" s="45" t="s">
        <v>698</v>
      </c>
      <c r="H260" s="83">
        <v>0</v>
      </c>
      <c r="I260" s="219">
        <v>100</v>
      </c>
      <c r="J260" s="144">
        <f t="shared" si="66"/>
        <v>0</v>
      </c>
      <c r="K260" s="149">
        <f>J260*F260*TablaPolítica[[#This Row],[Importancia relativa del objetivo(%)]]</f>
        <v>0</v>
      </c>
      <c r="L260" s="207" t="s">
        <v>1098</v>
      </c>
      <c r="M260" s="84" t="str">
        <f t="shared" si="65"/>
        <v>porcentaje</v>
      </c>
      <c r="N260" s="150">
        <v>0</v>
      </c>
      <c r="O260" s="150">
        <v>1</v>
      </c>
      <c r="P260" s="150">
        <v>1</v>
      </c>
      <c r="Q260" s="150">
        <v>1</v>
      </c>
      <c r="R260" s="150">
        <v>1</v>
      </c>
      <c r="S260" s="150">
        <v>1</v>
      </c>
      <c r="T260" s="185">
        <f t="shared" si="59"/>
        <v>0</v>
      </c>
      <c r="U260" s="185">
        <f t="shared" si="60"/>
        <v>0</v>
      </c>
      <c r="V260" s="185">
        <f t="shared" si="61"/>
        <v>0</v>
      </c>
      <c r="W260" s="185">
        <f t="shared" si="62"/>
        <v>0</v>
      </c>
      <c r="X260" s="185">
        <f t="shared" si="63"/>
        <v>0</v>
      </c>
      <c r="Y260" s="185">
        <f t="shared" si="64"/>
        <v>0</v>
      </c>
      <c r="Z260" s="188">
        <f t="shared" si="67"/>
        <v>0</v>
      </c>
      <c r="AA260" s="186">
        <f t="shared" si="68"/>
        <v>0</v>
      </c>
    </row>
    <row r="261" spans="1:27" ht="140.25" x14ac:dyDescent="0.25">
      <c r="A261" s="131" t="s">
        <v>58</v>
      </c>
      <c r="B261" s="37" t="s">
        <v>705</v>
      </c>
      <c r="C261" s="37" t="s">
        <v>704</v>
      </c>
      <c r="D261" s="85">
        <v>0.3</v>
      </c>
      <c r="E261" s="37" t="s">
        <v>688</v>
      </c>
      <c r="F261" s="86">
        <v>0.06</v>
      </c>
      <c r="G261" s="45" t="s">
        <v>699</v>
      </c>
      <c r="H261" s="83">
        <v>0</v>
      </c>
      <c r="I261" s="219">
        <v>100</v>
      </c>
      <c r="J261" s="144">
        <f t="shared" si="66"/>
        <v>0</v>
      </c>
      <c r="K261" s="149">
        <f>J261*F261*TablaPolítica[[#This Row],[Importancia relativa del objetivo(%)]]</f>
        <v>0</v>
      </c>
      <c r="L261" s="207" t="s">
        <v>1098</v>
      </c>
      <c r="M261" s="84" t="str">
        <f t="shared" si="65"/>
        <v>porcentaje</v>
      </c>
      <c r="N261" s="150">
        <v>0</v>
      </c>
      <c r="O261" s="150">
        <v>1</v>
      </c>
      <c r="P261" s="150">
        <v>1</v>
      </c>
      <c r="Q261" s="150">
        <v>1</v>
      </c>
      <c r="R261" s="150">
        <v>1</v>
      </c>
      <c r="S261" s="150">
        <v>1</v>
      </c>
      <c r="T261" s="185">
        <f t="shared" si="59"/>
        <v>0</v>
      </c>
      <c r="U261" s="185">
        <f t="shared" si="60"/>
        <v>0</v>
      </c>
      <c r="V261" s="185">
        <f t="shared" si="61"/>
        <v>0</v>
      </c>
      <c r="W261" s="185">
        <f t="shared" si="62"/>
        <v>0</v>
      </c>
      <c r="X261" s="185">
        <f t="shared" si="63"/>
        <v>0</v>
      </c>
      <c r="Y261" s="185">
        <f t="shared" si="64"/>
        <v>0</v>
      </c>
      <c r="Z261" s="188">
        <f t="shared" si="67"/>
        <v>0</v>
      </c>
      <c r="AA261" s="186">
        <f t="shared" si="68"/>
        <v>0</v>
      </c>
    </row>
    <row r="262" spans="1:27" ht="140.25" x14ac:dyDescent="0.25">
      <c r="A262" s="131" t="s">
        <v>58</v>
      </c>
      <c r="B262" s="37" t="s">
        <v>705</v>
      </c>
      <c r="C262" s="37" t="s">
        <v>704</v>
      </c>
      <c r="D262" s="85">
        <v>0.3</v>
      </c>
      <c r="E262" s="37" t="s">
        <v>689</v>
      </c>
      <c r="F262" s="86">
        <v>0.06</v>
      </c>
      <c r="G262" s="45" t="s">
        <v>700</v>
      </c>
      <c r="H262" s="83">
        <v>0</v>
      </c>
      <c r="I262" s="219">
        <v>100</v>
      </c>
      <c r="J262" s="144">
        <f t="shared" si="66"/>
        <v>0</v>
      </c>
      <c r="K262" s="149">
        <f>J262*F262*TablaPolítica[[#This Row],[Importancia relativa del objetivo(%)]]</f>
        <v>0</v>
      </c>
      <c r="L262" s="207" t="s">
        <v>1098</v>
      </c>
      <c r="M262" s="84" t="str">
        <f t="shared" si="65"/>
        <v>porcentaje</v>
      </c>
      <c r="N262" s="150">
        <v>0</v>
      </c>
      <c r="O262" s="150">
        <v>1</v>
      </c>
      <c r="P262" s="150">
        <v>1</v>
      </c>
      <c r="Q262" s="150">
        <v>1</v>
      </c>
      <c r="R262" s="150">
        <v>1</v>
      </c>
      <c r="S262" s="150">
        <v>1</v>
      </c>
      <c r="T262" s="185">
        <f t="shared" si="59"/>
        <v>0</v>
      </c>
      <c r="U262" s="185">
        <f t="shared" si="60"/>
        <v>0</v>
      </c>
      <c r="V262" s="185">
        <f t="shared" si="61"/>
        <v>0</v>
      </c>
      <c r="W262" s="185">
        <f t="shared" si="62"/>
        <v>0</v>
      </c>
      <c r="X262" s="185">
        <f t="shared" si="63"/>
        <v>0</v>
      </c>
      <c r="Y262" s="185">
        <f t="shared" si="64"/>
        <v>0</v>
      </c>
      <c r="Z262" s="188">
        <f t="shared" si="67"/>
        <v>0</v>
      </c>
      <c r="AA262" s="186">
        <f t="shared" si="68"/>
        <v>0</v>
      </c>
    </row>
    <row r="263" spans="1:27" ht="76.5" x14ac:dyDescent="0.25">
      <c r="A263" s="131" t="s">
        <v>70</v>
      </c>
      <c r="B263" s="37" t="s">
        <v>706</v>
      </c>
      <c r="C263" s="37" t="s">
        <v>731</v>
      </c>
      <c r="D263" s="85">
        <v>0.2</v>
      </c>
      <c r="E263" s="36" t="s">
        <v>707</v>
      </c>
      <c r="F263" s="86">
        <v>0.1</v>
      </c>
      <c r="G263" s="45" t="s">
        <v>719</v>
      </c>
      <c r="H263" s="83">
        <v>0</v>
      </c>
      <c r="I263" s="219">
        <v>70</v>
      </c>
      <c r="J263" s="144">
        <f t="shared" si="66"/>
        <v>0</v>
      </c>
      <c r="K263" s="149">
        <f>J263*F263*TablaPolítica[[#This Row],[Importancia relativa del objetivo(%)]]</f>
        <v>0</v>
      </c>
      <c r="L263" s="209" t="s">
        <v>1097</v>
      </c>
      <c r="M263" s="84" t="s">
        <v>1114</v>
      </c>
      <c r="N263" s="147">
        <v>0</v>
      </c>
      <c r="O263" s="147">
        <v>0.1</v>
      </c>
      <c r="P263" s="147">
        <v>0.1</v>
      </c>
      <c r="Q263" s="147">
        <v>0.1</v>
      </c>
      <c r="R263" s="147">
        <v>0.1</v>
      </c>
      <c r="S263" s="147">
        <v>0.3</v>
      </c>
      <c r="T263" s="185">
        <f t="shared" si="59"/>
        <v>0</v>
      </c>
      <c r="U263" s="185">
        <f t="shared" si="60"/>
        <v>0</v>
      </c>
      <c r="V263" s="185">
        <f t="shared" si="61"/>
        <v>0</v>
      </c>
      <c r="W263" s="185">
        <f t="shared" si="62"/>
        <v>0</v>
      </c>
      <c r="X263" s="185">
        <f t="shared" si="63"/>
        <v>0</v>
      </c>
      <c r="Y263" s="185">
        <f t="shared" si="64"/>
        <v>0</v>
      </c>
      <c r="Z263" s="188">
        <f t="shared" si="67"/>
        <v>0</v>
      </c>
      <c r="AA263" s="186">
        <f t="shared" si="68"/>
        <v>0</v>
      </c>
    </row>
    <row r="264" spans="1:27" ht="76.5" x14ac:dyDescent="0.25">
      <c r="A264" s="131" t="s">
        <v>70</v>
      </c>
      <c r="B264" s="37" t="s">
        <v>706</v>
      </c>
      <c r="C264" s="37" t="s">
        <v>731</v>
      </c>
      <c r="D264" s="85">
        <v>0.2</v>
      </c>
      <c r="E264" s="36" t="s">
        <v>708</v>
      </c>
      <c r="F264" s="86">
        <v>0.1</v>
      </c>
      <c r="G264" s="45" t="s">
        <v>720</v>
      </c>
      <c r="H264" s="83">
        <v>0</v>
      </c>
      <c r="I264" s="220">
        <v>4</v>
      </c>
      <c r="J264" s="144">
        <f t="shared" si="66"/>
        <v>0</v>
      </c>
      <c r="K264" s="149">
        <f>J264*F264*TablaPolítica[[#This Row],[Importancia relativa del objetivo(%)]]</f>
        <v>0</v>
      </c>
      <c r="L264" s="209" t="s">
        <v>1098</v>
      </c>
      <c r="M264" s="84" t="str">
        <f t="shared" si="65"/>
        <v>entero</v>
      </c>
      <c r="N264" s="162">
        <v>0.01</v>
      </c>
      <c r="O264" s="162">
        <v>0.01</v>
      </c>
      <c r="P264" s="162">
        <v>1</v>
      </c>
      <c r="Q264" s="162">
        <v>1</v>
      </c>
      <c r="R264" s="162">
        <v>1</v>
      </c>
      <c r="S264" s="162">
        <v>1</v>
      </c>
      <c r="T264" s="185">
        <f t="shared" si="59"/>
        <v>0</v>
      </c>
      <c r="U264" s="185">
        <f t="shared" si="60"/>
        <v>0</v>
      </c>
      <c r="V264" s="185">
        <f t="shared" si="61"/>
        <v>0</v>
      </c>
      <c r="W264" s="185">
        <f t="shared" si="62"/>
        <v>0</v>
      </c>
      <c r="X264" s="185">
        <f t="shared" si="63"/>
        <v>0</v>
      </c>
      <c r="Y264" s="185">
        <f t="shared" si="64"/>
        <v>0</v>
      </c>
      <c r="Z264" s="188">
        <f t="shared" si="67"/>
        <v>0</v>
      </c>
      <c r="AA264" s="186">
        <f t="shared" si="68"/>
        <v>0</v>
      </c>
    </row>
    <row r="265" spans="1:27" ht="76.5" x14ac:dyDescent="0.25">
      <c r="A265" s="131" t="s">
        <v>70</v>
      </c>
      <c r="B265" s="37" t="s">
        <v>706</v>
      </c>
      <c r="C265" s="37" t="s">
        <v>732</v>
      </c>
      <c r="D265" s="85">
        <v>0.3</v>
      </c>
      <c r="E265" s="36" t="s">
        <v>709</v>
      </c>
      <c r="F265" s="86">
        <v>0.1</v>
      </c>
      <c r="G265" s="45" t="s">
        <v>721</v>
      </c>
      <c r="H265" s="83">
        <v>0</v>
      </c>
      <c r="I265" s="220">
        <v>3</v>
      </c>
      <c r="J265" s="144">
        <f t="shared" si="66"/>
        <v>0</v>
      </c>
      <c r="K265" s="149">
        <f>J265*F265*TablaPolítica[[#This Row],[Importancia relativa del objetivo(%)]]</f>
        <v>0</v>
      </c>
      <c r="L265" s="209" t="s">
        <v>1098</v>
      </c>
      <c r="M265" s="84" t="str">
        <f t="shared" si="65"/>
        <v>entero</v>
      </c>
      <c r="N265" s="147">
        <v>0</v>
      </c>
      <c r="O265" s="147">
        <v>0</v>
      </c>
      <c r="P265" s="162">
        <v>1</v>
      </c>
      <c r="Q265" s="162">
        <v>1</v>
      </c>
      <c r="R265" s="162">
        <v>1</v>
      </c>
      <c r="S265" s="162">
        <v>0</v>
      </c>
      <c r="T265" s="185">
        <f t="shared" si="59"/>
        <v>0</v>
      </c>
      <c r="U265" s="185">
        <f t="shared" si="60"/>
        <v>0</v>
      </c>
      <c r="V265" s="185">
        <f t="shared" si="61"/>
        <v>0</v>
      </c>
      <c r="W265" s="185">
        <f t="shared" si="62"/>
        <v>0</v>
      </c>
      <c r="X265" s="185">
        <f t="shared" si="63"/>
        <v>0</v>
      </c>
      <c r="Y265" s="185">
        <f t="shared" si="64"/>
        <v>0</v>
      </c>
      <c r="Z265" s="188">
        <f t="shared" si="67"/>
        <v>0</v>
      </c>
      <c r="AA265" s="186">
        <f t="shared" si="68"/>
        <v>0</v>
      </c>
    </row>
    <row r="266" spans="1:27" ht="93.75" customHeight="1" x14ac:dyDescent="0.25">
      <c r="A266" s="131" t="s">
        <v>70</v>
      </c>
      <c r="B266" s="37" t="s">
        <v>706</v>
      </c>
      <c r="C266" s="37" t="s">
        <v>732</v>
      </c>
      <c r="D266" s="85">
        <v>0.3</v>
      </c>
      <c r="E266" s="37" t="s">
        <v>710</v>
      </c>
      <c r="F266" s="86">
        <v>0.1</v>
      </c>
      <c r="G266" s="45" t="s">
        <v>722</v>
      </c>
      <c r="H266" s="83">
        <v>0</v>
      </c>
      <c r="I266" s="219">
        <v>80</v>
      </c>
      <c r="J266" s="144">
        <f t="shared" si="66"/>
        <v>0</v>
      </c>
      <c r="K266" s="149">
        <f>J266*F266*TablaPolítica[[#This Row],[Importancia relativa del objetivo(%)]]</f>
        <v>0</v>
      </c>
      <c r="L266" s="209" t="s">
        <v>1097</v>
      </c>
      <c r="M266" s="84" t="str">
        <f t="shared" si="65"/>
        <v>entero</v>
      </c>
      <c r="N266" s="147">
        <v>0</v>
      </c>
      <c r="O266" s="147">
        <v>0</v>
      </c>
      <c r="P266" s="147">
        <v>0.1</v>
      </c>
      <c r="Q266" s="147">
        <v>0.2</v>
      </c>
      <c r="R266" s="147">
        <v>0.3</v>
      </c>
      <c r="S266" s="147">
        <v>0.2</v>
      </c>
      <c r="T266" s="185">
        <f t="shared" si="59"/>
        <v>0</v>
      </c>
      <c r="U266" s="185">
        <f t="shared" si="60"/>
        <v>0</v>
      </c>
      <c r="V266" s="185">
        <f t="shared" si="61"/>
        <v>0</v>
      </c>
      <c r="W266" s="185">
        <f t="shared" si="62"/>
        <v>0</v>
      </c>
      <c r="X266" s="185">
        <f t="shared" si="63"/>
        <v>0</v>
      </c>
      <c r="Y266" s="185">
        <f t="shared" si="64"/>
        <v>0</v>
      </c>
      <c r="Z266" s="188">
        <f t="shared" si="67"/>
        <v>0</v>
      </c>
      <c r="AA266" s="186">
        <f t="shared" si="68"/>
        <v>0</v>
      </c>
    </row>
    <row r="267" spans="1:27" ht="89.25" x14ac:dyDescent="0.25">
      <c r="A267" s="131" t="s">
        <v>70</v>
      </c>
      <c r="B267" s="37" t="s">
        <v>706</v>
      </c>
      <c r="C267" s="37" t="s">
        <v>732</v>
      </c>
      <c r="D267" s="85">
        <v>0.3</v>
      </c>
      <c r="E267" s="36" t="s">
        <v>711</v>
      </c>
      <c r="F267" s="86">
        <v>0.1</v>
      </c>
      <c r="G267" s="45" t="s">
        <v>723</v>
      </c>
      <c r="H267" s="83">
        <v>0</v>
      </c>
      <c r="I267" s="220">
        <v>6</v>
      </c>
      <c r="J267" s="144">
        <f t="shared" si="66"/>
        <v>0</v>
      </c>
      <c r="K267" s="149">
        <f>J267*F267*TablaPolítica[[#This Row],[Importancia relativa del objetivo(%)]]</f>
        <v>0</v>
      </c>
      <c r="L267" s="209" t="s">
        <v>1098</v>
      </c>
      <c r="M267" s="84" t="str">
        <f t="shared" si="65"/>
        <v>entero</v>
      </c>
      <c r="N267" s="162">
        <v>1</v>
      </c>
      <c r="O267" s="162">
        <v>1</v>
      </c>
      <c r="P267" s="162">
        <v>1</v>
      </c>
      <c r="Q267" s="162">
        <v>1</v>
      </c>
      <c r="R267" s="162">
        <v>1</v>
      </c>
      <c r="S267" s="162">
        <v>1</v>
      </c>
      <c r="T267" s="185">
        <f t="shared" si="59"/>
        <v>0</v>
      </c>
      <c r="U267" s="185">
        <f t="shared" si="60"/>
        <v>0</v>
      </c>
      <c r="V267" s="185">
        <f t="shared" si="61"/>
        <v>0</v>
      </c>
      <c r="W267" s="185">
        <f t="shared" si="62"/>
        <v>0</v>
      </c>
      <c r="X267" s="185">
        <f t="shared" si="63"/>
        <v>0</v>
      </c>
      <c r="Y267" s="185">
        <f t="shared" si="64"/>
        <v>0</v>
      </c>
      <c r="Z267" s="188">
        <f t="shared" si="67"/>
        <v>0</v>
      </c>
      <c r="AA267" s="186">
        <f t="shared" si="68"/>
        <v>0</v>
      </c>
    </row>
    <row r="268" spans="1:27" ht="76.5" x14ac:dyDescent="0.25">
      <c r="A268" s="131" t="s">
        <v>70</v>
      </c>
      <c r="B268" s="37" t="s">
        <v>706</v>
      </c>
      <c r="C268" s="37" t="s">
        <v>733</v>
      </c>
      <c r="D268" s="85">
        <v>0.3</v>
      </c>
      <c r="E268" s="36" t="s">
        <v>712</v>
      </c>
      <c r="F268" s="86">
        <v>0.1</v>
      </c>
      <c r="G268" s="45" t="s">
        <v>724</v>
      </c>
      <c r="H268" s="83">
        <v>0</v>
      </c>
      <c r="I268" s="219">
        <v>100</v>
      </c>
      <c r="J268" s="144">
        <f t="shared" si="66"/>
        <v>0</v>
      </c>
      <c r="K268" s="149">
        <f>J268*F268*TablaPolítica[[#This Row],[Importancia relativa del objetivo(%)]]</f>
        <v>0</v>
      </c>
      <c r="L268" s="209" t="s">
        <v>1097</v>
      </c>
      <c r="M268" s="84" t="str">
        <f t="shared" si="65"/>
        <v>porcentaje</v>
      </c>
      <c r="N268" s="147">
        <v>0.2</v>
      </c>
      <c r="O268" s="147">
        <v>0.2</v>
      </c>
      <c r="P268" s="147">
        <v>0.2</v>
      </c>
      <c r="Q268" s="147">
        <v>0.2</v>
      </c>
      <c r="R268" s="147">
        <v>0.1</v>
      </c>
      <c r="S268" s="147">
        <v>0.1</v>
      </c>
      <c r="T268" s="185">
        <f t="shared" ref="T268:T331" si="69">IF($I268=0,0,($K268*N268)/$I268)</f>
        <v>0</v>
      </c>
      <c r="U268" s="185">
        <f t="shared" ref="U268:U331" si="70">IF($I268=0,0,($K268*O268)/$I268)</f>
        <v>0</v>
      </c>
      <c r="V268" s="185">
        <f t="shared" si="61"/>
        <v>0</v>
      </c>
      <c r="W268" s="185">
        <f t="shared" si="62"/>
        <v>0</v>
      </c>
      <c r="X268" s="185">
        <f t="shared" si="63"/>
        <v>0</v>
      </c>
      <c r="Y268" s="185">
        <f t="shared" si="64"/>
        <v>0</v>
      </c>
      <c r="Z268" s="188">
        <f t="shared" si="67"/>
        <v>0</v>
      </c>
      <c r="AA268" s="186">
        <f t="shared" si="68"/>
        <v>0</v>
      </c>
    </row>
    <row r="269" spans="1:27" ht="127.5" x14ac:dyDescent="0.25">
      <c r="A269" s="131" t="s">
        <v>70</v>
      </c>
      <c r="B269" s="37" t="s">
        <v>706</v>
      </c>
      <c r="C269" s="37" t="s">
        <v>733</v>
      </c>
      <c r="D269" s="85">
        <v>0.3</v>
      </c>
      <c r="E269" s="36" t="s">
        <v>713</v>
      </c>
      <c r="F269" s="86">
        <v>0.1</v>
      </c>
      <c r="G269" s="45" t="s">
        <v>725</v>
      </c>
      <c r="H269" s="83">
        <v>0</v>
      </c>
      <c r="I269" s="219">
        <v>100</v>
      </c>
      <c r="J269" s="144">
        <f t="shared" si="66"/>
        <v>0</v>
      </c>
      <c r="K269" s="149">
        <f>J269*F269*TablaPolítica[[#This Row],[Importancia relativa del objetivo(%)]]</f>
        <v>0</v>
      </c>
      <c r="L269" s="209" t="s">
        <v>1097</v>
      </c>
      <c r="M269" s="84" t="str">
        <f t="shared" si="65"/>
        <v>porcentaje</v>
      </c>
      <c r="N269" s="147">
        <v>0.25</v>
      </c>
      <c r="O269" s="147">
        <v>0.25</v>
      </c>
      <c r="P269" s="147">
        <v>0.5</v>
      </c>
      <c r="Q269" s="147">
        <v>0</v>
      </c>
      <c r="R269" s="147">
        <v>0</v>
      </c>
      <c r="S269" s="147">
        <v>0</v>
      </c>
      <c r="T269" s="185">
        <f t="shared" si="69"/>
        <v>0</v>
      </c>
      <c r="U269" s="185">
        <f t="shared" si="70"/>
        <v>0</v>
      </c>
      <c r="V269" s="185">
        <f t="shared" ref="V269:V332" si="71">IF($I269=0,0,($K269*P269)/$I269)</f>
        <v>0</v>
      </c>
      <c r="W269" s="185">
        <f t="shared" ref="W269:W332" si="72">IF($I269=0,0,($K269*Q269)/$I269)</f>
        <v>0</v>
      </c>
      <c r="X269" s="185">
        <f t="shared" ref="X269:X332" si="73">IF($I269=0,0,($K269*R269)/$I269)</f>
        <v>0</v>
      </c>
      <c r="Y269" s="185">
        <f t="shared" ref="Y269:Y332" si="74">IF($I269=0,0,($K269*S269)/$I269)</f>
        <v>0</v>
      </c>
      <c r="Z269" s="188">
        <f t="shared" si="67"/>
        <v>0</v>
      </c>
      <c r="AA269" s="186">
        <f t="shared" si="68"/>
        <v>0</v>
      </c>
    </row>
    <row r="270" spans="1:27" ht="76.5" x14ac:dyDescent="0.25">
      <c r="A270" s="131" t="s">
        <v>70</v>
      </c>
      <c r="B270" s="37" t="s">
        <v>706</v>
      </c>
      <c r="C270" s="37" t="s">
        <v>733</v>
      </c>
      <c r="D270" s="85">
        <v>0.3</v>
      </c>
      <c r="E270" s="37" t="s">
        <v>714</v>
      </c>
      <c r="F270" s="86">
        <v>0.1</v>
      </c>
      <c r="G270" s="45" t="s">
        <v>726</v>
      </c>
      <c r="H270" s="83">
        <v>0</v>
      </c>
      <c r="I270" s="219">
        <v>50</v>
      </c>
      <c r="J270" s="144">
        <f t="shared" si="66"/>
        <v>0</v>
      </c>
      <c r="K270" s="149">
        <f>J270*F270*TablaPolítica[[#This Row],[Importancia relativa del objetivo(%)]]</f>
        <v>0</v>
      </c>
      <c r="L270" s="209" t="s">
        <v>1097</v>
      </c>
      <c r="M270" s="84" t="s">
        <v>1114</v>
      </c>
      <c r="N270" s="147">
        <v>0</v>
      </c>
      <c r="O270" s="147">
        <v>0</v>
      </c>
      <c r="P270" s="147">
        <v>0</v>
      </c>
      <c r="Q270" s="147">
        <v>0</v>
      </c>
      <c r="R270" s="147">
        <v>0.25</v>
      </c>
      <c r="S270" s="147">
        <v>0.25</v>
      </c>
      <c r="T270" s="185">
        <f t="shared" si="69"/>
        <v>0</v>
      </c>
      <c r="U270" s="185">
        <f t="shared" si="70"/>
        <v>0</v>
      </c>
      <c r="V270" s="185">
        <f t="shared" si="71"/>
        <v>0</v>
      </c>
      <c r="W270" s="185">
        <f t="shared" si="72"/>
        <v>0</v>
      </c>
      <c r="X270" s="185">
        <f t="shared" si="73"/>
        <v>0</v>
      </c>
      <c r="Y270" s="185">
        <f t="shared" si="74"/>
        <v>0</v>
      </c>
      <c r="Z270" s="188">
        <f t="shared" si="67"/>
        <v>0</v>
      </c>
      <c r="AA270" s="186">
        <f t="shared" si="68"/>
        <v>0</v>
      </c>
    </row>
    <row r="271" spans="1:27" ht="102" x14ac:dyDescent="0.25">
      <c r="A271" s="131" t="s">
        <v>70</v>
      </c>
      <c r="B271" s="37" t="s">
        <v>706</v>
      </c>
      <c r="C271" s="37" t="s">
        <v>734</v>
      </c>
      <c r="D271" s="85">
        <v>0.2</v>
      </c>
      <c r="E271" s="36" t="s">
        <v>715</v>
      </c>
      <c r="F271" s="86">
        <v>0.05</v>
      </c>
      <c r="G271" s="45" t="s">
        <v>727</v>
      </c>
      <c r="H271" s="83">
        <v>0</v>
      </c>
      <c r="I271" s="220">
        <v>2</v>
      </c>
      <c r="J271" s="144">
        <f t="shared" si="66"/>
        <v>0</v>
      </c>
      <c r="K271" s="149">
        <f>J271*F271*TablaPolítica[[#This Row],[Importancia relativa del objetivo(%)]]</f>
        <v>0</v>
      </c>
      <c r="L271" s="209" t="s">
        <v>1098</v>
      </c>
      <c r="M271" s="84" t="str">
        <f t="shared" si="65"/>
        <v>entero</v>
      </c>
      <c r="N271" s="154">
        <v>0</v>
      </c>
      <c r="O271" s="154">
        <v>0</v>
      </c>
      <c r="P271" s="154">
        <v>1</v>
      </c>
      <c r="Q271" s="154">
        <v>0</v>
      </c>
      <c r="R271" s="154">
        <v>1</v>
      </c>
      <c r="S271" s="154">
        <v>0</v>
      </c>
      <c r="T271" s="185">
        <f t="shared" si="69"/>
        <v>0</v>
      </c>
      <c r="U271" s="185">
        <f t="shared" si="70"/>
        <v>0</v>
      </c>
      <c r="V271" s="185">
        <f t="shared" si="71"/>
        <v>0</v>
      </c>
      <c r="W271" s="185">
        <f t="shared" si="72"/>
        <v>0</v>
      </c>
      <c r="X271" s="185">
        <f t="shared" si="73"/>
        <v>0</v>
      </c>
      <c r="Y271" s="185">
        <f t="shared" si="74"/>
        <v>0</v>
      </c>
      <c r="Z271" s="188">
        <f t="shared" si="67"/>
        <v>0</v>
      </c>
      <c r="AA271" s="186">
        <f t="shared" si="68"/>
        <v>0</v>
      </c>
    </row>
    <row r="272" spans="1:27" ht="76.5" x14ac:dyDescent="0.25">
      <c r="A272" s="131" t="s">
        <v>70</v>
      </c>
      <c r="B272" s="37" t="s">
        <v>706</v>
      </c>
      <c r="C272" s="37" t="s">
        <v>734</v>
      </c>
      <c r="D272" s="85">
        <v>0.2</v>
      </c>
      <c r="E272" s="36" t="s">
        <v>716</v>
      </c>
      <c r="F272" s="86">
        <v>0.05</v>
      </c>
      <c r="G272" s="45" t="s">
        <v>728</v>
      </c>
      <c r="H272" s="83">
        <v>0</v>
      </c>
      <c r="I272" s="220">
        <v>3</v>
      </c>
      <c r="J272" s="144">
        <f t="shared" si="66"/>
        <v>0</v>
      </c>
      <c r="K272" s="149">
        <f>J272*F272*TablaPolítica[[#This Row],[Importancia relativa del objetivo(%)]]</f>
        <v>0</v>
      </c>
      <c r="L272" s="209" t="s">
        <v>1098</v>
      </c>
      <c r="M272" s="84" t="str">
        <f t="shared" si="65"/>
        <v>entero</v>
      </c>
      <c r="N272" s="154">
        <v>0</v>
      </c>
      <c r="O272" s="154">
        <v>0</v>
      </c>
      <c r="P272" s="154">
        <v>0</v>
      </c>
      <c r="Q272" s="154">
        <v>1</v>
      </c>
      <c r="R272" s="154">
        <v>1</v>
      </c>
      <c r="S272" s="154">
        <v>1</v>
      </c>
      <c r="T272" s="185">
        <f t="shared" si="69"/>
        <v>0</v>
      </c>
      <c r="U272" s="185">
        <f t="shared" si="70"/>
        <v>0</v>
      </c>
      <c r="V272" s="185">
        <f t="shared" si="71"/>
        <v>0</v>
      </c>
      <c r="W272" s="185">
        <f t="shared" si="72"/>
        <v>0</v>
      </c>
      <c r="X272" s="185">
        <f t="shared" si="73"/>
        <v>0</v>
      </c>
      <c r="Y272" s="185">
        <f t="shared" si="74"/>
        <v>0</v>
      </c>
      <c r="Z272" s="188">
        <f t="shared" si="67"/>
        <v>0</v>
      </c>
      <c r="AA272" s="186">
        <f t="shared" si="68"/>
        <v>0</v>
      </c>
    </row>
    <row r="273" spans="1:27" ht="76.5" x14ac:dyDescent="0.25">
      <c r="A273" s="131" t="s">
        <v>70</v>
      </c>
      <c r="B273" s="37" t="s">
        <v>706</v>
      </c>
      <c r="C273" s="37" t="s">
        <v>734</v>
      </c>
      <c r="D273" s="85">
        <v>0.2</v>
      </c>
      <c r="E273" s="36" t="s">
        <v>717</v>
      </c>
      <c r="F273" s="86">
        <v>0.05</v>
      </c>
      <c r="G273" s="45" t="s">
        <v>729</v>
      </c>
      <c r="H273" s="83">
        <v>0</v>
      </c>
      <c r="I273" s="220">
        <v>3</v>
      </c>
      <c r="J273" s="144">
        <f t="shared" si="66"/>
        <v>0</v>
      </c>
      <c r="K273" s="149">
        <f>J273*F273*TablaPolítica[[#This Row],[Importancia relativa del objetivo(%)]]</f>
        <v>0</v>
      </c>
      <c r="L273" s="209" t="s">
        <v>1098</v>
      </c>
      <c r="M273" s="84" t="str">
        <f t="shared" si="65"/>
        <v>entero</v>
      </c>
      <c r="N273" s="154">
        <v>0</v>
      </c>
      <c r="O273" s="154">
        <v>0</v>
      </c>
      <c r="P273" s="154">
        <v>0</v>
      </c>
      <c r="Q273" s="154">
        <v>1</v>
      </c>
      <c r="R273" s="154">
        <v>1</v>
      </c>
      <c r="S273" s="154">
        <v>1</v>
      </c>
      <c r="T273" s="185">
        <f t="shared" si="69"/>
        <v>0</v>
      </c>
      <c r="U273" s="185">
        <f t="shared" si="70"/>
        <v>0</v>
      </c>
      <c r="V273" s="185">
        <f t="shared" si="71"/>
        <v>0</v>
      </c>
      <c r="W273" s="185">
        <f t="shared" si="72"/>
        <v>0</v>
      </c>
      <c r="X273" s="185">
        <f t="shared" si="73"/>
        <v>0</v>
      </c>
      <c r="Y273" s="185">
        <f t="shared" si="74"/>
        <v>0</v>
      </c>
      <c r="Z273" s="188">
        <f t="shared" si="67"/>
        <v>0</v>
      </c>
      <c r="AA273" s="186">
        <f t="shared" si="68"/>
        <v>0</v>
      </c>
    </row>
    <row r="274" spans="1:27" ht="76.5" x14ac:dyDescent="0.25">
      <c r="A274" s="131" t="s">
        <v>70</v>
      </c>
      <c r="B274" s="37" t="s">
        <v>706</v>
      </c>
      <c r="C274" s="37" t="s">
        <v>734</v>
      </c>
      <c r="D274" s="85">
        <v>0.2</v>
      </c>
      <c r="E274" s="36" t="s">
        <v>718</v>
      </c>
      <c r="F274" s="86">
        <v>0.05</v>
      </c>
      <c r="G274" s="45" t="s">
        <v>730</v>
      </c>
      <c r="H274" s="83">
        <v>0</v>
      </c>
      <c r="I274" s="220">
        <v>2</v>
      </c>
      <c r="J274" s="144">
        <f t="shared" si="66"/>
        <v>0</v>
      </c>
      <c r="K274" s="149">
        <f>J274*F274*TablaPolítica[[#This Row],[Importancia relativa del objetivo(%)]]</f>
        <v>0</v>
      </c>
      <c r="L274" s="209" t="s">
        <v>1098</v>
      </c>
      <c r="M274" s="84" t="str">
        <f t="shared" si="65"/>
        <v>entero</v>
      </c>
      <c r="N274" s="155">
        <v>0</v>
      </c>
      <c r="O274" s="155">
        <v>0</v>
      </c>
      <c r="P274" s="155">
        <v>1</v>
      </c>
      <c r="Q274" s="155">
        <v>0</v>
      </c>
      <c r="R274" s="155">
        <v>1</v>
      </c>
      <c r="S274" s="155">
        <v>0</v>
      </c>
      <c r="T274" s="185">
        <f t="shared" si="69"/>
        <v>0</v>
      </c>
      <c r="U274" s="185">
        <f t="shared" si="70"/>
        <v>0</v>
      </c>
      <c r="V274" s="185">
        <f t="shared" si="71"/>
        <v>0</v>
      </c>
      <c r="W274" s="185">
        <f t="shared" si="72"/>
        <v>0</v>
      </c>
      <c r="X274" s="185">
        <f t="shared" si="73"/>
        <v>0</v>
      </c>
      <c r="Y274" s="185">
        <f t="shared" si="74"/>
        <v>0</v>
      </c>
      <c r="Z274" s="188">
        <f t="shared" si="67"/>
        <v>0</v>
      </c>
      <c r="AA274" s="186">
        <f t="shared" si="68"/>
        <v>0</v>
      </c>
    </row>
    <row r="275" spans="1:27" ht="102" x14ac:dyDescent="0.25">
      <c r="A275" s="131" t="s">
        <v>735</v>
      </c>
      <c r="B275" s="37" t="s">
        <v>756</v>
      </c>
      <c r="C275" s="37" t="s">
        <v>750</v>
      </c>
      <c r="D275" s="85">
        <v>0.2</v>
      </c>
      <c r="E275" s="44" t="s">
        <v>736</v>
      </c>
      <c r="F275" s="86">
        <v>0.1</v>
      </c>
      <c r="G275" s="46" t="s">
        <v>743</v>
      </c>
      <c r="H275" s="83">
        <v>0</v>
      </c>
      <c r="I275" s="221">
        <v>100</v>
      </c>
      <c r="J275" s="144">
        <f t="shared" si="66"/>
        <v>0</v>
      </c>
      <c r="K275" s="149">
        <f>J275*F275*TablaPolítica[[#This Row],[Importancia relativa del objetivo(%)]]</f>
        <v>0</v>
      </c>
      <c r="L275" s="210" t="s">
        <v>1098</v>
      </c>
      <c r="M275" s="84" t="str">
        <f t="shared" si="65"/>
        <v>porcentaje</v>
      </c>
      <c r="N275" s="151">
        <v>1</v>
      </c>
      <c r="O275" s="151">
        <v>1</v>
      </c>
      <c r="P275" s="151">
        <v>1</v>
      </c>
      <c r="Q275" s="151">
        <v>1</v>
      </c>
      <c r="R275" s="151">
        <v>1</v>
      </c>
      <c r="S275" s="151">
        <v>1</v>
      </c>
      <c r="T275" s="185">
        <f t="shared" si="69"/>
        <v>0</v>
      </c>
      <c r="U275" s="185">
        <f t="shared" si="70"/>
        <v>0</v>
      </c>
      <c r="V275" s="185">
        <f t="shared" si="71"/>
        <v>0</v>
      </c>
      <c r="W275" s="185">
        <f t="shared" si="72"/>
        <v>0</v>
      </c>
      <c r="X275" s="185">
        <f t="shared" si="73"/>
        <v>0</v>
      </c>
      <c r="Y275" s="185">
        <f t="shared" si="74"/>
        <v>0</v>
      </c>
      <c r="Z275" s="188">
        <f t="shared" si="67"/>
        <v>0</v>
      </c>
      <c r="AA275" s="186">
        <f t="shared" si="68"/>
        <v>0</v>
      </c>
    </row>
    <row r="276" spans="1:27" ht="102" x14ac:dyDescent="0.25">
      <c r="A276" s="131" t="s">
        <v>735</v>
      </c>
      <c r="B276" s="37" t="s">
        <v>756</v>
      </c>
      <c r="C276" s="37" t="s">
        <v>750</v>
      </c>
      <c r="D276" s="85">
        <v>0.2</v>
      </c>
      <c r="E276" s="44" t="s">
        <v>737</v>
      </c>
      <c r="F276" s="86">
        <v>0.1</v>
      </c>
      <c r="G276" s="46" t="s">
        <v>744</v>
      </c>
      <c r="H276" s="83">
        <v>0</v>
      </c>
      <c r="I276" s="221">
        <v>100</v>
      </c>
      <c r="J276" s="144">
        <f t="shared" si="66"/>
        <v>0</v>
      </c>
      <c r="K276" s="149">
        <f>J276*F276*TablaPolítica[[#This Row],[Importancia relativa del objetivo(%)]]</f>
        <v>0</v>
      </c>
      <c r="L276" s="210" t="s">
        <v>1116</v>
      </c>
      <c r="M276" s="84" t="str">
        <f t="shared" si="65"/>
        <v>porcentaje</v>
      </c>
      <c r="N276" s="151">
        <v>0</v>
      </c>
      <c r="O276" s="151">
        <v>1</v>
      </c>
      <c r="P276" s="151">
        <v>1</v>
      </c>
      <c r="Q276" s="151">
        <v>1</v>
      </c>
      <c r="R276" s="151">
        <v>1</v>
      </c>
      <c r="S276" s="151">
        <v>1</v>
      </c>
      <c r="T276" s="185">
        <f t="shared" si="69"/>
        <v>0</v>
      </c>
      <c r="U276" s="185">
        <f t="shared" si="70"/>
        <v>0</v>
      </c>
      <c r="V276" s="185">
        <f t="shared" si="71"/>
        <v>0</v>
      </c>
      <c r="W276" s="185">
        <f t="shared" si="72"/>
        <v>0</v>
      </c>
      <c r="X276" s="185">
        <f t="shared" si="73"/>
        <v>0</v>
      </c>
      <c r="Y276" s="185">
        <f t="shared" si="74"/>
        <v>0</v>
      </c>
      <c r="Z276" s="188">
        <f t="shared" si="67"/>
        <v>0</v>
      </c>
      <c r="AA276" s="186">
        <f t="shared" si="68"/>
        <v>0</v>
      </c>
    </row>
    <row r="277" spans="1:27" ht="102" x14ac:dyDescent="0.25">
      <c r="A277" s="131" t="s">
        <v>735</v>
      </c>
      <c r="B277" s="37" t="s">
        <v>756</v>
      </c>
      <c r="C277" s="37" t="s">
        <v>751</v>
      </c>
      <c r="D277" s="85">
        <v>0.15</v>
      </c>
      <c r="E277" s="44" t="s">
        <v>738</v>
      </c>
      <c r="F277" s="86">
        <v>0.15</v>
      </c>
      <c r="G277" s="46" t="s">
        <v>745</v>
      </c>
      <c r="H277" s="83">
        <v>0</v>
      </c>
      <c r="I277" s="222">
        <v>5</v>
      </c>
      <c r="J277" s="144">
        <f t="shared" si="66"/>
        <v>0</v>
      </c>
      <c r="K277" s="149">
        <f>J277*F277*TablaPolítica[[#This Row],[Importancia relativa del objetivo(%)]]</f>
        <v>0</v>
      </c>
      <c r="L277" s="210" t="s">
        <v>1116</v>
      </c>
      <c r="M277" s="84" t="str">
        <f t="shared" si="65"/>
        <v>entero</v>
      </c>
      <c r="N277" s="183">
        <v>0</v>
      </c>
      <c r="O277" s="184">
        <v>1</v>
      </c>
      <c r="P277" s="184">
        <v>1</v>
      </c>
      <c r="Q277" s="184">
        <v>1</v>
      </c>
      <c r="R277" s="184">
        <v>1</v>
      </c>
      <c r="S277" s="184">
        <v>1</v>
      </c>
      <c r="T277" s="185">
        <f t="shared" si="69"/>
        <v>0</v>
      </c>
      <c r="U277" s="185">
        <f t="shared" si="70"/>
        <v>0</v>
      </c>
      <c r="V277" s="185">
        <f t="shared" si="71"/>
        <v>0</v>
      </c>
      <c r="W277" s="185">
        <f t="shared" si="72"/>
        <v>0</v>
      </c>
      <c r="X277" s="185">
        <f t="shared" si="73"/>
        <v>0</v>
      </c>
      <c r="Y277" s="185">
        <f t="shared" si="74"/>
        <v>0</v>
      </c>
      <c r="Z277" s="188">
        <f t="shared" si="67"/>
        <v>0</v>
      </c>
      <c r="AA277" s="186">
        <f t="shared" si="68"/>
        <v>0</v>
      </c>
    </row>
    <row r="278" spans="1:27" ht="102" x14ac:dyDescent="0.25">
      <c r="A278" s="131" t="s">
        <v>735</v>
      </c>
      <c r="B278" s="37" t="s">
        <v>756</v>
      </c>
      <c r="C278" s="37" t="s">
        <v>752</v>
      </c>
      <c r="D278" s="85">
        <v>0.15</v>
      </c>
      <c r="E278" s="44" t="s">
        <v>739</v>
      </c>
      <c r="F278" s="86">
        <v>0.15</v>
      </c>
      <c r="G278" s="46" t="s">
        <v>746</v>
      </c>
      <c r="H278" s="83">
        <v>0</v>
      </c>
      <c r="I278" s="221">
        <v>100</v>
      </c>
      <c r="J278" s="144">
        <f t="shared" si="66"/>
        <v>0</v>
      </c>
      <c r="K278" s="149">
        <f>J278*F278*TablaPolítica[[#This Row],[Importancia relativa del objetivo(%)]]</f>
        <v>0</v>
      </c>
      <c r="L278" s="210" t="s">
        <v>1098</v>
      </c>
      <c r="M278" s="84" t="str">
        <f t="shared" si="65"/>
        <v>porcentaje</v>
      </c>
      <c r="N278" s="151">
        <v>1</v>
      </c>
      <c r="O278" s="151">
        <v>1</v>
      </c>
      <c r="P278" s="151">
        <v>1</v>
      </c>
      <c r="Q278" s="151">
        <v>1</v>
      </c>
      <c r="R278" s="151">
        <v>1</v>
      </c>
      <c r="S278" s="151">
        <v>1</v>
      </c>
      <c r="T278" s="185">
        <f t="shared" si="69"/>
        <v>0</v>
      </c>
      <c r="U278" s="185">
        <f t="shared" si="70"/>
        <v>0</v>
      </c>
      <c r="V278" s="185">
        <f t="shared" si="71"/>
        <v>0</v>
      </c>
      <c r="W278" s="185">
        <f t="shared" si="72"/>
        <v>0</v>
      </c>
      <c r="X278" s="185">
        <f t="shared" si="73"/>
        <v>0</v>
      </c>
      <c r="Y278" s="185">
        <f t="shared" si="74"/>
        <v>0</v>
      </c>
      <c r="Z278" s="188">
        <f t="shared" si="67"/>
        <v>0</v>
      </c>
      <c r="AA278" s="186">
        <f t="shared" si="68"/>
        <v>0</v>
      </c>
    </row>
    <row r="279" spans="1:27" ht="102" x14ac:dyDescent="0.25">
      <c r="A279" s="131" t="s">
        <v>735</v>
      </c>
      <c r="B279" s="37" t="s">
        <v>756</v>
      </c>
      <c r="C279" s="37" t="s">
        <v>753</v>
      </c>
      <c r="D279" s="85">
        <v>0.15</v>
      </c>
      <c r="E279" s="44" t="s">
        <v>740</v>
      </c>
      <c r="F279" s="86">
        <v>0.15</v>
      </c>
      <c r="G279" s="46" t="s">
        <v>747</v>
      </c>
      <c r="H279" s="83">
        <v>0</v>
      </c>
      <c r="I279" s="221">
        <v>100</v>
      </c>
      <c r="J279" s="144">
        <f t="shared" si="66"/>
        <v>0</v>
      </c>
      <c r="K279" s="149">
        <f>J279*F279*TablaPolítica[[#This Row],[Importancia relativa del objetivo(%)]]</f>
        <v>0</v>
      </c>
      <c r="L279" s="210" t="s">
        <v>1098</v>
      </c>
      <c r="M279" s="84" t="str">
        <f t="shared" si="65"/>
        <v>porcentaje</v>
      </c>
      <c r="N279" s="151">
        <v>1</v>
      </c>
      <c r="O279" s="151">
        <v>1</v>
      </c>
      <c r="P279" s="151">
        <v>1</v>
      </c>
      <c r="Q279" s="151">
        <v>1</v>
      </c>
      <c r="R279" s="151">
        <v>1</v>
      </c>
      <c r="S279" s="151">
        <v>1</v>
      </c>
      <c r="T279" s="185">
        <f t="shared" si="69"/>
        <v>0</v>
      </c>
      <c r="U279" s="185">
        <f t="shared" si="70"/>
        <v>0</v>
      </c>
      <c r="V279" s="185">
        <f t="shared" si="71"/>
        <v>0</v>
      </c>
      <c r="W279" s="185">
        <f t="shared" si="72"/>
        <v>0</v>
      </c>
      <c r="X279" s="185">
        <f t="shared" si="73"/>
        <v>0</v>
      </c>
      <c r="Y279" s="185">
        <f t="shared" si="74"/>
        <v>0</v>
      </c>
      <c r="Z279" s="188">
        <f t="shared" si="67"/>
        <v>0</v>
      </c>
      <c r="AA279" s="186">
        <f t="shared" si="68"/>
        <v>0</v>
      </c>
    </row>
    <row r="280" spans="1:27" ht="102" x14ac:dyDescent="0.25">
      <c r="A280" s="131" t="s">
        <v>735</v>
      </c>
      <c r="B280" s="37" t="s">
        <v>756</v>
      </c>
      <c r="C280" s="37" t="s">
        <v>754</v>
      </c>
      <c r="D280" s="85">
        <v>0.15</v>
      </c>
      <c r="E280" s="41" t="s">
        <v>741</v>
      </c>
      <c r="F280" s="86">
        <v>0.15</v>
      </c>
      <c r="G280" s="46" t="s">
        <v>748</v>
      </c>
      <c r="H280" s="83">
        <v>0</v>
      </c>
      <c r="I280" s="221">
        <v>100</v>
      </c>
      <c r="J280" s="144">
        <f t="shared" si="66"/>
        <v>0</v>
      </c>
      <c r="K280" s="149">
        <f>J280*F280*TablaPolítica[[#This Row],[Importancia relativa del objetivo(%)]]</f>
        <v>0</v>
      </c>
      <c r="L280" s="210" t="s">
        <v>1098</v>
      </c>
      <c r="M280" s="84" t="str">
        <f t="shared" si="65"/>
        <v>porcentaje</v>
      </c>
      <c r="N280" s="151">
        <v>0</v>
      </c>
      <c r="O280" s="151">
        <v>0</v>
      </c>
      <c r="P280" s="151">
        <v>0</v>
      </c>
      <c r="Q280" s="151">
        <v>1</v>
      </c>
      <c r="R280" s="151">
        <v>1</v>
      </c>
      <c r="S280" s="151">
        <v>1</v>
      </c>
      <c r="T280" s="185">
        <f t="shared" si="69"/>
        <v>0</v>
      </c>
      <c r="U280" s="185">
        <f t="shared" si="70"/>
        <v>0</v>
      </c>
      <c r="V280" s="185">
        <f t="shared" si="71"/>
        <v>0</v>
      </c>
      <c r="W280" s="185">
        <f t="shared" si="72"/>
        <v>0</v>
      </c>
      <c r="X280" s="185">
        <f t="shared" si="73"/>
        <v>0</v>
      </c>
      <c r="Y280" s="185">
        <f t="shared" si="74"/>
        <v>0</v>
      </c>
      <c r="Z280" s="188">
        <f t="shared" si="67"/>
        <v>0</v>
      </c>
      <c r="AA280" s="186">
        <f t="shared" si="68"/>
        <v>0</v>
      </c>
    </row>
    <row r="281" spans="1:27" ht="102" x14ac:dyDescent="0.25">
      <c r="A281" s="131" t="s">
        <v>735</v>
      </c>
      <c r="B281" s="37" t="s">
        <v>756</v>
      </c>
      <c r="C281" s="37" t="s">
        <v>755</v>
      </c>
      <c r="D281" s="85">
        <v>0.2</v>
      </c>
      <c r="E281" s="44" t="s">
        <v>742</v>
      </c>
      <c r="F281" s="86">
        <v>0.2</v>
      </c>
      <c r="G281" s="46" t="s">
        <v>749</v>
      </c>
      <c r="H281" s="83">
        <v>0</v>
      </c>
      <c r="I281" s="222">
        <v>12</v>
      </c>
      <c r="J281" s="144">
        <f t="shared" si="66"/>
        <v>0</v>
      </c>
      <c r="K281" s="149">
        <f>J281*F281*TablaPolítica[[#This Row],[Importancia relativa del objetivo(%)]]</f>
        <v>0</v>
      </c>
      <c r="L281" s="210" t="s">
        <v>1098</v>
      </c>
      <c r="M281" s="84" t="str">
        <f t="shared" si="65"/>
        <v>entero</v>
      </c>
      <c r="N281" s="152">
        <v>2</v>
      </c>
      <c r="O281" s="152">
        <v>2</v>
      </c>
      <c r="P281" s="152">
        <v>2</v>
      </c>
      <c r="Q281" s="152">
        <v>2</v>
      </c>
      <c r="R281" s="152">
        <v>2</v>
      </c>
      <c r="S281" s="152">
        <v>2</v>
      </c>
      <c r="T281" s="185">
        <f t="shared" si="69"/>
        <v>0</v>
      </c>
      <c r="U281" s="185">
        <f t="shared" si="70"/>
        <v>0</v>
      </c>
      <c r="V281" s="185">
        <f t="shared" si="71"/>
        <v>0</v>
      </c>
      <c r="W281" s="185">
        <f t="shared" si="72"/>
        <v>0</v>
      </c>
      <c r="X281" s="185">
        <f t="shared" si="73"/>
        <v>0</v>
      </c>
      <c r="Y281" s="185">
        <f t="shared" si="74"/>
        <v>0</v>
      </c>
      <c r="Z281" s="188">
        <f t="shared" si="67"/>
        <v>0</v>
      </c>
      <c r="AA281" s="186">
        <f t="shared" si="68"/>
        <v>0</v>
      </c>
    </row>
    <row r="282" spans="1:27" ht="140.25" x14ac:dyDescent="0.25">
      <c r="A282" s="131" t="s">
        <v>757</v>
      </c>
      <c r="B282" s="37" t="s">
        <v>758</v>
      </c>
      <c r="C282" s="37" t="s">
        <v>843</v>
      </c>
      <c r="D282" s="85">
        <v>0.1</v>
      </c>
      <c r="E282" s="37" t="s">
        <v>759</v>
      </c>
      <c r="F282" s="86">
        <v>0.01</v>
      </c>
      <c r="G282" s="45" t="s">
        <v>801</v>
      </c>
      <c r="H282" s="83">
        <v>0</v>
      </c>
      <c r="I282" s="219">
        <v>24</v>
      </c>
      <c r="J282" s="144">
        <f t="shared" si="66"/>
        <v>0</v>
      </c>
      <c r="K282" s="149">
        <f>J282*F282*TablaPolítica[[#This Row],[Importancia relativa del objetivo(%)]]</f>
        <v>0</v>
      </c>
      <c r="L282" s="211" t="s">
        <v>1098</v>
      </c>
      <c r="M282" s="84" t="s">
        <v>1114</v>
      </c>
      <c r="N282" s="163" t="s">
        <v>1100</v>
      </c>
      <c r="O282" s="163" t="s">
        <v>1100</v>
      </c>
      <c r="P282" s="163" t="s">
        <v>1101</v>
      </c>
      <c r="Q282" s="163" t="s">
        <v>1102</v>
      </c>
      <c r="R282" s="163" t="s">
        <v>1103</v>
      </c>
      <c r="S282" s="163" t="s">
        <v>1103</v>
      </c>
      <c r="T282" s="185">
        <f t="shared" si="69"/>
        <v>0</v>
      </c>
      <c r="U282" s="185">
        <f t="shared" si="70"/>
        <v>0</v>
      </c>
      <c r="V282" s="185">
        <f t="shared" si="71"/>
        <v>0</v>
      </c>
      <c r="W282" s="185">
        <f t="shared" si="72"/>
        <v>0</v>
      </c>
      <c r="X282" s="185">
        <f t="shared" si="73"/>
        <v>0</v>
      </c>
      <c r="Y282" s="185">
        <f t="shared" si="74"/>
        <v>0</v>
      </c>
      <c r="Z282" s="188">
        <f t="shared" si="67"/>
        <v>0</v>
      </c>
      <c r="AA282" s="186">
        <f t="shared" si="68"/>
        <v>0</v>
      </c>
    </row>
    <row r="283" spans="1:27" ht="140.25" x14ac:dyDescent="0.25">
      <c r="A283" s="131" t="s">
        <v>757</v>
      </c>
      <c r="B283" s="37" t="s">
        <v>758</v>
      </c>
      <c r="C283" s="37" t="s">
        <v>843</v>
      </c>
      <c r="D283" s="85">
        <v>0.1</v>
      </c>
      <c r="E283" s="37" t="s">
        <v>760</v>
      </c>
      <c r="F283" s="86">
        <v>0.02</v>
      </c>
      <c r="G283" s="45" t="s">
        <v>802</v>
      </c>
      <c r="H283" s="83">
        <v>0</v>
      </c>
      <c r="I283" s="219">
        <v>100</v>
      </c>
      <c r="J283" s="144">
        <f t="shared" si="66"/>
        <v>0</v>
      </c>
      <c r="K283" s="149">
        <f>J283*F283*TablaPolítica[[#This Row],[Importancia relativa del objetivo(%)]]</f>
        <v>0</v>
      </c>
      <c r="L283" s="211" t="s">
        <v>1097</v>
      </c>
      <c r="M283" s="84" t="str">
        <f t="shared" si="65"/>
        <v>porcentaje</v>
      </c>
      <c r="N283" s="147">
        <v>0</v>
      </c>
      <c r="O283" s="147">
        <v>0.2</v>
      </c>
      <c r="P283" s="147">
        <v>0.3</v>
      </c>
      <c r="Q283" s="147">
        <v>0.3</v>
      </c>
      <c r="R283" s="147">
        <v>0.2</v>
      </c>
      <c r="S283" s="147">
        <v>0</v>
      </c>
      <c r="T283" s="185">
        <f t="shared" si="69"/>
        <v>0</v>
      </c>
      <c r="U283" s="185">
        <f t="shared" si="70"/>
        <v>0</v>
      </c>
      <c r="V283" s="185">
        <f t="shared" si="71"/>
        <v>0</v>
      </c>
      <c r="W283" s="185">
        <f t="shared" si="72"/>
        <v>0</v>
      </c>
      <c r="X283" s="185">
        <f t="shared" si="73"/>
        <v>0</v>
      </c>
      <c r="Y283" s="185">
        <f t="shared" si="74"/>
        <v>0</v>
      </c>
      <c r="Z283" s="188">
        <f t="shared" si="67"/>
        <v>0</v>
      </c>
      <c r="AA283" s="186">
        <f t="shared" si="68"/>
        <v>0</v>
      </c>
    </row>
    <row r="284" spans="1:27" ht="140.25" x14ac:dyDescent="0.25">
      <c r="A284" s="131" t="s">
        <v>757</v>
      </c>
      <c r="B284" s="37" t="s">
        <v>758</v>
      </c>
      <c r="C284" s="37" t="s">
        <v>843</v>
      </c>
      <c r="D284" s="85">
        <v>0.1</v>
      </c>
      <c r="E284" s="37" t="s">
        <v>761</v>
      </c>
      <c r="F284" s="86">
        <v>0.01</v>
      </c>
      <c r="G284" s="45" t="s">
        <v>803</v>
      </c>
      <c r="H284" s="83">
        <v>0</v>
      </c>
      <c r="I284" s="219">
        <v>100</v>
      </c>
      <c r="J284" s="144">
        <f t="shared" si="66"/>
        <v>0</v>
      </c>
      <c r="K284" s="149">
        <f>J284*F284*TablaPolítica[[#This Row],[Importancia relativa del objetivo(%)]]</f>
        <v>0</v>
      </c>
      <c r="L284" s="211" t="s">
        <v>1097</v>
      </c>
      <c r="M284" s="84" t="str">
        <f t="shared" si="65"/>
        <v>porcentaje</v>
      </c>
      <c r="N284" s="150">
        <v>0</v>
      </c>
      <c r="O284" s="147">
        <v>0.2</v>
      </c>
      <c r="P284" s="147">
        <v>0.5</v>
      </c>
      <c r="Q284" s="147">
        <v>1</v>
      </c>
      <c r="R284" s="147">
        <v>0</v>
      </c>
      <c r="S284" s="147">
        <v>0</v>
      </c>
      <c r="T284" s="185">
        <f t="shared" si="69"/>
        <v>0</v>
      </c>
      <c r="U284" s="185">
        <f t="shared" si="70"/>
        <v>0</v>
      </c>
      <c r="V284" s="185">
        <f t="shared" si="71"/>
        <v>0</v>
      </c>
      <c r="W284" s="185">
        <f t="shared" si="72"/>
        <v>0</v>
      </c>
      <c r="X284" s="185">
        <f t="shared" si="73"/>
        <v>0</v>
      </c>
      <c r="Y284" s="185">
        <f t="shared" si="74"/>
        <v>0</v>
      </c>
      <c r="Z284" s="188">
        <f t="shared" si="67"/>
        <v>0</v>
      </c>
      <c r="AA284" s="186">
        <f t="shared" si="68"/>
        <v>0</v>
      </c>
    </row>
    <row r="285" spans="1:27" ht="140.25" x14ac:dyDescent="0.25">
      <c r="A285" s="131" t="s">
        <v>757</v>
      </c>
      <c r="B285" s="37" t="s">
        <v>758</v>
      </c>
      <c r="C285" s="37" t="s">
        <v>843</v>
      </c>
      <c r="D285" s="85">
        <v>0.1</v>
      </c>
      <c r="E285" s="37" t="s">
        <v>762</v>
      </c>
      <c r="F285" s="86">
        <v>0.01</v>
      </c>
      <c r="G285" s="45" t="s">
        <v>804</v>
      </c>
      <c r="H285" s="83">
        <v>0</v>
      </c>
      <c r="I285" s="219">
        <v>100</v>
      </c>
      <c r="J285" s="144">
        <f t="shared" si="66"/>
        <v>0</v>
      </c>
      <c r="K285" s="149">
        <f>J285*F285*TablaPolítica[[#This Row],[Importancia relativa del objetivo(%)]]</f>
        <v>0</v>
      </c>
      <c r="L285" s="211" t="s">
        <v>1098</v>
      </c>
      <c r="M285" s="84" t="str">
        <f t="shared" si="65"/>
        <v>porcentaje</v>
      </c>
      <c r="N285" s="147">
        <v>0</v>
      </c>
      <c r="O285" s="147">
        <v>1</v>
      </c>
      <c r="P285" s="147">
        <v>1</v>
      </c>
      <c r="Q285" s="147">
        <v>1</v>
      </c>
      <c r="R285" s="147">
        <v>1</v>
      </c>
      <c r="S285" s="147">
        <v>1</v>
      </c>
      <c r="T285" s="185">
        <f t="shared" si="69"/>
        <v>0</v>
      </c>
      <c r="U285" s="185">
        <f t="shared" si="70"/>
        <v>0</v>
      </c>
      <c r="V285" s="185">
        <f t="shared" si="71"/>
        <v>0</v>
      </c>
      <c r="W285" s="185">
        <f t="shared" si="72"/>
        <v>0</v>
      </c>
      <c r="X285" s="185">
        <f t="shared" si="73"/>
        <v>0</v>
      </c>
      <c r="Y285" s="185">
        <f t="shared" si="74"/>
        <v>0</v>
      </c>
      <c r="Z285" s="188">
        <f t="shared" si="67"/>
        <v>0</v>
      </c>
      <c r="AA285" s="186">
        <f t="shared" si="68"/>
        <v>0</v>
      </c>
    </row>
    <row r="286" spans="1:27" ht="140.25" x14ac:dyDescent="0.25">
      <c r="A286" s="131" t="s">
        <v>757</v>
      </c>
      <c r="B286" s="37" t="s">
        <v>758</v>
      </c>
      <c r="C286" s="37" t="s">
        <v>843</v>
      </c>
      <c r="D286" s="85">
        <v>0.1</v>
      </c>
      <c r="E286" s="37" t="s">
        <v>763</v>
      </c>
      <c r="F286" s="86">
        <v>0.02</v>
      </c>
      <c r="G286" s="45" t="s">
        <v>805</v>
      </c>
      <c r="H286" s="83">
        <v>0</v>
      </c>
      <c r="I286" s="219">
        <v>100</v>
      </c>
      <c r="J286" s="144">
        <f t="shared" si="66"/>
        <v>0</v>
      </c>
      <c r="K286" s="149">
        <f>J286*F286*TablaPolítica[[#This Row],[Importancia relativa del objetivo(%)]]</f>
        <v>0</v>
      </c>
      <c r="L286" s="211" t="s">
        <v>1098</v>
      </c>
      <c r="M286" s="84" t="str">
        <f t="shared" si="65"/>
        <v>porcentaje</v>
      </c>
      <c r="N286" s="147">
        <v>0</v>
      </c>
      <c r="O286" s="147">
        <v>1</v>
      </c>
      <c r="P286" s="147">
        <v>1</v>
      </c>
      <c r="Q286" s="147">
        <v>1</v>
      </c>
      <c r="R286" s="147">
        <v>1</v>
      </c>
      <c r="S286" s="147">
        <v>1</v>
      </c>
      <c r="T286" s="185">
        <f t="shared" si="69"/>
        <v>0</v>
      </c>
      <c r="U286" s="185">
        <f t="shared" si="70"/>
        <v>0</v>
      </c>
      <c r="V286" s="185">
        <f t="shared" si="71"/>
        <v>0</v>
      </c>
      <c r="W286" s="185">
        <f t="shared" si="72"/>
        <v>0</v>
      </c>
      <c r="X286" s="185">
        <f t="shared" si="73"/>
        <v>0</v>
      </c>
      <c r="Y286" s="185">
        <f t="shared" si="74"/>
        <v>0</v>
      </c>
      <c r="Z286" s="188">
        <f t="shared" si="67"/>
        <v>0</v>
      </c>
      <c r="AA286" s="186">
        <f t="shared" si="68"/>
        <v>0</v>
      </c>
    </row>
    <row r="287" spans="1:27" ht="140.25" x14ac:dyDescent="0.25">
      <c r="A287" s="131" t="s">
        <v>757</v>
      </c>
      <c r="B287" s="37" t="s">
        <v>758</v>
      </c>
      <c r="C287" s="37" t="s">
        <v>843</v>
      </c>
      <c r="D287" s="85">
        <v>0.1</v>
      </c>
      <c r="E287" s="37" t="s">
        <v>764</v>
      </c>
      <c r="F287" s="86">
        <v>0.02</v>
      </c>
      <c r="G287" s="45" t="s">
        <v>806</v>
      </c>
      <c r="H287" s="83">
        <v>0</v>
      </c>
      <c r="I287" s="219">
        <v>100</v>
      </c>
      <c r="J287" s="144">
        <f t="shared" si="66"/>
        <v>0</v>
      </c>
      <c r="K287" s="149">
        <f>J287*F287*TablaPolítica[[#This Row],[Importancia relativa del objetivo(%)]]</f>
        <v>0</v>
      </c>
      <c r="L287" s="211" t="s">
        <v>1097</v>
      </c>
      <c r="M287" s="84" t="str">
        <f t="shared" si="65"/>
        <v>porcentaje</v>
      </c>
      <c r="N287" s="150">
        <v>0</v>
      </c>
      <c r="O287" s="150">
        <v>0.2</v>
      </c>
      <c r="P287" s="150">
        <v>0</v>
      </c>
      <c r="Q287" s="150">
        <v>0.5</v>
      </c>
      <c r="R287" s="150">
        <v>0</v>
      </c>
      <c r="S287" s="150">
        <v>1</v>
      </c>
      <c r="T287" s="185">
        <f t="shared" si="69"/>
        <v>0</v>
      </c>
      <c r="U287" s="185">
        <f t="shared" si="70"/>
        <v>0</v>
      </c>
      <c r="V287" s="185">
        <f t="shared" si="71"/>
        <v>0</v>
      </c>
      <c r="W287" s="185">
        <f t="shared" si="72"/>
        <v>0</v>
      </c>
      <c r="X287" s="185">
        <f t="shared" si="73"/>
        <v>0</v>
      </c>
      <c r="Y287" s="185">
        <f t="shared" si="74"/>
        <v>0</v>
      </c>
      <c r="Z287" s="188">
        <f t="shared" si="67"/>
        <v>0</v>
      </c>
      <c r="AA287" s="186">
        <f t="shared" si="68"/>
        <v>0</v>
      </c>
    </row>
    <row r="288" spans="1:27" ht="140.25" x14ac:dyDescent="0.25">
      <c r="A288" s="131" t="s">
        <v>757</v>
      </c>
      <c r="B288" s="37" t="s">
        <v>758</v>
      </c>
      <c r="C288" s="37" t="s">
        <v>844</v>
      </c>
      <c r="D288" s="85">
        <v>0.1</v>
      </c>
      <c r="E288" s="37" t="s">
        <v>765</v>
      </c>
      <c r="F288" s="86">
        <v>0.02</v>
      </c>
      <c r="G288" s="45" t="s">
        <v>807</v>
      </c>
      <c r="H288" s="83">
        <v>0</v>
      </c>
      <c r="I288" s="219">
        <v>9</v>
      </c>
      <c r="J288" s="144">
        <f t="shared" si="66"/>
        <v>0</v>
      </c>
      <c r="K288" s="149">
        <f>J288*F288*TablaPolítica[[#This Row],[Importancia relativa del objetivo(%)]]</f>
        <v>0</v>
      </c>
      <c r="L288" s="211" t="s">
        <v>1098</v>
      </c>
      <c r="M288" s="84" t="s">
        <v>1114</v>
      </c>
      <c r="N288" s="147">
        <v>0</v>
      </c>
      <c r="O288" s="147">
        <v>0.05</v>
      </c>
      <c r="P288" s="147">
        <v>0.06</v>
      </c>
      <c r="Q288" s="147">
        <v>7.0000000000000007E-2</v>
      </c>
      <c r="R288" s="147">
        <v>0.08</v>
      </c>
      <c r="S288" s="147">
        <v>0.09</v>
      </c>
      <c r="T288" s="185">
        <f t="shared" si="69"/>
        <v>0</v>
      </c>
      <c r="U288" s="185">
        <f t="shared" si="70"/>
        <v>0</v>
      </c>
      <c r="V288" s="185">
        <f t="shared" si="71"/>
        <v>0</v>
      </c>
      <c r="W288" s="185">
        <f t="shared" si="72"/>
        <v>0</v>
      </c>
      <c r="X288" s="185">
        <f t="shared" si="73"/>
        <v>0</v>
      </c>
      <c r="Y288" s="185">
        <f t="shared" si="74"/>
        <v>0</v>
      </c>
      <c r="Z288" s="188">
        <f t="shared" si="67"/>
        <v>0</v>
      </c>
      <c r="AA288" s="186">
        <f t="shared" si="68"/>
        <v>0</v>
      </c>
    </row>
    <row r="289" spans="1:27" ht="140.25" x14ac:dyDescent="0.25">
      <c r="A289" s="131" t="s">
        <v>757</v>
      </c>
      <c r="B289" s="37" t="s">
        <v>758</v>
      </c>
      <c r="C289" s="37" t="s">
        <v>844</v>
      </c>
      <c r="D289" s="85">
        <v>0.1</v>
      </c>
      <c r="E289" s="37" t="s">
        <v>766</v>
      </c>
      <c r="F289" s="86">
        <v>0.01</v>
      </c>
      <c r="G289" s="45" t="s">
        <v>808</v>
      </c>
      <c r="H289" s="83">
        <v>0</v>
      </c>
      <c r="I289" s="219">
        <v>100</v>
      </c>
      <c r="J289" s="144">
        <f t="shared" si="66"/>
        <v>0</v>
      </c>
      <c r="K289" s="149">
        <f>J289*F289*TablaPolítica[[#This Row],[Importancia relativa del objetivo(%)]]</f>
        <v>0</v>
      </c>
      <c r="L289" s="211" t="s">
        <v>1098</v>
      </c>
      <c r="M289" s="84" t="str">
        <f t="shared" si="65"/>
        <v>porcentaje</v>
      </c>
      <c r="N289" s="147">
        <v>1</v>
      </c>
      <c r="O289" s="147">
        <v>1</v>
      </c>
      <c r="P289" s="147">
        <v>1</v>
      </c>
      <c r="Q289" s="147">
        <v>1</v>
      </c>
      <c r="R289" s="147">
        <v>1</v>
      </c>
      <c r="S289" s="147">
        <v>1</v>
      </c>
      <c r="T289" s="185">
        <f t="shared" si="69"/>
        <v>0</v>
      </c>
      <c r="U289" s="185">
        <f t="shared" si="70"/>
        <v>0</v>
      </c>
      <c r="V289" s="185">
        <f t="shared" si="71"/>
        <v>0</v>
      </c>
      <c r="W289" s="185">
        <f t="shared" si="72"/>
        <v>0</v>
      </c>
      <c r="X289" s="185">
        <f t="shared" si="73"/>
        <v>0</v>
      </c>
      <c r="Y289" s="185">
        <f t="shared" si="74"/>
        <v>0</v>
      </c>
      <c r="Z289" s="188">
        <f t="shared" si="67"/>
        <v>0</v>
      </c>
      <c r="AA289" s="186">
        <f t="shared" si="68"/>
        <v>0</v>
      </c>
    </row>
    <row r="290" spans="1:27" ht="140.25" x14ac:dyDescent="0.25">
      <c r="A290" s="131" t="s">
        <v>757</v>
      </c>
      <c r="B290" s="37" t="s">
        <v>758</v>
      </c>
      <c r="C290" s="37" t="s">
        <v>844</v>
      </c>
      <c r="D290" s="85">
        <v>0.1</v>
      </c>
      <c r="E290" s="37" t="s">
        <v>767</v>
      </c>
      <c r="F290" s="86">
        <v>5.0000000000000001E-3</v>
      </c>
      <c r="G290" s="45" t="s">
        <v>809</v>
      </c>
      <c r="H290" s="83">
        <v>0</v>
      </c>
      <c r="I290" s="219">
        <v>100</v>
      </c>
      <c r="J290" s="144">
        <f t="shared" si="66"/>
        <v>0</v>
      </c>
      <c r="K290" s="149">
        <f>J290*F290*TablaPolítica[[#This Row],[Importancia relativa del objetivo(%)]]</f>
        <v>0</v>
      </c>
      <c r="L290" s="211" t="s">
        <v>1098</v>
      </c>
      <c r="M290" s="84" t="str">
        <f t="shared" si="65"/>
        <v>porcentaje</v>
      </c>
      <c r="N290" s="147">
        <v>1</v>
      </c>
      <c r="O290" s="147">
        <v>1</v>
      </c>
      <c r="P290" s="147">
        <v>1</v>
      </c>
      <c r="Q290" s="147">
        <v>1</v>
      </c>
      <c r="R290" s="147">
        <v>1</v>
      </c>
      <c r="S290" s="147">
        <v>1</v>
      </c>
      <c r="T290" s="185">
        <f t="shared" si="69"/>
        <v>0</v>
      </c>
      <c r="U290" s="185">
        <f t="shared" si="70"/>
        <v>0</v>
      </c>
      <c r="V290" s="185">
        <f t="shared" si="71"/>
        <v>0</v>
      </c>
      <c r="W290" s="185">
        <f t="shared" si="72"/>
        <v>0</v>
      </c>
      <c r="X290" s="185">
        <f t="shared" si="73"/>
        <v>0</v>
      </c>
      <c r="Y290" s="185">
        <f t="shared" si="74"/>
        <v>0</v>
      </c>
      <c r="Z290" s="188">
        <f t="shared" si="67"/>
        <v>0</v>
      </c>
      <c r="AA290" s="186">
        <f t="shared" si="68"/>
        <v>0</v>
      </c>
    </row>
    <row r="291" spans="1:27" ht="140.25" x14ac:dyDescent="0.25">
      <c r="A291" s="131" t="s">
        <v>757</v>
      </c>
      <c r="B291" s="37" t="s">
        <v>758</v>
      </c>
      <c r="C291" s="37" t="s">
        <v>844</v>
      </c>
      <c r="D291" s="85">
        <v>0.1</v>
      </c>
      <c r="E291" s="37" t="s">
        <v>768</v>
      </c>
      <c r="F291" s="86">
        <v>5.0000000000000001E-3</v>
      </c>
      <c r="G291" s="45" t="s">
        <v>810</v>
      </c>
      <c r="H291" s="83">
        <v>0</v>
      </c>
      <c r="I291" s="219">
        <v>100</v>
      </c>
      <c r="J291" s="144">
        <f t="shared" si="66"/>
        <v>0</v>
      </c>
      <c r="K291" s="149">
        <f>J291*F291*TablaPolítica[[#This Row],[Importancia relativa del objetivo(%)]]</f>
        <v>0</v>
      </c>
      <c r="L291" s="211" t="s">
        <v>1098</v>
      </c>
      <c r="M291" s="84" t="str">
        <f t="shared" si="65"/>
        <v>porcentaje</v>
      </c>
      <c r="N291" s="147">
        <v>1</v>
      </c>
      <c r="O291" s="147">
        <v>1</v>
      </c>
      <c r="P291" s="147">
        <v>1</v>
      </c>
      <c r="Q291" s="147">
        <v>1</v>
      </c>
      <c r="R291" s="147">
        <v>1</v>
      </c>
      <c r="S291" s="147">
        <v>1</v>
      </c>
      <c r="T291" s="185">
        <f t="shared" si="69"/>
        <v>0</v>
      </c>
      <c r="U291" s="185">
        <f t="shared" si="70"/>
        <v>0</v>
      </c>
      <c r="V291" s="185">
        <f t="shared" si="71"/>
        <v>0</v>
      </c>
      <c r="W291" s="185">
        <f t="shared" si="72"/>
        <v>0</v>
      </c>
      <c r="X291" s="185">
        <f t="shared" si="73"/>
        <v>0</v>
      </c>
      <c r="Y291" s="185">
        <f t="shared" si="74"/>
        <v>0</v>
      </c>
      <c r="Z291" s="188">
        <f t="shared" si="67"/>
        <v>0</v>
      </c>
      <c r="AA291" s="186">
        <f t="shared" si="68"/>
        <v>0</v>
      </c>
    </row>
    <row r="292" spans="1:27" ht="140.25" x14ac:dyDescent="0.25">
      <c r="A292" s="131" t="s">
        <v>757</v>
      </c>
      <c r="B292" s="37" t="s">
        <v>758</v>
      </c>
      <c r="C292" s="37" t="s">
        <v>844</v>
      </c>
      <c r="D292" s="85">
        <v>0.1</v>
      </c>
      <c r="E292" s="37" t="s">
        <v>769</v>
      </c>
      <c r="F292" s="86">
        <v>0.02</v>
      </c>
      <c r="G292" s="45" t="s">
        <v>811</v>
      </c>
      <c r="H292" s="83">
        <v>0</v>
      </c>
      <c r="I292" s="219">
        <v>100</v>
      </c>
      <c r="J292" s="144">
        <f t="shared" si="66"/>
        <v>0</v>
      </c>
      <c r="K292" s="149">
        <f>J292*F292*TablaPolítica[[#This Row],[Importancia relativa del objetivo(%)]]</f>
        <v>0</v>
      </c>
      <c r="L292" s="211" t="s">
        <v>1098</v>
      </c>
      <c r="M292" s="84" t="str">
        <f t="shared" ref="M292:M355" si="75">IF(I292=100,"porcentaje","entero")</f>
        <v>porcentaje</v>
      </c>
      <c r="N292" s="147">
        <v>0</v>
      </c>
      <c r="O292" s="147">
        <v>1</v>
      </c>
      <c r="P292" s="147">
        <v>1</v>
      </c>
      <c r="Q292" s="147">
        <v>1</v>
      </c>
      <c r="R292" s="147">
        <v>1</v>
      </c>
      <c r="S292" s="147">
        <v>1</v>
      </c>
      <c r="T292" s="185">
        <f t="shared" si="69"/>
        <v>0</v>
      </c>
      <c r="U292" s="185">
        <f t="shared" si="70"/>
        <v>0</v>
      </c>
      <c r="V292" s="185">
        <f t="shared" si="71"/>
        <v>0</v>
      </c>
      <c r="W292" s="185">
        <f t="shared" si="72"/>
        <v>0</v>
      </c>
      <c r="X292" s="185">
        <f t="shared" si="73"/>
        <v>0</v>
      </c>
      <c r="Y292" s="185">
        <f t="shared" si="74"/>
        <v>0</v>
      </c>
      <c r="Z292" s="188">
        <f t="shared" si="67"/>
        <v>0</v>
      </c>
      <c r="AA292" s="186">
        <f t="shared" si="68"/>
        <v>0</v>
      </c>
    </row>
    <row r="293" spans="1:27" ht="140.25" x14ac:dyDescent="0.25">
      <c r="A293" s="131" t="s">
        <v>757</v>
      </c>
      <c r="B293" s="37" t="s">
        <v>758</v>
      </c>
      <c r="C293" s="37" t="s">
        <v>844</v>
      </c>
      <c r="D293" s="85">
        <v>0.1</v>
      </c>
      <c r="E293" s="37" t="s">
        <v>770</v>
      </c>
      <c r="F293" s="86">
        <v>0.01</v>
      </c>
      <c r="G293" s="45" t="s">
        <v>812</v>
      </c>
      <c r="H293" s="83">
        <v>0</v>
      </c>
      <c r="I293" s="219">
        <v>100</v>
      </c>
      <c r="J293" s="144">
        <f t="shared" si="66"/>
        <v>0</v>
      </c>
      <c r="K293" s="149">
        <f>J293*F293*TablaPolítica[[#This Row],[Importancia relativa del objetivo(%)]]</f>
        <v>0</v>
      </c>
      <c r="L293" s="211" t="s">
        <v>1098</v>
      </c>
      <c r="M293" s="84" t="str">
        <f t="shared" si="75"/>
        <v>porcentaje</v>
      </c>
      <c r="N293" s="147">
        <v>0</v>
      </c>
      <c r="O293" s="147">
        <v>1</v>
      </c>
      <c r="P293" s="147">
        <v>1</v>
      </c>
      <c r="Q293" s="147">
        <v>1</v>
      </c>
      <c r="R293" s="147">
        <v>1</v>
      </c>
      <c r="S293" s="147">
        <v>1</v>
      </c>
      <c r="T293" s="185">
        <f t="shared" si="69"/>
        <v>0</v>
      </c>
      <c r="U293" s="185">
        <f t="shared" si="70"/>
        <v>0</v>
      </c>
      <c r="V293" s="185">
        <f t="shared" si="71"/>
        <v>0</v>
      </c>
      <c r="W293" s="185">
        <f t="shared" si="72"/>
        <v>0</v>
      </c>
      <c r="X293" s="185">
        <f t="shared" si="73"/>
        <v>0</v>
      </c>
      <c r="Y293" s="185">
        <f t="shared" si="74"/>
        <v>0</v>
      </c>
      <c r="Z293" s="188">
        <f t="shared" si="67"/>
        <v>0</v>
      </c>
      <c r="AA293" s="186">
        <f t="shared" si="68"/>
        <v>0</v>
      </c>
    </row>
    <row r="294" spans="1:27" ht="140.25" x14ac:dyDescent="0.25">
      <c r="A294" s="131" t="s">
        <v>757</v>
      </c>
      <c r="B294" s="37" t="s">
        <v>758</v>
      </c>
      <c r="C294" s="37" t="s">
        <v>844</v>
      </c>
      <c r="D294" s="85">
        <v>0.1</v>
      </c>
      <c r="E294" s="37" t="s">
        <v>771</v>
      </c>
      <c r="F294" s="86">
        <v>0.01</v>
      </c>
      <c r="G294" s="45" t="s">
        <v>813</v>
      </c>
      <c r="H294" s="83">
        <v>0</v>
      </c>
      <c r="I294" s="220">
        <v>6</v>
      </c>
      <c r="J294" s="144">
        <f t="shared" si="66"/>
        <v>0</v>
      </c>
      <c r="K294" s="149">
        <f>J294*F294*TablaPolítica[[#This Row],[Importancia relativa del objetivo(%)]]</f>
        <v>0</v>
      </c>
      <c r="L294" s="211" t="s">
        <v>1098</v>
      </c>
      <c r="M294" s="84" t="str">
        <f t="shared" si="75"/>
        <v>entero</v>
      </c>
      <c r="N294" s="155">
        <v>1</v>
      </c>
      <c r="O294" s="155">
        <v>1</v>
      </c>
      <c r="P294" s="155">
        <v>1</v>
      </c>
      <c r="Q294" s="155">
        <v>1</v>
      </c>
      <c r="R294" s="155">
        <v>1</v>
      </c>
      <c r="S294" s="155">
        <v>1</v>
      </c>
      <c r="T294" s="185">
        <f t="shared" si="69"/>
        <v>0</v>
      </c>
      <c r="U294" s="185">
        <f t="shared" si="70"/>
        <v>0</v>
      </c>
      <c r="V294" s="185">
        <f t="shared" si="71"/>
        <v>0</v>
      </c>
      <c r="W294" s="185">
        <f t="shared" si="72"/>
        <v>0</v>
      </c>
      <c r="X294" s="185">
        <f t="shared" si="73"/>
        <v>0</v>
      </c>
      <c r="Y294" s="185">
        <f t="shared" si="74"/>
        <v>0</v>
      </c>
      <c r="Z294" s="188">
        <f t="shared" si="67"/>
        <v>0</v>
      </c>
      <c r="AA294" s="186">
        <f t="shared" si="68"/>
        <v>0</v>
      </c>
    </row>
    <row r="295" spans="1:27" ht="140.25" x14ac:dyDescent="0.25">
      <c r="A295" s="131" t="s">
        <v>757</v>
      </c>
      <c r="B295" s="37" t="s">
        <v>758</v>
      </c>
      <c r="C295" s="37" t="s">
        <v>844</v>
      </c>
      <c r="D295" s="85">
        <v>0.1</v>
      </c>
      <c r="E295" s="37" t="s">
        <v>772</v>
      </c>
      <c r="F295" s="86">
        <v>0.01</v>
      </c>
      <c r="G295" s="45" t="s">
        <v>814</v>
      </c>
      <c r="H295" s="83">
        <v>0</v>
      </c>
      <c r="I295" s="219">
        <v>100</v>
      </c>
      <c r="J295" s="144">
        <f t="shared" si="66"/>
        <v>0</v>
      </c>
      <c r="K295" s="149">
        <f>J295*F295*TablaPolítica[[#This Row],[Importancia relativa del objetivo(%)]]</f>
        <v>0</v>
      </c>
      <c r="L295" s="211" t="s">
        <v>1098</v>
      </c>
      <c r="M295" s="84" t="str">
        <f t="shared" si="75"/>
        <v>porcentaje</v>
      </c>
      <c r="N295" s="147">
        <v>1</v>
      </c>
      <c r="O295" s="147">
        <v>1</v>
      </c>
      <c r="P295" s="147">
        <v>1</v>
      </c>
      <c r="Q295" s="147">
        <v>1</v>
      </c>
      <c r="R295" s="147">
        <v>1</v>
      </c>
      <c r="S295" s="147">
        <v>1</v>
      </c>
      <c r="T295" s="185">
        <f t="shared" si="69"/>
        <v>0</v>
      </c>
      <c r="U295" s="185">
        <f t="shared" si="70"/>
        <v>0</v>
      </c>
      <c r="V295" s="185">
        <f t="shared" si="71"/>
        <v>0</v>
      </c>
      <c r="W295" s="185">
        <f t="shared" si="72"/>
        <v>0</v>
      </c>
      <c r="X295" s="185">
        <f t="shared" si="73"/>
        <v>0</v>
      </c>
      <c r="Y295" s="185">
        <f t="shared" si="74"/>
        <v>0</v>
      </c>
      <c r="Z295" s="188">
        <f t="shared" si="67"/>
        <v>0</v>
      </c>
      <c r="AA295" s="186">
        <f t="shared" si="68"/>
        <v>0</v>
      </c>
    </row>
    <row r="296" spans="1:27" ht="140.25" x14ac:dyDescent="0.25">
      <c r="A296" s="131" t="s">
        <v>757</v>
      </c>
      <c r="B296" s="37" t="s">
        <v>758</v>
      </c>
      <c r="C296" s="37" t="s">
        <v>844</v>
      </c>
      <c r="D296" s="85">
        <v>0.1</v>
      </c>
      <c r="E296" s="37" t="s">
        <v>773</v>
      </c>
      <c r="F296" s="86">
        <v>0.01</v>
      </c>
      <c r="G296" s="45" t="s">
        <v>815</v>
      </c>
      <c r="H296" s="83">
        <v>0</v>
      </c>
      <c r="I296" s="219">
        <v>100</v>
      </c>
      <c r="J296" s="144">
        <f t="shared" si="66"/>
        <v>0</v>
      </c>
      <c r="K296" s="149">
        <f>J296*F296*TablaPolítica[[#This Row],[Importancia relativa del objetivo(%)]]</f>
        <v>0</v>
      </c>
      <c r="L296" s="211" t="s">
        <v>1098</v>
      </c>
      <c r="M296" s="84" t="str">
        <f t="shared" si="75"/>
        <v>porcentaje</v>
      </c>
      <c r="N296" s="147">
        <v>1</v>
      </c>
      <c r="O296" s="147">
        <v>1</v>
      </c>
      <c r="P296" s="147">
        <v>1</v>
      </c>
      <c r="Q296" s="147">
        <v>1</v>
      </c>
      <c r="R296" s="147">
        <v>1</v>
      </c>
      <c r="S296" s="147">
        <v>1</v>
      </c>
      <c r="T296" s="185">
        <f t="shared" si="69"/>
        <v>0</v>
      </c>
      <c r="U296" s="185">
        <f t="shared" si="70"/>
        <v>0</v>
      </c>
      <c r="V296" s="185">
        <f t="shared" si="71"/>
        <v>0</v>
      </c>
      <c r="W296" s="185">
        <f t="shared" si="72"/>
        <v>0</v>
      </c>
      <c r="X296" s="185">
        <f t="shared" si="73"/>
        <v>0</v>
      </c>
      <c r="Y296" s="185">
        <f t="shared" si="74"/>
        <v>0</v>
      </c>
      <c r="Z296" s="188">
        <f t="shared" si="67"/>
        <v>0</v>
      </c>
      <c r="AA296" s="186">
        <f t="shared" si="68"/>
        <v>0</v>
      </c>
    </row>
    <row r="297" spans="1:27" ht="178.5" x14ac:dyDescent="0.25">
      <c r="A297" s="131" t="s">
        <v>757</v>
      </c>
      <c r="B297" s="37" t="s">
        <v>758</v>
      </c>
      <c r="C297" s="37" t="s">
        <v>845</v>
      </c>
      <c r="D297" s="85">
        <v>0.1</v>
      </c>
      <c r="E297" s="37" t="s">
        <v>774</v>
      </c>
      <c r="F297" s="86">
        <v>0.02</v>
      </c>
      <c r="G297" s="45" t="s">
        <v>816</v>
      </c>
      <c r="H297" s="83">
        <v>0</v>
      </c>
      <c r="I297" s="219">
        <v>100</v>
      </c>
      <c r="J297" s="144">
        <f t="shared" si="66"/>
        <v>0</v>
      </c>
      <c r="K297" s="149">
        <f>J297*F297*TablaPolítica[[#This Row],[Importancia relativa del objetivo(%)]]</f>
        <v>0</v>
      </c>
      <c r="L297" s="211" t="s">
        <v>1098</v>
      </c>
      <c r="M297" s="84" t="str">
        <f t="shared" si="75"/>
        <v>porcentaje</v>
      </c>
      <c r="N297" s="147">
        <v>1</v>
      </c>
      <c r="O297" s="147">
        <v>1</v>
      </c>
      <c r="P297" s="147">
        <v>1</v>
      </c>
      <c r="Q297" s="147">
        <v>1</v>
      </c>
      <c r="R297" s="147">
        <v>1</v>
      </c>
      <c r="S297" s="147">
        <v>1</v>
      </c>
      <c r="T297" s="185">
        <f t="shared" si="69"/>
        <v>0</v>
      </c>
      <c r="U297" s="185">
        <f t="shared" si="70"/>
        <v>0</v>
      </c>
      <c r="V297" s="185">
        <f t="shared" si="71"/>
        <v>0</v>
      </c>
      <c r="W297" s="185">
        <f t="shared" si="72"/>
        <v>0</v>
      </c>
      <c r="X297" s="185">
        <f t="shared" si="73"/>
        <v>0</v>
      </c>
      <c r="Y297" s="185">
        <f t="shared" si="74"/>
        <v>0</v>
      </c>
      <c r="Z297" s="188">
        <f t="shared" si="67"/>
        <v>0</v>
      </c>
      <c r="AA297" s="186">
        <f t="shared" si="68"/>
        <v>0</v>
      </c>
    </row>
    <row r="298" spans="1:27" ht="178.5" x14ac:dyDescent="0.25">
      <c r="A298" s="131" t="s">
        <v>757</v>
      </c>
      <c r="B298" s="37" t="s">
        <v>758</v>
      </c>
      <c r="C298" s="37" t="s">
        <v>845</v>
      </c>
      <c r="D298" s="85">
        <v>0.1</v>
      </c>
      <c r="E298" s="37" t="s">
        <v>775</v>
      </c>
      <c r="F298" s="86">
        <v>0.02</v>
      </c>
      <c r="G298" s="45" t="s">
        <v>817</v>
      </c>
      <c r="H298" s="83">
        <v>0</v>
      </c>
      <c r="I298" s="219">
        <v>100</v>
      </c>
      <c r="J298" s="144">
        <f t="shared" si="66"/>
        <v>0</v>
      </c>
      <c r="K298" s="149">
        <f>J298*F298*TablaPolítica[[#This Row],[Importancia relativa del objetivo(%)]]</f>
        <v>0</v>
      </c>
      <c r="L298" s="211" t="s">
        <v>1098</v>
      </c>
      <c r="M298" s="84" t="str">
        <f t="shared" si="75"/>
        <v>porcentaje</v>
      </c>
      <c r="N298" s="147">
        <v>1</v>
      </c>
      <c r="O298" s="147">
        <v>1</v>
      </c>
      <c r="P298" s="147">
        <v>1</v>
      </c>
      <c r="Q298" s="147">
        <v>1</v>
      </c>
      <c r="R298" s="147">
        <v>1</v>
      </c>
      <c r="S298" s="147">
        <v>1</v>
      </c>
      <c r="T298" s="185">
        <f t="shared" si="69"/>
        <v>0</v>
      </c>
      <c r="U298" s="185">
        <f t="shared" si="70"/>
        <v>0</v>
      </c>
      <c r="V298" s="185">
        <f t="shared" si="71"/>
        <v>0</v>
      </c>
      <c r="W298" s="185">
        <f t="shared" si="72"/>
        <v>0</v>
      </c>
      <c r="X298" s="185">
        <f t="shared" si="73"/>
        <v>0</v>
      </c>
      <c r="Y298" s="185">
        <f t="shared" si="74"/>
        <v>0</v>
      </c>
      <c r="Z298" s="188">
        <f t="shared" si="67"/>
        <v>0</v>
      </c>
      <c r="AA298" s="186">
        <f t="shared" si="68"/>
        <v>0</v>
      </c>
    </row>
    <row r="299" spans="1:27" ht="178.5" x14ac:dyDescent="0.25">
      <c r="A299" s="131" t="s">
        <v>757</v>
      </c>
      <c r="B299" s="37" t="s">
        <v>758</v>
      </c>
      <c r="C299" s="37" t="s">
        <v>845</v>
      </c>
      <c r="D299" s="85">
        <v>0.1</v>
      </c>
      <c r="E299" s="37" t="s">
        <v>776</v>
      </c>
      <c r="F299" s="86">
        <v>0.01</v>
      </c>
      <c r="G299" s="45" t="s">
        <v>818</v>
      </c>
      <c r="H299" s="83">
        <v>0</v>
      </c>
      <c r="I299" s="219">
        <v>100</v>
      </c>
      <c r="J299" s="144">
        <f t="shared" si="66"/>
        <v>0</v>
      </c>
      <c r="K299" s="149">
        <f>J299*F299*TablaPolítica[[#This Row],[Importancia relativa del objetivo(%)]]</f>
        <v>0</v>
      </c>
      <c r="L299" s="211" t="s">
        <v>1097</v>
      </c>
      <c r="M299" s="84" t="str">
        <f t="shared" si="75"/>
        <v>porcentaje</v>
      </c>
      <c r="N299" s="147">
        <v>0</v>
      </c>
      <c r="O299" s="147">
        <v>0.2</v>
      </c>
      <c r="P299" s="155">
        <v>0</v>
      </c>
      <c r="Q299" s="147">
        <v>0.5</v>
      </c>
      <c r="R299" s="147">
        <v>1</v>
      </c>
      <c r="S299" s="147">
        <v>1</v>
      </c>
      <c r="T299" s="185">
        <f t="shared" si="69"/>
        <v>0</v>
      </c>
      <c r="U299" s="185">
        <f t="shared" si="70"/>
        <v>0</v>
      </c>
      <c r="V299" s="185">
        <f t="shared" si="71"/>
        <v>0</v>
      </c>
      <c r="W299" s="185">
        <f t="shared" si="72"/>
        <v>0</v>
      </c>
      <c r="X299" s="185">
        <f t="shared" si="73"/>
        <v>0</v>
      </c>
      <c r="Y299" s="185">
        <f t="shared" si="74"/>
        <v>0</v>
      </c>
      <c r="Z299" s="188">
        <f t="shared" si="67"/>
        <v>0</v>
      </c>
      <c r="AA299" s="186">
        <f t="shared" si="68"/>
        <v>0</v>
      </c>
    </row>
    <row r="300" spans="1:27" ht="178.5" x14ac:dyDescent="0.25">
      <c r="A300" s="131" t="s">
        <v>757</v>
      </c>
      <c r="B300" s="37" t="s">
        <v>758</v>
      </c>
      <c r="C300" s="37" t="s">
        <v>845</v>
      </c>
      <c r="D300" s="85">
        <v>0.1</v>
      </c>
      <c r="E300" s="37" t="s">
        <v>777</v>
      </c>
      <c r="F300" s="86">
        <v>0.02</v>
      </c>
      <c r="G300" s="45" t="s">
        <v>819</v>
      </c>
      <c r="H300" s="83">
        <v>0</v>
      </c>
      <c r="I300" s="219">
        <v>100</v>
      </c>
      <c r="J300" s="144">
        <f t="shared" si="66"/>
        <v>0</v>
      </c>
      <c r="K300" s="149">
        <f>J300*F300*TablaPolítica[[#This Row],[Importancia relativa del objetivo(%)]]</f>
        <v>0</v>
      </c>
      <c r="L300" s="211" t="s">
        <v>1098</v>
      </c>
      <c r="M300" s="84" t="str">
        <f t="shared" si="75"/>
        <v>porcentaje</v>
      </c>
      <c r="N300" s="147">
        <v>1</v>
      </c>
      <c r="O300" s="147">
        <v>1</v>
      </c>
      <c r="P300" s="147">
        <v>1</v>
      </c>
      <c r="Q300" s="147">
        <v>1</v>
      </c>
      <c r="R300" s="147">
        <v>1</v>
      </c>
      <c r="S300" s="147">
        <v>1</v>
      </c>
      <c r="T300" s="185">
        <f t="shared" si="69"/>
        <v>0</v>
      </c>
      <c r="U300" s="185">
        <f t="shared" si="70"/>
        <v>0</v>
      </c>
      <c r="V300" s="185">
        <f t="shared" si="71"/>
        <v>0</v>
      </c>
      <c r="W300" s="185">
        <f t="shared" si="72"/>
        <v>0</v>
      </c>
      <c r="X300" s="185">
        <f t="shared" si="73"/>
        <v>0</v>
      </c>
      <c r="Y300" s="185">
        <f t="shared" si="74"/>
        <v>0</v>
      </c>
      <c r="Z300" s="188">
        <f t="shared" si="67"/>
        <v>0</v>
      </c>
      <c r="AA300" s="186">
        <f t="shared" si="68"/>
        <v>0</v>
      </c>
    </row>
    <row r="301" spans="1:27" ht="178.5" x14ac:dyDescent="0.25">
      <c r="A301" s="131" t="s">
        <v>757</v>
      </c>
      <c r="B301" s="37" t="s">
        <v>758</v>
      </c>
      <c r="C301" s="37" t="s">
        <v>845</v>
      </c>
      <c r="D301" s="85">
        <v>0.1</v>
      </c>
      <c r="E301" s="37" t="s">
        <v>778</v>
      </c>
      <c r="F301" s="86">
        <v>0.01</v>
      </c>
      <c r="G301" s="45" t="s">
        <v>820</v>
      </c>
      <c r="H301" s="83">
        <v>0</v>
      </c>
      <c r="I301" s="219">
        <v>100</v>
      </c>
      <c r="J301" s="144">
        <f t="shared" si="66"/>
        <v>0</v>
      </c>
      <c r="K301" s="149">
        <f>J301*F301*TablaPolítica[[#This Row],[Importancia relativa del objetivo(%)]]</f>
        <v>0</v>
      </c>
      <c r="L301" s="211" t="s">
        <v>1098</v>
      </c>
      <c r="M301" s="84" t="str">
        <f t="shared" si="75"/>
        <v>porcentaje</v>
      </c>
      <c r="N301" s="147">
        <v>1</v>
      </c>
      <c r="O301" s="147">
        <v>1</v>
      </c>
      <c r="P301" s="147">
        <v>1</v>
      </c>
      <c r="Q301" s="147">
        <v>1</v>
      </c>
      <c r="R301" s="147">
        <v>1</v>
      </c>
      <c r="S301" s="147">
        <v>1</v>
      </c>
      <c r="T301" s="185">
        <f t="shared" si="69"/>
        <v>0</v>
      </c>
      <c r="U301" s="185">
        <f t="shared" si="70"/>
        <v>0</v>
      </c>
      <c r="V301" s="185">
        <f t="shared" si="71"/>
        <v>0</v>
      </c>
      <c r="W301" s="185">
        <f t="shared" si="72"/>
        <v>0</v>
      </c>
      <c r="X301" s="185">
        <f t="shared" si="73"/>
        <v>0</v>
      </c>
      <c r="Y301" s="185">
        <f t="shared" si="74"/>
        <v>0</v>
      </c>
      <c r="Z301" s="188">
        <f t="shared" si="67"/>
        <v>0</v>
      </c>
      <c r="AA301" s="186">
        <f t="shared" si="68"/>
        <v>0</v>
      </c>
    </row>
    <row r="302" spans="1:27" ht="140.25" x14ac:dyDescent="0.25">
      <c r="A302" s="131" t="s">
        <v>757</v>
      </c>
      <c r="B302" s="37" t="s">
        <v>758</v>
      </c>
      <c r="C302" s="37" t="s">
        <v>846</v>
      </c>
      <c r="D302" s="85">
        <v>0.2</v>
      </c>
      <c r="E302" s="37" t="s">
        <v>779</v>
      </c>
      <c r="F302" s="86">
        <v>0.03</v>
      </c>
      <c r="G302" s="45" t="s">
        <v>821</v>
      </c>
      <c r="H302" s="83">
        <v>0</v>
      </c>
      <c r="I302" s="219">
        <v>100</v>
      </c>
      <c r="J302" s="144">
        <f t="shared" si="66"/>
        <v>0</v>
      </c>
      <c r="K302" s="149">
        <f>J302*F302*TablaPolítica[[#This Row],[Importancia relativa del objetivo(%)]]</f>
        <v>0</v>
      </c>
      <c r="L302" s="211" t="s">
        <v>1097</v>
      </c>
      <c r="M302" s="84" t="str">
        <f t="shared" si="75"/>
        <v>porcentaje</v>
      </c>
      <c r="N302" s="147">
        <v>0</v>
      </c>
      <c r="O302" s="147">
        <v>0.2</v>
      </c>
      <c r="P302" s="147">
        <v>0.45</v>
      </c>
      <c r="Q302" s="147">
        <v>0.1</v>
      </c>
      <c r="R302" s="147">
        <v>0.25</v>
      </c>
      <c r="S302" s="147">
        <v>0</v>
      </c>
      <c r="T302" s="185">
        <f t="shared" si="69"/>
        <v>0</v>
      </c>
      <c r="U302" s="185">
        <f t="shared" si="70"/>
        <v>0</v>
      </c>
      <c r="V302" s="185">
        <f t="shared" si="71"/>
        <v>0</v>
      </c>
      <c r="W302" s="185">
        <f t="shared" si="72"/>
        <v>0</v>
      </c>
      <c r="X302" s="185">
        <f t="shared" si="73"/>
        <v>0</v>
      </c>
      <c r="Y302" s="185">
        <f t="shared" si="74"/>
        <v>0</v>
      </c>
      <c r="Z302" s="188">
        <f t="shared" si="67"/>
        <v>0</v>
      </c>
      <c r="AA302" s="186">
        <f t="shared" si="68"/>
        <v>0</v>
      </c>
    </row>
    <row r="303" spans="1:27" ht="140.25" x14ac:dyDescent="0.25">
      <c r="A303" s="131" t="s">
        <v>757</v>
      </c>
      <c r="B303" s="37" t="s">
        <v>758</v>
      </c>
      <c r="C303" s="37" t="s">
        <v>846</v>
      </c>
      <c r="D303" s="85">
        <v>0.2</v>
      </c>
      <c r="E303" s="37" t="s">
        <v>780</v>
      </c>
      <c r="F303" s="86">
        <v>0.02</v>
      </c>
      <c r="G303" s="45" t="s">
        <v>822</v>
      </c>
      <c r="H303" s="83">
        <v>0</v>
      </c>
      <c r="I303" s="219">
        <v>100</v>
      </c>
      <c r="J303" s="144">
        <f t="shared" si="66"/>
        <v>0</v>
      </c>
      <c r="K303" s="149">
        <f>J303*F303*TablaPolítica[[#This Row],[Importancia relativa del objetivo(%)]]</f>
        <v>0</v>
      </c>
      <c r="L303" s="211" t="s">
        <v>1097</v>
      </c>
      <c r="M303" s="84" t="str">
        <f t="shared" si="75"/>
        <v>porcentaje</v>
      </c>
      <c r="N303" s="150">
        <v>0</v>
      </c>
      <c r="O303" s="147">
        <v>0.2</v>
      </c>
      <c r="P303" s="147">
        <v>0.45</v>
      </c>
      <c r="Q303" s="147">
        <v>0.1</v>
      </c>
      <c r="R303" s="147">
        <v>0.25</v>
      </c>
      <c r="S303" s="147">
        <v>0</v>
      </c>
      <c r="T303" s="185">
        <f t="shared" si="69"/>
        <v>0</v>
      </c>
      <c r="U303" s="185">
        <f t="shared" si="70"/>
        <v>0</v>
      </c>
      <c r="V303" s="185">
        <f t="shared" si="71"/>
        <v>0</v>
      </c>
      <c r="W303" s="185">
        <f t="shared" si="72"/>
        <v>0</v>
      </c>
      <c r="X303" s="185">
        <f t="shared" si="73"/>
        <v>0</v>
      </c>
      <c r="Y303" s="185">
        <f t="shared" si="74"/>
        <v>0</v>
      </c>
      <c r="Z303" s="188">
        <f t="shared" si="67"/>
        <v>0</v>
      </c>
      <c r="AA303" s="186">
        <f t="shared" si="68"/>
        <v>0</v>
      </c>
    </row>
    <row r="304" spans="1:27" ht="140.25" x14ac:dyDescent="0.25">
      <c r="A304" s="131" t="s">
        <v>757</v>
      </c>
      <c r="B304" s="37" t="s">
        <v>758</v>
      </c>
      <c r="C304" s="37" t="s">
        <v>846</v>
      </c>
      <c r="D304" s="85">
        <v>0.2</v>
      </c>
      <c r="E304" s="37" t="s">
        <v>781</v>
      </c>
      <c r="F304" s="86">
        <v>0.02</v>
      </c>
      <c r="G304" s="45" t="s">
        <v>823</v>
      </c>
      <c r="H304" s="83">
        <v>0</v>
      </c>
      <c r="I304" s="219">
        <v>100</v>
      </c>
      <c r="J304" s="144">
        <f t="shared" si="66"/>
        <v>0</v>
      </c>
      <c r="K304" s="149">
        <f>J304*F304*TablaPolítica[[#This Row],[Importancia relativa del objetivo(%)]]</f>
        <v>0</v>
      </c>
      <c r="L304" s="211" t="s">
        <v>1098</v>
      </c>
      <c r="M304" s="84" t="str">
        <f t="shared" si="75"/>
        <v>porcentaje</v>
      </c>
      <c r="N304" s="150">
        <v>0</v>
      </c>
      <c r="O304" s="147">
        <v>1</v>
      </c>
      <c r="P304" s="147">
        <v>1</v>
      </c>
      <c r="Q304" s="147">
        <v>1</v>
      </c>
      <c r="R304" s="147">
        <v>1</v>
      </c>
      <c r="S304" s="147">
        <v>1</v>
      </c>
      <c r="T304" s="185">
        <f t="shared" si="69"/>
        <v>0</v>
      </c>
      <c r="U304" s="185">
        <f t="shared" si="70"/>
        <v>0</v>
      </c>
      <c r="V304" s="185">
        <f t="shared" si="71"/>
        <v>0</v>
      </c>
      <c r="W304" s="185">
        <f t="shared" si="72"/>
        <v>0</v>
      </c>
      <c r="X304" s="185">
        <f t="shared" si="73"/>
        <v>0</v>
      </c>
      <c r="Y304" s="185">
        <f t="shared" si="74"/>
        <v>0</v>
      </c>
      <c r="Z304" s="188">
        <f t="shared" si="67"/>
        <v>0</v>
      </c>
      <c r="AA304" s="186">
        <f t="shared" si="68"/>
        <v>0</v>
      </c>
    </row>
    <row r="305" spans="1:27" ht="140.25" x14ac:dyDescent="0.25">
      <c r="A305" s="131" t="s">
        <v>757</v>
      </c>
      <c r="B305" s="37" t="s">
        <v>758</v>
      </c>
      <c r="C305" s="37" t="s">
        <v>846</v>
      </c>
      <c r="D305" s="85">
        <v>0.2</v>
      </c>
      <c r="E305" s="37" t="s">
        <v>782</v>
      </c>
      <c r="F305" s="86">
        <v>0.04</v>
      </c>
      <c r="G305" s="45" t="s">
        <v>824</v>
      </c>
      <c r="H305" s="83">
        <v>0</v>
      </c>
      <c r="I305" s="219">
        <v>100</v>
      </c>
      <c r="J305" s="144">
        <f t="shared" si="66"/>
        <v>0</v>
      </c>
      <c r="K305" s="149">
        <f>J305*F305*TablaPolítica[[#This Row],[Importancia relativa del objetivo(%)]]</f>
        <v>0</v>
      </c>
      <c r="L305" s="211" t="s">
        <v>1098</v>
      </c>
      <c r="M305" s="84" t="str">
        <f t="shared" si="75"/>
        <v>porcentaje</v>
      </c>
      <c r="N305" s="147">
        <v>1</v>
      </c>
      <c r="O305" s="147">
        <v>1</v>
      </c>
      <c r="P305" s="147">
        <v>1</v>
      </c>
      <c r="Q305" s="147">
        <v>1</v>
      </c>
      <c r="R305" s="147">
        <v>1</v>
      </c>
      <c r="S305" s="147">
        <v>1</v>
      </c>
      <c r="T305" s="185">
        <f t="shared" si="69"/>
        <v>0</v>
      </c>
      <c r="U305" s="185">
        <f t="shared" si="70"/>
        <v>0</v>
      </c>
      <c r="V305" s="185">
        <f t="shared" si="71"/>
        <v>0</v>
      </c>
      <c r="W305" s="185">
        <f t="shared" si="72"/>
        <v>0</v>
      </c>
      <c r="X305" s="185">
        <f t="shared" si="73"/>
        <v>0</v>
      </c>
      <c r="Y305" s="185">
        <f t="shared" si="74"/>
        <v>0</v>
      </c>
      <c r="Z305" s="188">
        <f t="shared" si="67"/>
        <v>0</v>
      </c>
      <c r="AA305" s="186">
        <f t="shared" si="68"/>
        <v>0</v>
      </c>
    </row>
    <row r="306" spans="1:27" ht="140.25" x14ac:dyDescent="0.25">
      <c r="A306" s="131" t="s">
        <v>757</v>
      </c>
      <c r="B306" s="37" t="s">
        <v>758</v>
      </c>
      <c r="C306" s="37" t="s">
        <v>846</v>
      </c>
      <c r="D306" s="85">
        <v>0.2</v>
      </c>
      <c r="E306" s="37" t="s">
        <v>783</v>
      </c>
      <c r="F306" s="86">
        <v>0.02</v>
      </c>
      <c r="G306" s="45" t="s">
        <v>825</v>
      </c>
      <c r="H306" s="83">
        <v>0</v>
      </c>
      <c r="I306" s="219">
        <v>100</v>
      </c>
      <c r="J306" s="144">
        <f t="shared" si="66"/>
        <v>0</v>
      </c>
      <c r="K306" s="149">
        <f>J306*F306*TablaPolítica[[#This Row],[Importancia relativa del objetivo(%)]]</f>
        <v>0</v>
      </c>
      <c r="L306" s="211" t="s">
        <v>1098</v>
      </c>
      <c r="M306" s="84" t="str">
        <f t="shared" si="75"/>
        <v>porcentaje</v>
      </c>
      <c r="N306" s="147">
        <v>1</v>
      </c>
      <c r="O306" s="147">
        <v>1</v>
      </c>
      <c r="P306" s="147">
        <v>1</v>
      </c>
      <c r="Q306" s="147">
        <v>1</v>
      </c>
      <c r="R306" s="147">
        <v>1</v>
      </c>
      <c r="S306" s="147">
        <v>1</v>
      </c>
      <c r="T306" s="185">
        <f t="shared" si="69"/>
        <v>0</v>
      </c>
      <c r="U306" s="185">
        <f t="shared" si="70"/>
        <v>0</v>
      </c>
      <c r="V306" s="185">
        <f t="shared" si="71"/>
        <v>0</v>
      </c>
      <c r="W306" s="185">
        <f t="shared" si="72"/>
        <v>0</v>
      </c>
      <c r="X306" s="185">
        <f t="shared" si="73"/>
        <v>0</v>
      </c>
      <c r="Y306" s="185">
        <f t="shared" si="74"/>
        <v>0</v>
      </c>
      <c r="Z306" s="188">
        <f t="shared" si="67"/>
        <v>0</v>
      </c>
      <c r="AA306" s="186">
        <f t="shared" si="68"/>
        <v>0</v>
      </c>
    </row>
    <row r="307" spans="1:27" ht="140.25" x14ac:dyDescent="0.25">
      <c r="A307" s="131" t="s">
        <v>757</v>
      </c>
      <c r="B307" s="37" t="s">
        <v>758</v>
      </c>
      <c r="C307" s="37" t="s">
        <v>846</v>
      </c>
      <c r="D307" s="85">
        <v>0.2</v>
      </c>
      <c r="E307" s="37" t="s">
        <v>784</v>
      </c>
      <c r="F307" s="86">
        <v>0.01</v>
      </c>
      <c r="G307" s="45" t="s">
        <v>826</v>
      </c>
      <c r="H307" s="83">
        <v>0</v>
      </c>
      <c r="I307" s="219">
        <v>100</v>
      </c>
      <c r="J307" s="144">
        <f t="shared" si="66"/>
        <v>0</v>
      </c>
      <c r="K307" s="149">
        <f>J307*F307*TablaPolítica[[#This Row],[Importancia relativa del objetivo(%)]]</f>
        <v>0</v>
      </c>
      <c r="L307" s="211" t="s">
        <v>1098</v>
      </c>
      <c r="M307" s="84" t="str">
        <f t="shared" si="75"/>
        <v>porcentaje</v>
      </c>
      <c r="N307" s="147">
        <v>1</v>
      </c>
      <c r="O307" s="147">
        <v>1</v>
      </c>
      <c r="P307" s="147">
        <v>1</v>
      </c>
      <c r="Q307" s="147">
        <v>1</v>
      </c>
      <c r="R307" s="147">
        <v>1</v>
      </c>
      <c r="S307" s="147">
        <v>1</v>
      </c>
      <c r="T307" s="185">
        <f t="shared" si="69"/>
        <v>0</v>
      </c>
      <c r="U307" s="185">
        <f t="shared" si="70"/>
        <v>0</v>
      </c>
      <c r="V307" s="185">
        <f t="shared" si="71"/>
        <v>0</v>
      </c>
      <c r="W307" s="185">
        <f t="shared" si="72"/>
        <v>0</v>
      </c>
      <c r="X307" s="185">
        <f t="shared" si="73"/>
        <v>0</v>
      </c>
      <c r="Y307" s="185">
        <f t="shared" si="74"/>
        <v>0</v>
      </c>
      <c r="Z307" s="188">
        <f t="shared" si="67"/>
        <v>0</v>
      </c>
      <c r="AA307" s="186">
        <f t="shared" si="68"/>
        <v>0</v>
      </c>
    </row>
    <row r="308" spans="1:27" ht="140.25" x14ac:dyDescent="0.25">
      <c r="A308" s="131" t="s">
        <v>757</v>
      </c>
      <c r="B308" s="37" t="s">
        <v>758</v>
      </c>
      <c r="C308" s="37" t="s">
        <v>846</v>
      </c>
      <c r="D308" s="85">
        <v>0.2</v>
      </c>
      <c r="E308" s="37" t="s">
        <v>785</v>
      </c>
      <c r="F308" s="86">
        <v>0.03</v>
      </c>
      <c r="G308" s="45" t="s">
        <v>827</v>
      </c>
      <c r="H308" s="83">
        <v>0</v>
      </c>
      <c r="I308" s="220">
        <v>12</v>
      </c>
      <c r="J308" s="144">
        <f t="shared" si="66"/>
        <v>0</v>
      </c>
      <c r="K308" s="149">
        <f>J308*F308*TablaPolítica[[#This Row],[Importancia relativa del objetivo(%)]]</f>
        <v>0</v>
      </c>
      <c r="L308" s="211" t="s">
        <v>1098</v>
      </c>
      <c r="M308" s="84" t="str">
        <f t="shared" si="75"/>
        <v>entero</v>
      </c>
      <c r="N308" s="154">
        <v>2</v>
      </c>
      <c r="O308" s="154">
        <v>2</v>
      </c>
      <c r="P308" s="154">
        <v>2</v>
      </c>
      <c r="Q308" s="154">
        <v>2</v>
      </c>
      <c r="R308" s="154">
        <v>2</v>
      </c>
      <c r="S308" s="154">
        <v>2</v>
      </c>
      <c r="T308" s="185">
        <f t="shared" si="69"/>
        <v>0</v>
      </c>
      <c r="U308" s="185">
        <f t="shared" si="70"/>
        <v>0</v>
      </c>
      <c r="V308" s="185">
        <f t="shared" si="71"/>
        <v>0</v>
      </c>
      <c r="W308" s="185">
        <f t="shared" si="72"/>
        <v>0</v>
      </c>
      <c r="X308" s="185">
        <f t="shared" si="73"/>
        <v>0</v>
      </c>
      <c r="Y308" s="185">
        <f t="shared" si="74"/>
        <v>0</v>
      </c>
      <c r="Z308" s="188">
        <f t="shared" si="67"/>
        <v>0</v>
      </c>
      <c r="AA308" s="186">
        <f t="shared" si="68"/>
        <v>0</v>
      </c>
    </row>
    <row r="309" spans="1:27" ht="140.25" x14ac:dyDescent="0.25">
      <c r="A309" s="131" t="s">
        <v>757</v>
      </c>
      <c r="B309" s="37" t="s">
        <v>758</v>
      </c>
      <c r="C309" s="37" t="s">
        <v>846</v>
      </c>
      <c r="D309" s="85">
        <v>0.2</v>
      </c>
      <c r="E309" s="37" t="s">
        <v>786</v>
      </c>
      <c r="F309" s="86">
        <v>0.02</v>
      </c>
      <c r="G309" s="45" t="s">
        <v>828</v>
      </c>
      <c r="H309" s="83">
        <v>0</v>
      </c>
      <c r="I309" s="219">
        <v>100</v>
      </c>
      <c r="J309" s="144">
        <f t="shared" si="66"/>
        <v>0</v>
      </c>
      <c r="K309" s="149">
        <f>J309*F309*TablaPolítica[[#This Row],[Importancia relativa del objetivo(%)]]</f>
        <v>0</v>
      </c>
      <c r="L309" s="211" t="s">
        <v>1098</v>
      </c>
      <c r="M309" s="84" t="str">
        <f t="shared" si="75"/>
        <v>porcentaje</v>
      </c>
      <c r="N309" s="147">
        <v>1</v>
      </c>
      <c r="O309" s="147">
        <v>1</v>
      </c>
      <c r="P309" s="147">
        <v>1</v>
      </c>
      <c r="Q309" s="147">
        <v>1</v>
      </c>
      <c r="R309" s="147">
        <v>1</v>
      </c>
      <c r="S309" s="147">
        <v>1</v>
      </c>
      <c r="T309" s="185">
        <f t="shared" si="69"/>
        <v>0</v>
      </c>
      <c r="U309" s="185">
        <f t="shared" si="70"/>
        <v>0</v>
      </c>
      <c r="V309" s="185">
        <f t="shared" si="71"/>
        <v>0</v>
      </c>
      <c r="W309" s="185">
        <f t="shared" si="72"/>
        <v>0</v>
      </c>
      <c r="X309" s="185">
        <f t="shared" si="73"/>
        <v>0</v>
      </c>
      <c r="Y309" s="185">
        <f t="shared" si="74"/>
        <v>0</v>
      </c>
      <c r="Z309" s="188">
        <f t="shared" si="67"/>
        <v>0</v>
      </c>
      <c r="AA309" s="186">
        <f t="shared" si="68"/>
        <v>0</v>
      </c>
    </row>
    <row r="310" spans="1:27" ht="140.25" x14ac:dyDescent="0.25">
      <c r="A310" s="131" t="s">
        <v>757</v>
      </c>
      <c r="B310" s="37" t="s">
        <v>758</v>
      </c>
      <c r="C310" s="37" t="s">
        <v>846</v>
      </c>
      <c r="D310" s="85">
        <v>0.2</v>
      </c>
      <c r="E310" s="37" t="s">
        <v>787</v>
      </c>
      <c r="F310" s="86">
        <v>0.02</v>
      </c>
      <c r="G310" s="45" t="s">
        <v>829</v>
      </c>
      <c r="H310" s="83">
        <v>0</v>
      </c>
      <c r="I310" s="219">
        <v>100</v>
      </c>
      <c r="J310" s="144">
        <f t="shared" si="66"/>
        <v>0</v>
      </c>
      <c r="K310" s="149">
        <f>J310*F310*TablaPolítica[[#This Row],[Importancia relativa del objetivo(%)]]</f>
        <v>0</v>
      </c>
      <c r="L310" s="211" t="s">
        <v>1098</v>
      </c>
      <c r="M310" s="84" t="str">
        <f t="shared" si="75"/>
        <v>porcentaje</v>
      </c>
      <c r="N310" s="147">
        <v>0</v>
      </c>
      <c r="O310" s="147">
        <v>1</v>
      </c>
      <c r="P310" s="147">
        <v>1</v>
      </c>
      <c r="Q310" s="147">
        <v>1</v>
      </c>
      <c r="R310" s="147">
        <v>1</v>
      </c>
      <c r="S310" s="147">
        <v>1</v>
      </c>
      <c r="T310" s="185">
        <f t="shared" si="69"/>
        <v>0</v>
      </c>
      <c r="U310" s="185">
        <f t="shared" si="70"/>
        <v>0</v>
      </c>
      <c r="V310" s="185">
        <f t="shared" si="71"/>
        <v>0</v>
      </c>
      <c r="W310" s="185">
        <f t="shared" si="72"/>
        <v>0</v>
      </c>
      <c r="X310" s="185">
        <f t="shared" si="73"/>
        <v>0</v>
      </c>
      <c r="Y310" s="185">
        <f t="shared" si="74"/>
        <v>0</v>
      </c>
      <c r="Z310" s="188">
        <f t="shared" si="67"/>
        <v>0</v>
      </c>
      <c r="AA310" s="186">
        <f t="shared" si="68"/>
        <v>0</v>
      </c>
    </row>
    <row r="311" spans="1:27" ht="140.25" x14ac:dyDescent="0.25">
      <c r="A311" s="131" t="s">
        <v>757</v>
      </c>
      <c r="B311" s="37" t="s">
        <v>758</v>
      </c>
      <c r="C311" s="37" t="s">
        <v>847</v>
      </c>
      <c r="D311" s="85">
        <v>0.2</v>
      </c>
      <c r="E311" s="37" t="s">
        <v>788</v>
      </c>
      <c r="F311" s="86">
        <v>0.02</v>
      </c>
      <c r="G311" s="45" t="s">
        <v>830</v>
      </c>
      <c r="H311" s="83">
        <v>0</v>
      </c>
      <c r="I311" s="219">
        <v>100</v>
      </c>
      <c r="J311" s="144">
        <f t="shared" si="66"/>
        <v>0</v>
      </c>
      <c r="K311" s="149">
        <f>J311*F311*TablaPolítica[[#This Row],[Importancia relativa del objetivo(%)]]</f>
        <v>0</v>
      </c>
      <c r="L311" s="211" t="s">
        <v>1098</v>
      </c>
      <c r="M311" s="84" t="str">
        <f t="shared" si="75"/>
        <v>porcentaje</v>
      </c>
      <c r="N311" s="147">
        <v>1</v>
      </c>
      <c r="O311" s="147">
        <v>1</v>
      </c>
      <c r="P311" s="147">
        <v>1</v>
      </c>
      <c r="Q311" s="147">
        <v>1</v>
      </c>
      <c r="R311" s="147">
        <v>1</v>
      </c>
      <c r="S311" s="147">
        <v>1</v>
      </c>
      <c r="T311" s="185">
        <f t="shared" si="69"/>
        <v>0</v>
      </c>
      <c r="U311" s="185">
        <f t="shared" si="70"/>
        <v>0</v>
      </c>
      <c r="V311" s="185">
        <f t="shared" si="71"/>
        <v>0</v>
      </c>
      <c r="W311" s="185">
        <f t="shared" si="72"/>
        <v>0</v>
      </c>
      <c r="X311" s="185">
        <f t="shared" si="73"/>
        <v>0</v>
      </c>
      <c r="Y311" s="185">
        <f t="shared" si="74"/>
        <v>0</v>
      </c>
      <c r="Z311" s="188">
        <f t="shared" si="67"/>
        <v>0</v>
      </c>
      <c r="AA311" s="186">
        <f t="shared" si="68"/>
        <v>0</v>
      </c>
    </row>
    <row r="312" spans="1:27" ht="140.25" x14ac:dyDescent="0.25">
      <c r="A312" s="131" t="s">
        <v>757</v>
      </c>
      <c r="B312" s="37" t="s">
        <v>758</v>
      </c>
      <c r="C312" s="37" t="s">
        <v>847</v>
      </c>
      <c r="D312" s="85">
        <v>0.2</v>
      </c>
      <c r="E312" s="37" t="s">
        <v>789</v>
      </c>
      <c r="F312" s="86">
        <v>0.02</v>
      </c>
      <c r="G312" s="45" t="s">
        <v>831</v>
      </c>
      <c r="H312" s="83">
        <v>0</v>
      </c>
      <c r="I312" s="219">
        <v>100</v>
      </c>
      <c r="J312" s="144">
        <f t="shared" si="66"/>
        <v>0</v>
      </c>
      <c r="K312" s="149">
        <f>J312*F312*TablaPolítica[[#This Row],[Importancia relativa del objetivo(%)]]</f>
        <v>0</v>
      </c>
      <c r="L312" s="211" t="s">
        <v>1097</v>
      </c>
      <c r="M312" s="84" t="str">
        <f t="shared" si="75"/>
        <v>porcentaje</v>
      </c>
      <c r="N312" s="150">
        <v>0</v>
      </c>
      <c r="O312" s="147">
        <v>1</v>
      </c>
      <c r="P312" s="147">
        <v>1</v>
      </c>
      <c r="Q312" s="147">
        <v>1</v>
      </c>
      <c r="R312" s="147">
        <v>1</v>
      </c>
      <c r="S312" s="147">
        <v>1</v>
      </c>
      <c r="T312" s="185">
        <f t="shared" si="69"/>
        <v>0</v>
      </c>
      <c r="U312" s="185">
        <f t="shared" si="70"/>
        <v>0</v>
      </c>
      <c r="V312" s="185">
        <f t="shared" si="71"/>
        <v>0</v>
      </c>
      <c r="W312" s="185">
        <f t="shared" si="72"/>
        <v>0</v>
      </c>
      <c r="X312" s="185">
        <f t="shared" si="73"/>
        <v>0</v>
      </c>
      <c r="Y312" s="185">
        <f t="shared" si="74"/>
        <v>0</v>
      </c>
      <c r="Z312" s="188">
        <f t="shared" si="67"/>
        <v>0</v>
      </c>
      <c r="AA312" s="186">
        <f t="shared" si="68"/>
        <v>0</v>
      </c>
    </row>
    <row r="313" spans="1:27" ht="140.25" x14ac:dyDescent="0.25">
      <c r="A313" s="131" t="s">
        <v>757</v>
      </c>
      <c r="B313" s="37" t="s">
        <v>758</v>
      </c>
      <c r="C313" s="37" t="s">
        <v>847</v>
      </c>
      <c r="D313" s="85">
        <v>0.2</v>
      </c>
      <c r="E313" s="37" t="s">
        <v>790</v>
      </c>
      <c r="F313" s="86">
        <v>0.02</v>
      </c>
      <c r="G313" s="45" t="s">
        <v>832</v>
      </c>
      <c r="H313" s="83">
        <v>0</v>
      </c>
      <c r="I313" s="219">
        <v>70</v>
      </c>
      <c r="J313" s="144">
        <f t="shared" si="66"/>
        <v>0</v>
      </c>
      <c r="K313" s="149">
        <f>J313*F313*TablaPolítica[[#This Row],[Importancia relativa del objetivo(%)]]</f>
        <v>0</v>
      </c>
      <c r="L313" s="211" t="s">
        <v>1098</v>
      </c>
      <c r="M313" s="84" t="s">
        <v>1114</v>
      </c>
      <c r="N313" s="147">
        <v>0</v>
      </c>
      <c r="O313" s="147">
        <v>0</v>
      </c>
      <c r="P313" s="147">
        <v>0</v>
      </c>
      <c r="Q313" s="147">
        <v>0.7</v>
      </c>
      <c r="R313" s="147">
        <v>0</v>
      </c>
      <c r="S313" s="147">
        <v>0</v>
      </c>
      <c r="T313" s="185">
        <f t="shared" si="69"/>
        <v>0</v>
      </c>
      <c r="U313" s="185">
        <f t="shared" si="70"/>
        <v>0</v>
      </c>
      <c r="V313" s="185">
        <f t="shared" si="71"/>
        <v>0</v>
      </c>
      <c r="W313" s="185">
        <f t="shared" si="72"/>
        <v>0</v>
      </c>
      <c r="X313" s="185">
        <f t="shared" si="73"/>
        <v>0</v>
      </c>
      <c r="Y313" s="185">
        <f t="shared" si="74"/>
        <v>0</v>
      </c>
      <c r="Z313" s="188">
        <f t="shared" si="67"/>
        <v>0</v>
      </c>
      <c r="AA313" s="186">
        <f t="shared" si="68"/>
        <v>0</v>
      </c>
    </row>
    <row r="314" spans="1:27" ht="140.25" x14ac:dyDescent="0.25">
      <c r="A314" s="131" t="s">
        <v>757</v>
      </c>
      <c r="B314" s="37" t="s">
        <v>758</v>
      </c>
      <c r="C314" s="37" t="s">
        <v>847</v>
      </c>
      <c r="D314" s="85">
        <v>0.2</v>
      </c>
      <c r="E314" s="37" t="s">
        <v>791</v>
      </c>
      <c r="F314" s="86">
        <v>0.03</v>
      </c>
      <c r="G314" s="45" t="s">
        <v>833</v>
      </c>
      <c r="H314" s="83">
        <v>0</v>
      </c>
      <c r="I314" s="219">
        <v>100</v>
      </c>
      <c r="J314" s="144">
        <f t="shared" si="66"/>
        <v>0</v>
      </c>
      <c r="K314" s="149">
        <f>J314*F314*TablaPolítica[[#This Row],[Importancia relativa del objetivo(%)]]</f>
        <v>0</v>
      </c>
      <c r="L314" s="211" t="s">
        <v>1098</v>
      </c>
      <c r="M314" s="84" t="str">
        <f t="shared" si="75"/>
        <v>porcentaje</v>
      </c>
      <c r="N314" s="155">
        <v>0</v>
      </c>
      <c r="O314" s="147">
        <v>1</v>
      </c>
      <c r="P314" s="147">
        <v>1</v>
      </c>
      <c r="Q314" s="147">
        <v>1</v>
      </c>
      <c r="R314" s="147">
        <v>1</v>
      </c>
      <c r="S314" s="147">
        <v>1</v>
      </c>
      <c r="T314" s="185">
        <f t="shared" si="69"/>
        <v>0</v>
      </c>
      <c r="U314" s="185">
        <f t="shared" si="70"/>
        <v>0</v>
      </c>
      <c r="V314" s="185">
        <f t="shared" si="71"/>
        <v>0</v>
      </c>
      <c r="W314" s="185">
        <f t="shared" si="72"/>
        <v>0</v>
      </c>
      <c r="X314" s="185">
        <f t="shared" si="73"/>
        <v>0</v>
      </c>
      <c r="Y314" s="185">
        <f t="shared" si="74"/>
        <v>0</v>
      </c>
      <c r="Z314" s="188">
        <f t="shared" si="67"/>
        <v>0</v>
      </c>
      <c r="AA314" s="186">
        <f t="shared" si="68"/>
        <v>0</v>
      </c>
    </row>
    <row r="315" spans="1:27" ht="140.25" x14ac:dyDescent="0.25">
      <c r="A315" s="131" t="s">
        <v>757</v>
      </c>
      <c r="B315" s="37" t="s">
        <v>758</v>
      </c>
      <c r="C315" s="37" t="s">
        <v>847</v>
      </c>
      <c r="D315" s="85">
        <v>0.2</v>
      </c>
      <c r="E315" s="37" t="s">
        <v>792</v>
      </c>
      <c r="F315" s="86">
        <v>0.03</v>
      </c>
      <c r="G315" s="45" t="s">
        <v>834</v>
      </c>
      <c r="H315" s="83">
        <v>0</v>
      </c>
      <c r="I315" s="219">
        <v>60</v>
      </c>
      <c r="J315" s="144">
        <f t="shared" si="66"/>
        <v>0</v>
      </c>
      <c r="K315" s="149">
        <f>J315*F315*TablaPolítica[[#This Row],[Importancia relativa del objetivo(%)]]</f>
        <v>0</v>
      </c>
      <c r="L315" s="211" t="s">
        <v>1097</v>
      </c>
      <c r="M315" s="84" t="s">
        <v>1114</v>
      </c>
      <c r="N315" s="147">
        <v>0</v>
      </c>
      <c r="O315" s="147">
        <v>0</v>
      </c>
      <c r="P315" s="147">
        <v>0.4</v>
      </c>
      <c r="Q315" s="147">
        <v>0.4</v>
      </c>
      <c r="R315" s="147">
        <v>0.4</v>
      </c>
      <c r="S315" s="147">
        <v>0.6</v>
      </c>
      <c r="T315" s="185">
        <f t="shared" si="69"/>
        <v>0</v>
      </c>
      <c r="U315" s="185">
        <f t="shared" si="70"/>
        <v>0</v>
      </c>
      <c r="V315" s="185">
        <f t="shared" si="71"/>
        <v>0</v>
      </c>
      <c r="W315" s="185">
        <f t="shared" si="72"/>
        <v>0</v>
      </c>
      <c r="X315" s="185">
        <f t="shared" si="73"/>
        <v>0</v>
      </c>
      <c r="Y315" s="185">
        <f t="shared" si="74"/>
        <v>0</v>
      </c>
      <c r="Z315" s="188">
        <f t="shared" si="67"/>
        <v>0</v>
      </c>
      <c r="AA315" s="186">
        <f t="shared" si="68"/>
        <v>0</v>
      </c>
    </row>
    <row r="316" spans="1:27" ht="140.25" x14ac:dyDescent="0.25">
      <c r="A316" s="131" t="s">
        <v>757</v>
      </c>
      <c r="B316" s="37" t="s">
        <v>758</v>
      </c>
      <c r="C316" s="37" t="s">
        <v>847</v>
      </c>
      <c r="D316" s="85">
        <v>0.2</v>
      </c>
      <c r="E316" s="37" t="s">
        <v>793</v>
      </c>
      <c r="F316" s="86">
        <v>0.03</v>
      </c>
      <c r="G316" s="45" t="s">
        <v>835</v>
      </c>
      <c r="H316" s="83">
        <v>0</v>
      </c>
      <c r="I316" s="219">
        <v>100</v>
      </c>
      <c r="J316" s="144">
        <f t="shared" si="66"/>
        <v>0</v>
      </c>
      <c r="K316" s="149">
        <f>J316*F316*TablaPolítica[[#This Row],[Importancia relativa del objetivo(%)]]</f>
        <v>0</v>
      </c>
      <c r="L316" s="211" t="s">
        <v>1098</v>
      </c>
      <c r="M316" s="84" t="str">
        <f t="shared" si="75"/>
        <v>porcentaje</v>
      </c>
      <c r="N316" s="147">
        <v>0</v>
      </c>
      <c r="O316" s="147">
        <v>1</v>
      </c>
      <c r="P316" s="147">
        <v>1</v>
      </c>
      <c r="Q316" s="147">
        <v>1</v>
      </c>
      <c r="R316" s="147">
        <v>1</v>
      </c>
      <c r="S316" s="147">
        <v>1</v>
      </c>
      <c r="T316" s="185">
        <f t="shared" si="69"/>
        <v>0</v>
      </c>
      <c r="U316" s="185">
        <f t="shared" si="70"/>
        <v>0</v>
      </c>
      <c r="V316" s="185">
        <f t="shared" si="71"/>
        <v>0</v>
      </c>
      <c r="W316" s="185">
        <f t="shared" si="72"/>
        <v>0</v>
      </c>
      <c r="X316" s="185">
        <f t="shared" si="73"/>
        <v>0</v>
      </c>
      <c r="Y316" s="185">
        <f t="shared" si="74"/>
        <v>0</v>
      </c>
      <c r="Z316" s="188">
        <f t="shared" si="67"/>
        <v>0</v>
      </c>
      <c r="AA316" s="186">
        <f t="shared" si="68"/>
        <v>0</v>
      </c>
    </row>
    <row r="317" spans="1:27" ht="140.25" x14ac:dyDescent="0.25">
      <c r="A317" s="131" t="s">
        <v>757</v>
      </c>
      <c r="B317" s="37" t="s">
        <v>758</v>
      </c>
      <c r="C317" s="37" t="s">
        <v>847</v>
      </c>
      <c r="D317" s="85">
        <v>0.2</v>
      </c>
      <c r="E317" s="37" t="s">
        <v>794</v>
      </c>
      <c r="F317" s="86">
        <v>0.02</v>
      </c>
      <c r="G317" s="45" t="s">
        <v>836</v>
      </c>
      <c r="H317" s="83">
        <v>0</v>
      </c>
      <c r="I317" s="219">
        <v>100</v>
      </c>
      <c r="J317" s="144">
        <f t="shared" si="66"/>
        <v>0</v>
      </c>
      <c r="K317" s="149">
        <f>J317*F317*TablaPolítica[[#This Row],[Importancia relativa del objetivo(%)]]</f>
        <v>0</v>
      </c>
      <c r="L317" s="211" t="s">
        <v>1097</v>
      </c>
      <c r="M317" s="84" t="str">
        <f t="shared" si="75"/>
        <v>porcentaje</v>
      </c>
      <c r="N317" s="147">
        <v>0</v>
      </c>
      <c r="O317" s="147">
        <v>1</v>
      </c>
      <c r="P317" s="147">
        <v>1</v>
      </c>
      <c r="Q317" s="147">
        <v>1</v>
      </c>
      <c r="R317" s="147">
        <v>1</v>
      </c>
      <c r="S317" s="147">
        <v>1</v>
      </c>
      <c r="T317" s="185">
        <f t="shared" si="69"/>
        <v>0</v>
      </c>
      <c r="U317" s="185">
        <f t="shared" si="70"/>
        <v>0</v>
      </c>
      <c r="V317" s="185">
        <f t="shared" si="71"/>
        <v>0</v>
      </c>
      <c r="W317" s="185">
        <f t="shared" si="72"/>
        <v>0</v>
      </c>
      <c r="X317" s="185">
        <f t="shared" si="73"/>
        <v>0</v>
      </c>
      <c r="Y317" s="185">
        <f t="shared" si="74"/>
        <v>0</v>
      </c>
      <c r="Z317" s="188">
        <f t="shared" si="67"/>
        <v>0</v>
      </c>
      <c r="AA317" s="186">
        <f t="shared" si="68"/>
        <v>0</v>
      </c>
    </row>
    <row r="318" spans="1:27" ht="140.25" x14ac:dyDescent="0.25">
      <c r="A318" s="131" t="s">
        <v>757</v>
      </c>
      <c r="B318" s="37" t="s">
        <v>758</v>
      </c>
      <c r="C318" s="37" t="s">
        <v>847</v>
      </c>
      <c r="D318" s="85">
        <v>0.2</v>
      </c>
      <c r="E318" s="37" t="s">
        <v>795</v>
      </c>
      <c r="F318" s="86">
        <v>0.03</v>
      </c>
      <c r="G318" s="45" t="s">
        <v>837</v>
      </c>
      <c r="H318" s="83">
        <v>0</v>
      </c>
      <c r="I318" s="220">
        <v>9</v>
      </c>
      <c r="J318" s="144">
        <f t="shared" si="66"/>
        <v>0</v>
      </c>
      <c r="K318" s="149">
        <f>J318*F318*TablaPolítica[[#This Row],[Importancia relativa del objetivo(%)]]</f>
        <v>0</v>
      </c>
      <c r="L318" s="211" t="s">
        <v>1098</v>
      </c>
      <c r="M318" s="84" t="str">
        <f t="shared" si="75"/>
        <v>entero</v>
      </c>
      <c r="N318" s="155">
        <v>0</v>
      </c>
      <c r="O318" s="155">
        <v>1</v>
      </c>
      <c r="P318" s="155">
        <v>2</v>
      </c>
      <c r="Q318" s="155">
        <v>2</v>
      </c>
      <c r="R318" s="155">
        <v>2</v>
      </c>
      <c r="S318" s="155">
        <v>2</v>
      </c>
      <c r="T318" s="185">
        <f t="shared" si="69"/>
        <v>0</v>
      </c>
      <c r="U318" s="185">
        <f t="shared" si="70"/>
        <v>0</v>
      </c>
      <c r="V318" s="185">
        <f t="shared" si="71"/>
        <v>0</v>
      </c>
      <c r="W318" s="185">
        <f t="shared" si="72"/>
        <v>0</v>
      </c>
      <c r="X318" s="185">
        <f t="shared" si="73"/>
        <v>0</v>
      </c>
      <c r="Y318" s="185">
        <f t="shared" si="74"/>
        <v>0</v>
      </c>
      <c r="Z318" s="188">
        <f t="shared" si="67"/>
        <v>0</v>
      </c>
      <c r="AA318" s="186">
        <f t="shared" si="68"/>
        <v>0</v>
      </c>
    </row>
    <row r="319" spans="1:27" ht="140.25" x14ac:dyDescent="0.25">
      <c r="A319" s="131" t="s">
        <v>757</v>
      </c>
      <c r="B319" s="37" t="s">
        <v>758</v>
      </c>
      <c r="C319" s="37" t="s">
        <v>848</v>
      </c>
      <c r="D319" s="85">
        <v>0.2</v>
      </c>
      <c r="E319" s="37" t="s">
        <v>796</v>
      </c>
      <c r="F319" s="86">
        <v>0.04</v>
      </c>
      <c r="G319" s="45" t="s">
        <v>838</v>
      </c>
      <c r="H319" s="83">
        <v>0</v>
      </c>
      <c r="I319" s="219">
        <v>100</v>
      </c>
      <c r="J319" s="144">
        <f t="shared" si="66"/>
        <v>0</v>
      </c>
      <c r="K319" s="149">
        <f>J319*F319*TablaPolítica[[#This Row],[Importancia relativa del objetivo(%)]]</f>
        <v>0</v>
      </c>
      <c r="L319" s="211" t="s">
        <v>1098</v>
      </c>
      <c r="M319" s="84" t="str">
        <f t="shared" si="75"/>
        <v>porcentaje</v>
      </c>
      <c r="N319" s="147">
        <v>1</v>
      </c>
      <c r="O319" s="147">
        <v>1</v>
      </c>
      <c r="P319" s="147">
        <v>1</v>
      </c>
      <c r="Q319" s="147">
        <v>1</v>
      </c>
      <c r="R319" s="147">
        <v>1</v>
      </c>
      <c r="S319" s="147">
        <v>1</v>
      </c>
      <c r="T319" s="185">
        <f t="shared" si="69"/>
        <v>0</v>
      </c>
      <c r="U319" s="185">
        <f t="shared" si="70"/>
        <v>0</v>
      </c>
      <c r="V319" s="185">
        <f t="shared" si="71"/>
        <v>0</v>
      </c>
      <c r="W319" s="185">
        <f t="shared" si="72"/>
        <v>0</v>
      </c>
      <c r="X319" s="185">
        <f t="shared" si="73"/>
        <v>0</v>
      </c>
      <c r="Y319" s="185">
        <f t="shared" si="74"/>
        <v>0</v>
      </c>
      <c r="Z319" s="188">
        <f t="shared" si="67"/>
        <v>0</v>
      </c>
      <c r="AA319" s="186">
        <f t="shared" si="68"/>
        <v>0</v>
      </c>
    </row>
    <row r="320" spans="1:27" ht="140.25" x14ac:dyDescent="0.25">
      <c r="A320" s="131" t="s">
        <v>757</v>
      </c>
      <c r="B320" s="37" t="s">
        <v>758</v>
      </c>
      <c r="C320" s="37" t="s">
        <v>848</v>
      </c>
      <c r="D320" s="85">
        <v>0.2</v>
      </c>
      <c r="E320" s="37" t="s">
        <v>797</v>
      </c>
      <c r="F320" s="86">
        <v>0.04</v>
      </c>
      <c r="G320" s="45" t="s">
        <v>839</v>
      </c>
      <c r="H320" s="83">
        <v>0</v>
      </c>
      <c r="I320" s="219">
        <v>80</v>
      </c>
      <c r="J320" s="144">
        <f t="shared" si="66"/>
        <v>0</v>
      </c>
      <c r="K320" s="149">
        <f>J320*F320*TablaPolítica[[#This Row],[Importancia relativa del objetivo(%)]]</f>
        <v>0</v>
      </c>
      <c r="L320" s="211" t="s">
        <v>1098</v>
      </c>
      <c r="M320" s="84" t="s">
        <v>1114</v>
      </c>
      <c r="N320" s="147">
        <v>0</v>
      </c>
      <c r="O320" s="150">
        <v>0</v>
      </c>
      <c r="P320" s="147">
        <v>0.1</v>
      </c>
      <c r="Q320" s="147">
        <v>0.4</v>
      </c>
      <c r="R320" s="147">
        <v>0.3</v>
      </c>
      <c r="S320" s="147">
        <v>0</v>
      </c>
      <c r="T320" s="185">
        <f t="shared" si="69"/>
        <v>0</v>
      </c>
      <c r="U320" s="185">
        <f t="shared" si="70"/>
        <v>0</v>
      </c>
      <c r="V320" s="185">
        <f t="shared" si="71"/>
        <v>0</v>
      </c>
      <c r="W320" s="185">
        <f t="shared" si="72"/>
        <v>0</v>
      </c>
      <c r="X320" s="185">
        <f t="shared" si="73"/>
        <v>0</v>
      </c>
      <c r="Y320" s="185">
        <f t="shared" si="74"/>
        <v>0</v>
      </c>
      <c r="Z320" s="188">
        <f t="shared" si="67"/>
        <v>0</v>
      </c>
      <c r="AA320" s="186">
        <f t="shared" si="68"/>
        <v>0</v>
      </c>
    </row>
    <row r="321" spans="1:27" ht="140.25" x14ac:dyDescent="0.25">
      <c r="A321" s="131" t="s">
        <v>757</v>
      </c>
      <c r="B321" s="37" t="s">
        <v>758</v>
      </c>
      <c r="C321" s="37" t="s">
        <v>848</v>
      </c>
      <c r="D321" s="85">
        <v>0.2</v>
      </c>
      <c r="E321" s="37" t="s">
        <v>798</v>
      </c>
      <c r="F321" s="86">
        <v>0.04</v>
      </c>
      <c r="G321" s="45" t="s">
        <v>840</v>
      </c>
      <c r="H321" s="83">
        <v>0</v>
      </c>
      <c r="I321" s="219">
        <v>50</v>
      </c>
      <c r="J321" s="144">
        <f t="shared" si="66"/>
        <v>0</v>
      </c>
      <c r="K321" s="149">
        <f>J321*F321*TablaPolítica[[#This Row],[Importancia relativa del objetivo(%)]]</f>
        <v>0</v>
      </c>
      <c r="L321" s="211" t="s">
        <v>1097</v>
      </c>
      <c r="M321" s="84" t="s">
        <v>1114</v>
      </c>
      <c r="N321" s="147">
        <v>0.2</v>
      </c>
      <c r="O321" s="150">
        <v>0</v>
      </c>
      <c r="P321" s="150">
        <v>0</v>
      </c>
      <c r="Q321" s="150">
        <v>0.3</v>
      </c>
      <c r="R321" s="150">
        <v>0</v>
      </c>
      <c r="S321" s="150">
        <v>0</v>
      </c>
      <c r="T321" s="185">
        <f t="shared" si="69"/>
        <v>0</v>
      </c>
      <c r="U321" s="185">
        <f t="shared" si="70"/>
        <v>0</v>
      </c>
      <c r="V321" s="185">
        <f t="shared" si="71"/>
        <v>0</v>
      </c>
      <c r="W321" s="185">
        <f t="shared" si="72"/>
        <v>0</v>
      </c>
      <c r="X321" s="185">
        <f t="shared" si="73"/>
        <v>0</v>
      </c>
      <c r="Y321" s="185">
        <f t="shared" si="74"/>
        <v>0</v>
      </c>
      <c r="Z321" s="188">
        <f t="shared" si="67"/>
        <v>0</v>
      </c>
      <c r="AA321" s="186">
        <f t="shared" si="68"/>
        <v>0</v>
      </c>
    </row>
    <row r="322" spans="1:27" ht="140.25" x14ac:dyDescent="0.25">
      <c r="A322" s="131" t="s">
        <v>757</v>
      </c>
      <c r="B322" s="37" t="s">
        <v>758</v>
      </c>
      <c r="C322" s="37" t="s">
        <v>848</v>
      </c>
      <c r="D322" s="85">
        <v>0.2</v>
      </c>
      <c r="E322" s="37" t="s">
        <v>799</v>
      </c>
      <c r="F322" s="86">
        <v>0.04</v>
      </c>
      <c r="G322" s="45" t="s">
        <v>841</v>
      </c>
      <c r="H322" s="83">
        <v>0</v>
      </c>
      <c r="I322" s="219">
        <v>100</v>
      </c>
      <c r="J322" s="144">
        <f t="shared" si="66"/>
        <v>0</v>
      </c>
      <c r="K322" s="149">
        <f>J322*F322*TablaPolítica[[#This Row],[Importancia relativa del objetivo(%)]]</f>
        <v>0</v>
      </c>
      <c r="L322" s="211" t="s">
        <v>1098</v>
      </c>
      <c r="M322" s="84" t="str">
        <f t="shared" si="75"/>
        <v>porcentaje</v>
      </c>
      <c r="N322" s="147">
        <v>1</v>
      </c>
      <c r="O322" s="147">
        <v>1</v>
      </c>
      <c r="P322" s="147">
        <v>1</v>
      </c>
      <c r="Q322" s="147">
        <v>1</v>
      </c>
      <c r="R322" s="147">
        <v>1</v>
      </c>
      <c r="S322" s="147">
        <v>1</v>
      </c>
      <c r="T322" s="185">
        <f t="shared" si="69"/>
        <v>0</v>
      </c>
      <c r="U322" s="185">
        <f t="shared" si="70"/>
        <v>0</v>
      </c>
      <c r="V322" s="185">
        <f t="shared" si="71"/>
        <v>0</v>
      </c>
      <c r="W322" s="185">
        <f t="shared" si="72"/>
        <v>0</v>
      </c>
      <c r="X322" s="185">
        <f t="shared" si="73"/>
        <v>0</v>
      </c>
      <c r="Y322" s="185">
        <f t="shared" si="74"/>
        <v>0</v>
      </c>
      <c r="Z322" s="188">
        <f t="shared" si="67"/>
        <v>0</v>
      </c>
      <c r="AA322" s="186">
        <f t="shared" si="68"/>
        <v>0</v>
      </c>
    </row>
    <row r="323" spans="1:27" ht="140.25" x14ac:dyDescent="0.25">
      <c r="A323" s="131" t="s">
        <v>757</v>
      </c>
      <c r="B323" s="37" t="s">
        <v>758</v>
      </c>
      <c r="C323" s="37" t="s">
        <v>849</v>
      </c>
      <c r="D323" s="85">
        <v>0.1</v>
      </c>
      <c r="E323" s="37" t="s">
        <v>800</v>
      </c>
      <c r="F323" s="86">
        <v>0.1</v>
      </c>
      <c r="G323" s="45" t="s">
        <v>842</v>
      </c>
      <c r="H323" s="83">
        <v>0</v>
      </c>
      <c r="I323" s="219">
        <v>100</v>
      </c>
      <c r="J323" s="144">
        <f t="shared" ref="J323:J386" si="76">H323/I323</f>
        <v>0</v>
      </c>
      <c r="K323" s="149">
        <f>J323*F323*TablaPolítica[[#This Row],[Importancia relativa del objetivo(%)]]</f>
        <v>0</v>
      </c>
      <c r="L323" s="211" t="s">
        <v>1098</v>
      </c>
      <c r="M323" s="84" t="str">
        <f t="shared" si="75"/>
        <v>porcentaje</v>
      </c>
      <c r="N323" s="147">
        <v>1</v>
      </c>
      <c r="O323" s="147">
        <v>1</v>
      </c>
      <c r="P323" s="147">
        <v>1</v>
      </c>
      <c r="Q323" s="147">
        <v>1</v>
      </c>
      <c r="R323" s="147">
        <v>1</v>
      </c>
      <c r="S323" s="147">
        <v>1</v>
      </c>
      <c r="T323" s="185">
        <f t="shared" si="69"/>
        <v>0</v>
      </c>
      <c r="U323" s="185">
        <f t="shared" si="70"/>
        <v>0</v>
      </c>
      <c r="V323" s="185">
        <f t="shared" si="71"/>
        <v>0</v>
      </c>
      <c r="W323" s="185">
        <f t="shared" si="72"/>
        <v>0</v>
      </c>
      <c r="X323" s="185">
        <f t="shared" si="73"/>
        <v>0</v>
      </c>
      <c r="Y323" s="185">
        <f t="shared" si="74"/>
        <v>0</v>
      </c>
      <c r="Z323" s="188">
        <f t="shared" ref="Z323:Z386" si="77">AVERAGE(T323:Y323)</f>
        <v>0</v>
      </c>
      <c r="AA323" s="186">
        <f t="shared" ref="AA323:AA386" si="78">SUM(T323:Y323)</f>
        <v>0</v>
      </c>
    </row>
    <row r="324" spans="1:27" ht="153" x14ac:dyDescent="0.25">
      <c r="A324" s="131" t="s">
        <v>850</v>
      </c>
      <c r="B324" s="37" t="s">
        <v>880</v>
      </c>
      <c r="C324" s="37" t="s">
        <v>851</v>
      </c>
      <c r="D324" s="85">
        <v>0.3</v>
      </c>
      <c r="E324" s="36" t="s">
        <v>852</v>
      </c>
      <c r="F324" s="86">
        <v>0.1</v>
      </c>
      <c r="G324" s="45" t="s">
        <v>864</v>
      </c>
      <c r="H324" s="83">
        <v>0</v>
      </c>
      <c r="I324" s="219">
        <v>100</v>
      </c>
      <c r="J324" s="144">
        <f t="shared" si="76"/>
        <v>0</v>
      </c>
      <c r="K324" s="149">
        <f>J324*F324*TablaPolítica[[#This Row],[Importancia relativa del objetivo(%)]]</f>
        <v>0</v>
      </c>
      <c r="L324" s="195" t="s">
        <v>1097</v>
      </c>
      <c r="M324" s="84" t="str">
        <f t="shared" si="75"/>
        <v>porcentaje</v>
      </c>
      <c r="N324" s="160">
        <v>0</v>
      </c>
      <c r="O324" s="147">
        <v>0.5</v>
      </c>
      <c r="P324" s="147">
        <v>0.5</v>
      </c>
      <c r="Q324" s="147">
        <v>0</v>
      </c>
      <c r="R324" s="147">
        <v>0</v>
      </c>
      <c r="S324" s="147">
        <v>0</v>
      </c>
      <c r="T324" s="185">
        <f t="shared" si="69"/>
        <v>0</v>
      </c>
      <c r="U324" s="185">
        <f t="shared" si="70"/>
        <v>0</v>
      </c>
      <c r="V324" s="185">
        <f t="shared" si="71"/>
        <v>0</v>
      </c>
      <c r="W324" s="185">
        <f t="shared" si="72"/>
        <v>0</v>
      </c>
      <c r="X324" s="185">
        <f t="shared" si="73"/>
        <v>0</v>
      </c>
      <c r="Y324" s="185">
        <f t="shared" si="74"/>
        <v>0</v>
      </c>
      <c r="Z324" s="188">
        <f t="shared" si="77"/>
        <v>0</v>
      </c>
      <c r="AA324" s="186">
        <f t="shared" si="78"/>
        <v>0</v>
      </c>
    </row>
    <row r="325" spans="1:27" ht="50.25" customHeight="1" x14ac:dyDescent="0.25">
      <c r="A325" s="131" t="s">
        <v>850</v>
      </c>
      <c r="B325" s="37" t="s">
        <v>880</v>
      </c>
      <c r="C325" s="37" t="s">
        <v>851</v>
      </c>
      <c r="D325" s="85">
        <v>0.3</v>
      </c>
      <c r="E325" s="36" t="s">
        <v>853</v>
      </c>
      <c r="F325" s="86">
        <v>0.05</v>
      </c>
      <c r="G325" s="45" t="s">
        <v>865</v>
      </c>
      <c r="H325" s="83">
        <v>0</v>
      </c>
      <c r="I325" s="219">
        <v>100</v>
      </c>
      <c r="J325" s="144">
        <f t="shared" si="76"/>
        <v>0</v>
      </c>
      <c r="K325" s="149">
        <f>J325*F325*TablaPolítica[[#This Row],[Importancia relativa del objetivo(%)]]</f>
        <v>0</v>
      </c>
      <c r="L325" s="195" t="s">
        <v>1097</v>
      </c>
      <c r="M325" s="84" t="str">
        <f t="shared" si="75"/>
        <v>porcentaje</v>
      </c>
      <c r="N325" s="160">
        <v>0</v>
      </c>
      <c r="O325" s="147">
        <v>0</v>
      </c>
      <c r="P325" s="147">
        <v>0.5</v>
      </c>
      <c r="Q325" s="147">
        <v>0.5</v>
      </c>
      <c r="R325" s="147">
        <v>0</v>
      </c>
      <c r="S325" s="147">
        <v>0</v>
      </c>
      <c r="T325" s="185">
        <f t="shared" si="69"/>
        <v>0</v>
      </c>
      <c r="U325" s="185">
        <f t="shared" si="70"/>
        <v>0</v>
      </c>
      <c r="V325" s="185">
        <f t="shared" si="71"/>
        <v>0</v>
      </c>
      <c r="W325" s="185">
        <f t="shared" si="72"/>
        <v>0</v>
      </c>
      <c r="X325" s="185">
        <f t="shared" si="73"/>
        <v>0</v>
      </c>
      <c r="Y325" s="185">
        <f t="shared" si="74"/>
        <v>0</v>
      </c>
      <c r="Z325" s="188">
        <f t="shared" si="77"/>
        <v>0</v>
      </c>
      <c r="AA325" s="186">
        <f t="shared" si="78"/>
        <v>0</v>
      </c>
    </row>
    <row r="326" spans="1:27" ht="153" x14ac:dyDescent="0.25">
      <c r="A326" s="131" t="s">
        <v>850</v>
      </c>
      <c r="B326" s="37" t="s">
        <v>880</v>
      </c>
      <c r="C326" s="37" t="s">
        <v>851</v>
      </c>
      <c r="D326" s="85">
        <v>0.3</v>
      </c>
      <c r="E326" s="36" t="s">
        <v>854</v>
      </c>
      <c r="F326" s="86">
        <v>0.05</v>
      </c>
      <c r="G326" s="45" t="s">
        <v>866</v>
      </c>
      <c r="H326" s="83">
        <v>0</v>
      </c>
      <c r="I326" s="219">
        <v>100</v>
      </c>
      <c r="J326" s="144">
        <f t="shared" si="76"/>
        <v>0</v>
      </c>
      <c r="K326" s="149">
        <f>J326*F326*TablaPolítica[[#This Row],[Importancia relativa del objetivo(%)]]</f>
        <v>0</v>
      </c>
      <c r="L326" s="195" t="s">
        <v>1097</v>
      </c>
      <c r="M326" s="84" t="str">
        <f t="shared" si="75"/>
        <v>porcentaje</v>
      </c>
      <c r="N326" s="160">
        <v>0</v>
      </c>
      <c r="O326" s="147">
        <v>0</v>
      </c>
      <c r="P326" s="147">
        <v>0</v>
      </c>
      <c r="Q326" s="147">
        <v>0.33329999999999999</v>
      </c>
      <c r="R326" s="147">
        <v>0.33</v>
      </c>
      <c r="S326" s="147">
        <v>0.34</v>
      </c>
      <c r="T326" s="185">
        <f t="shared" si="69"/>
        <v>0</v>
      </c>
      <c r="U326" s="185">
        <f t="shared" si="70"/>
        <v>0</v>
      </c>
      <c r="V326" s="185">
        <f t="shared" si="71"/>
        <v>0</v>
      </c>
      <c r="W326" s="185">
        <f t="shared" si="72"/>
        <v>0</v>
      </c>
      <c r="X326" s="185">
        <f t="shared" si="73"/>
        <v>0</v>
      </c>
      <c r="Y326" s="185">
        <f t="shared" si="74"/>
        <v>0</v>
      </c>
      <c r="Z326" s="188">
        <f t="shared" si="77"/>
        <v>0</v>
      </c>
      <c r="AA326" s="186">
        <f t="shared" si="78"/>
        <v>0</v>
      </c>
    </row>
    <row r="327" spans="1:27" s="125" customFormat="1" ht="153" x14ac:dyDescent="0.25">
      <c r="A327" s="134" t="s">
        <v>850</v>
      </c>
      <c r="B327" s="126" t="s">
        <v>880</v>
      </c>
      <c r="C327" s="126" t="s">
        <v>851</v>
      </c>
      <c r="D327" s="127">
        <v>0.3</v>
      </c>
      <c r="E327" s="126" t="s">
        <v>855</v>
      </c>
      <c r="F327" s="128">
        <v>0.1</v>
      </c>
      <c r="G327" s="129" t="s">
        <v>867</v>
      </c>
      <c r="H327" s="83">
        <v>0</v>
      </c>
      <c r="I327" s="219">
        <v>100</v>
      </c>
      <c r="J327" s="145">
        <f t="shared" si="76"/>
        <v>0</v>
      </c>
      <c r="K327" s="173">
        <f>J327*F327*TablaPolítica[[#This Row],[Importancia relativa del objetivo(%)]]</f>
        <v>0</v>
      </c>
      <c r="L327" s="212" t="s">
        <v>1104</v>
      </c>
      <c r="M327" s="84" t="str">
        <f t="shared" si="75"/>
        <v>porcentaje</v>
      </c>
      <c r="N327" s="182">
        <v>0</v>
      </c>
      <c r="O327" s="164">
        <v>1</v>
      </c>
      <c r="P327" s="164">
        <v>0.99</v>
      </c>
      <c r="Q327" s="164">
        <v>0.98</v>
      </c>
      <c r="R327" s="164">
        <v>0.97</v>
      </c>
      <c r="S327" s="164">
        <v>0.96</v>
      </c>
      <c r="T327" s="185">
        <f t="shared" si="69"/>
        <v>0</v>
      </c>
      <c r="U327" s="185">
        <f t="shared" si="70"/>
        <v>0</v>
      </c>
      <c r="V327" s="185">
        <f t="shared" si="71"/>
        <v>0</v>
      </c>
      <c r="W327" s="185">
        <f t="shared" si="72"/>
        <v>0</v>
      </c>
      <c r="X327" s="185">
        <f t="shared" si="73"/>
        <v>0</v>
      </c>
      <c r="Y327" s="185">
        <f t="shared" si="74"/>
        <v>0</v>
      </c>
      <c r="Z327" s="188">
        <f t="shared" si="77"/>
        <v>0</v>
      </c>
      <c r="AA327" s="186">
        <f t="shared" si="78"/>
        <v>0</v>
      </c>
    </row>
    <row r="328" spans="1:27" ht="153" x14ac:dyDescent="0.25">
      <c r="A328" s="131" t="s">
        <v>850</v>
      </c>
      <c r="B328" s="37" t="s">
        <v>880</v>
      </c>
      <c r="C328" s="37" t="s">
        <v>876</v>
      </c>
      <c r="D328" s="85">
        <v>0.15</v>
      </c>
      <c r="E328" s="37" t="s">
        <v>856</v>
      </c>
      <c r="F328" s="86">
        <v>0.1</v>
      </c>
      <c r="G328" s="45" t="s">
        <v>868</v>
      </c>
      <c r="H328" s="83">
        <v>0</v>
      </c>
      <c r="I328" s="219">
        <v>100</v>
      </c>
      <c r="J328" s="144">
        <f t="shared" si="76"/>
        <v>0</v>
      </c>
      <c r="K328" s="149">
        <f>J328*F328*TablaPolítica[[#This Row],[Importancia relativa del objetivo(%)]]</f>
        <v>0</v>
      </c>
      <c r="L328" s="195" t="s">
        <v>1097</v>
      </c>
      <c r="M328" s="84" t="str">
        <f t="shared" si="75"/>
        <v>porcentaje</v>
      </c>
      <c r="N328" s="160">
        <v>0</v>
      </c>
      <c r="O328" s="147">
        <v>1</v>
      </c>
      <c r="P328" s="147">
        <v>0</v>
      </c>
      <c r="Q328" s="147">
        <v>0</v>
      </c>
      <c r="R328" s="147">
        <v>0</v>
      </c>
      <c r="S328" s="147">
        <v>0</v>
      </c>
      <c r="T328" s="185">
        <f t="shared" si="69"/>
        <v>0</v>
      </c>
      <c r="U328" s="185">
        <f t="shared" si="70"/>
        <v>0</v>
      </c>
      <c r="V328" s="185">
        <f t="shared" si="71"/>
        <v>0</v>
      </c>
      <c r="W328" s="185">
        <f t="shared" si="72"/>
        <v>0</v>
      </c>
      <c r="X328" s="185">
        <f t="shared" si="73"/>
        <v>0</v>
      </c>
      <c r="Y328" s="185">
        <f t="shared" si="74"/>
        <v>0</v>
      </c>
      <c r="Z328" s="188">
        <f t="shared" si="77"/>
        <v>0</v>
      </c>
      <c r="AA328" s="186">
        <f t="shared" si="78"/>
        <v>0</v>
      </c>
    </row>
    <row r="329" spans="1:27" ht="153" x14ac:dyDescent="0.25">
      <c r="A329" s="131" t="s">
        <v>850</v>
      </c>
      <c r="B329" s="37" t="s">
        <v>880</v>
      </c>
      <c r="C329" s="37" t="s">
        <v>876</v>
      </c>
      <c r="D329" s="85">
        <v>0.15</v>
      </c>
      <c r="E329" s="37" t="s">
        <v>857</v>
      </c>
      <c r="F329" s="86">
        <v>0.05</v>
      </c>
      <c r="G329" s="45" t="s">
        <v>869</v>
      </c>
      <c r="H329" s="83">
        <v>0</v>
      </c>
      <c r="I329" s="219">
        <v>80</v>
      </c>
      <c r="J329" s="144">
        <f t="shared" si="76"/>
        <v>0</v>
      </c>
      <c r="K329" s="149">
        <f>J329*F329*TablaPolítica[[#This Row],[Importancia relativa del objetivo(%)]]</f>
        <v>0</v>
      </c>
      <c r="L329" s="195" t="s">
        <v>1098</v>
      </c>
      <c r="M329" s="84" t="s">
        <v>1114</v>
      </c>
      <c r="N329" s="160">
        <v>0</v>
      </c>
      <c r="O329" s="147">
        <v>0</v>
      </c>
      <c r="P329" s="147">
        <v>0.8</v>
      </c>
      <c r="Q329" s="147">
        <v>0.8</v>
      </c>
      <c r="R329" s="147">
        <v>0.8</v>
      </c>
      <c r="S329" s="147">
        <v>0.8</v>
      </c>
      <c r="T329" s="185">
        <f t="shared" si="69"/>
        <v>0</v>
      </c>
      <c r="U329" s="185">
        <f t="shared" si="70"/>
        <v>0</v>
      </c>
      <c r="V329" s="185">
        <f t="shared" si="71"/>
        <v>0</v>
      </c>
      <c r="W329" s="185">
        <f t="shared" si="72"/>
        <v>0</v>
      </c>
      <c r="X329" s="185">
        <f t="shared" si="73"/>
        <v>0</v>
      </c>
      <c r="Y329" s="185">
        <f t="shared" si="74"/>
        <v>0</v>
      </c>
      <c r="Z329" s="188">
        <f t="shared" si="77"/>
        <v>0</v>
      </c>
      <c r="AA329" s="186">
        <f t="shared" si="78"/>
        <v>0</v>
      </c>
    </row>
    <row r="330" spans="1:27" ht="153" x14ac:dyDescent="0.25">
      <c r="A330" s="131" t="s">
        <v>850</v>
      </c>
      <c r="B330" s="37" t="s">
        <v>880</v>
      </c>
      <c r="C330" s="37" t="s">
        <v>877</v>
      </c>
      <c r="D330" s="85">
        <v>0.15</v>
      </c>
      <c r="E330" s="36" t="s">
        <v>858</v>
      </c>
      <c r="F330" s="86">
        <v>0.1</v>
      </c>
      <c r="G330" s="45" t="s">
        <v>870</v>
      </c>
      <c r="H330" s="83">
        <v>0</v>
      </c>
      <c r="I330" s="219">
        <v>100</v>
      </c>
      <c r="J330" s="144">
        <f t="shared" si="76"/>
        <v>0</v>
      </c>
      <c r="K330" s="149">
        <f>J330*F330*TablaPolítica[[#This Row],[Importancia relativa del objetivo(%)]]</f>
        <v>0</v>
      </c>
      <c r="L330" s="195" t="s">
        <v>1097</v>
      </c>
      <c r="M330" s="84" t="str">
        <f t="shared" si="75"/>
        <v>porcentaje</v>
      </c>
      <c r="N330" s="160">
        <v>0</v>
      </c>
      <c r="O330" s="147">
        <v>1</v>
      </c>
      <c r="P330" s="147">
        <v>0</v>
      </c>
      <c r="Q330" s="147">
        <v>0</v>
      </c>
      <c r="R330" s="147">
        <v>0</v>
      </c>
      <c r="S330" s="147">
        <v>0</v>
      </c>
      <c r="T330" s="185">
        <f t="shared" si="69"/>
        <v>0</v>
      </c>
      <c r="U330" s="185">
        <f t="shared" si="70"/>
        <v>0</v>
      </c>
      <c r="V330" s="185">
        <f t="shared" si="71"/>
        <v>0</v>
      </c>
      <c r="W330" s="185">
        <f t="shared" si="72"/>
        <v>0</v>
      </c>
      <c r="X330" s="185">
        <f t="shared" si="73"/>
        <v>0</v>
      </c>
      <c r="Y330" s="185">
        <f t="shared" si="74"/>
        <v>0</v>
      </c>
      <c r="Z330" s="188">
        <f t="shared" si="77"/>
        <v>0</v>
      </c>
      <c r="AA330" s="186">
        <f t="shared" si="78"/>
        <v>0</v>
      </c>
    </row>
    <row r="331" spans="1:27" ht="153" x14ac:dyDescent="0.25">
      <c r="A331" s="131" t="s">
        <v>850</v>
      </c>
      <c r="B331" s="37" t="s">
        <v>880</v>
      </c>
      <c r="C331" s="37" t="s">
        <v>877</v>
      </c>
      <c r="D331" s="85">
        <v>0.15</v>
      </c>
      <c r="E331" s="36" t="s">
        <v>859</v>
      </c>
      <c r="F331" s="86">
        <v>0.05</v>
      </c>
      <c r="G331" s="45" t="s">
        <v>871</v>
      </c>
      <c r="H331" s="83">
        <v>0</v>
      </c>
      <c r="I331" s="219">
        <v>100</v>
      </c>
      <c r="J331" s="144">
        <f t="shared" si="76"/>
        <v>0</v>
      </c>
      <c r="K331" s="149">
        <f>J331*F331*TablaPolítica[[#This Row],[Importancia relativa del objetivo(%)]]</f>
        <v>0</v>
      </c>
      <c r="L331" s="195" t="s">
        <v>1098</v>
      </c>
      <c r="M331" s="84" t="s">
        <v>1114</v>
      </c>
      <c r="N331" s="160">
        <v>0</v>
      </c>
      <c r="O331" s="147">
        <v>0.5</v>
      </c>
      <c r="P331" s="147">
        <v>1</v>
      </c>
      <c r="Q331" s="147">
        <v>1</v>
      </c>
      <c r="R331" s="147">
        <v>1</v>
      </c>
      <c r="S331" s="147">
        <v>1</v>
      </c>
      <c r="T331" s="185">
        <f t="shared" si="69"/>
        <v>0</v>
      </c>
      <c r="U331" s="185">
        <f t="shared" si="70"/>
        <v>0</v>
      </c>
      <c r="V331" s="185">
        <f t="shared" si="71"/>
        <v>0</v>
      </c>
      <c r="W331" s="185">
        <f t="shared" si="72"/>
        <v>0</v>
      </c>
      <c r="X331" s="185">
        <f t="shared" si="73"/>
        <v>0</v>
      </c>
      <c r="Y331" s="185">
        <f t="shared" si="74"/>
        <v>0</v>
      </c>
      <c r="Z331" s="188">
        <f t="shared" si="77"/>
        <v>0</v>
      </c>
      <c r="AA331" s="186">
        <f t="shared" si="78"/>
        <v>0</v>
      </c>
    </row>
    <row r="332" spans="1:27" ht="153" x14ac:dyDescent="0.25">
      <c r="A332" s="131" t="s">
        <v>850</v>
      </c>
      <c r="B332" s="37" t="s">
        <v>880</v>
      </c>
      <c r="C332" s="37" t="s">
        <v>878</v>
      </c>
      <c r="D332" s="85">
        <v>0.2</v>
      </c>
      <c r="E332" s="36" t="s">
        <v>860</v>
      </c>
      <c r="F332" s="86">
        <v>0.15</v>
      </c>
      <c r="G332" s="45" t="s">
        <v>872</v>
      </c>
      <c r="H332" s="83">
        <v>0</v>
      </c>
      <c r="I332" s="219">
        <v>80</v>
      </c>
      <c r="J332" s="144">
        <f t="shared" si="76"/>
        <v>0</v>
      </c>
      <c r="K332" s="149">
        <f>J332*F332*TablaPolítica[[#This Row],[Importancia relativa del objetivo(%)]]</f>
        <v>0</v>
      </c>
      <c r="L332" s="195" t="s">
        <v>1098</v>
      </c>
      <c r="M332" s="84" t="s">
        <v>1114</v>
      </c>
      <c r="N332" s="160">
        <v>0</v>
      </c>
      <c r="O332" s="147">
        <v>0</v>
      </c>
      <c r="P332" s="147">
        <v>0.8</v>
      </c>
      <c r="Q332" s="147">
        <v>0.8</v>
      </c>
      <c r="R332" s="147">
        <v>0.8</v>
      </c>
      <c r="S332" s="147">
        <v>0.8</v>
      </c>
      <c r="T332" s="185">
        <f t="shared" ref="T332:T395" si="79">IF($I332=0,0,($K332*N332)/$I332)</f>
        <v>0</v>
      </c>
      <c r="U332" s="185">
        <f t="shared" ref="U332:U395" si="80">IF($I332=0,0,($K332*O332)/$I332)</f>
        <v>0</v>
      </c>
      <c r="V332" s="185">
        <f t="shared" si="71"/>
        <v>0</v>
      </c>
      <c r="W332" s="185">
        <f t="shared" si="72"/>
        <v>0</v>
      </c>
      <c r="X332" s="185">
        <f t="shared" si="73"/>
        <v>0</v>
      </c>
      <c r="Y332" s="185">
        <f t="shared" si="74"/>
        <v>0</v>
      </c>
      <c r="Z332" s="188">
        <f t="shared" si="77"/>
        <v>0</v>
      </c>
      <c r="AA332" s="186">
        <f t="shared" si="78"/>
        <v>0</v>
      </c>
    </row>
    <row r="333" spans="1:27" ht="153" x14ac:dyDescent="0.25">
      <c r="A333" s="131" t="s">
        <v>850</v>
      </c>
      <c r="B333" s="37" t="s">
        <v>880</v>
      </c>
      <c r="C333" s="37" t="s">
        <v>878</v>
      </c>
      <c r="D333" s="85">
        <v>0.2</v>
      </c>
      <c r="E333" s="36" t="s">
        <v>861</v>
      </c>
      <c r="F333" s="86">
        <v>0.05</v>
      </c>
      <c r="G333" s="45" t="s">
        <v>873</v>
      </c>
      <c r="H333" s="83">
        <v>0</v>
      </c>
      <c r="I333" s="219">
        <v>80</v>
      </c>
      <c r="J333" s="144">
        <f t="shared" si="76"/>
        <v>0</v>
      </c>
      <c r="K333" s="149">
        <f>J333*F333*TablaPolítica[[#This Row],[Importancia relativa del objetivo(%)]]</f>
        <v>0</v>
      </c>
      <c r="L333" s="195" t="s">
        <v>1098</v>
      </c>
      <c r="M333" s="84" t="s">
        <v>1114</v>
      </c>
      <c r="N333" s="160">
        <v>0</v>
      </c>
      <c r="O333" s="147">
        <v>0.5</v>
      </c>
      <c r="P333" s="147">
        <v>0.8</v>
      </c>
      <c r="Q333" s="147">
        <v>0.8</v>
      </c>
      <c r="R333" s="147">
        <v>0.8</v>
      </c>
      <c r="S333" s="147">
        <v>0.8</v>
      </c>
      <c r="T333" s="185">
        <f t="shared" si="79"/>
        <v>0</v>
      </c>
      <c r="U333" s="185">
        <f t="shared" si="80"/>
        <v>0</v>
      </c>
      <c r="V333" s="185">
        <f t="shared" ref="V333:V396" si="81">IF($I333=0,0,($K333*P333)/$I333)</f>
        <v>0</v>
      </c>
      <c r="W333" s="185">
        <f t="shared" ref="W333:W396" si="82">IF($I333=0,0,($K333*Q333)/$I333)</f>
        <v>0</v>
      </c>
      <c r="X333" s="185">
        <f t="shared" ref="X333:X396" si="83">IF($I333=0,0,($K333*R333)/$I333)</f>
        <v>0</v>
      </c>
      <c r="Y333" s="185">
        <f t="shared" ref="Y333:Y396" si="84">IF($I333=0,0,($K333*S333)/$I333)</f>
        <v>0</v>
      </c>
      <c r="Z333" s="188">
        <f t="shared" si="77"/>
        <v>0</v>
      </c>
      <c r="AA333" s="186">
        <f t="shared" si="78"/>
        <v>0</v>
      </c>
    </row>
    <row r="334" spans="1:27" ht="153" x14ac:dyDescent="0.25">
      <c r="A334" s="131" t="s">
        <v>850</v>
      </c>
      <c r="B334" s="37" t="s">
        <v>880</v>
      </c>
      <c r="C334" s="37" t="s">
        <v>879</v>
      </c>
      <c r="D334" s="85">
        <v>0.2</v>
      </c>
      <c r="E334" s="36" t="s">
        <v>862</v>
      </c>
      <c r="F334" s="86">
        <v>0.1</v>
      </c>
      <c r="G334" s="45" t="s">
        <v>874</v>
      </c>
      <c r="H334" s="83">
        <v>0</v>
      </c>
      <c r="I334" s="219">
        <v>50</v>
      </c>
      <c r="J334" s="144">
        <f t="shared" si="76"/>
        <v>0</v>
      </c>
      <c r="K334" s="149">
        <f>J334*F334*TablaPolítica[[#This Row],[Importancia relativa del objetivo(%)]]</f>
        <v>0</v>
      </c>
      <c r="L334" s="195" t="s">
        <v>1097</v>
      </c>
      <c r="M334" s="84" t="s">
        <v>1114</v>
      </c>
      <c r="N334" s="160">
        <v>0</v>
      </c>
      <c r="O334" s="147">
        <v>0.1</v>
      </c>
      <c r="P334" s="147">
        <v>0.1</v>
      </c>
      <c r="Q334" s="147">
        <v>0.1</v>
      </c>
      <c r="R334" s="147">
        <v>0.1</v>
      </c>
      <c r="S334" s="147">
        <v>0.1</v>
      </c>
      <c r="T334" s="185">
        <f t="shared" si="79"/>
        <v>0</v>
      </c>
      <c r="U334" s="185">
        <f t="shared" si="80"/>
        <v>0</v>
      </c>
      <c r="V334" s="185">
        <f t="shared" si="81"/>
        <v>0</v>
      </c>
      <c r="W334" s="185">
        <f t="shared" si="82"/>
        <v>0</v>
      </c>
      <c r="X334" s="185">
        <f t="shared" si="83"/>
        <v>0</v>
      </c>
      <c r="Y334" s="185">
        <f t="shared" si="84"/>
        <v>0</v>
      </c>
      <c r="Z334" s="188">
        <f t="shared" si="77"/>
        <v>0</v>
      </c>
      <c r="AA334" s="186">
        <f t="shared" si="78"/>
        <v>0</v>
      </c>
    </row>
    <row r="335" spans="1:27" ht="153" x14ac:dyDescent="0.25">
      <c r="A335" s="131" t="s">
        <v>850</v>
      </c>
      <c r="B335" s="37" t="s">
        <v>880</v>
      </c>
      <c r="C335" s="37" t="s">
        <v>879</v>
      </c>
      <c r="D335" s="85">
        <v>0.2</v>
      </c>
      <c r="E335" s="36" t="s">
        <v>863</v>
      </c>
      <c r="F335" s="86">
        <v>0.1</v>
      </c>
      <c r="G335" s="45" t="s">
        <v>875</v>
      </c>
      <c r="H335" s="83">
        <v>0</v>
      </c>
      <c r="I335" s="219">
        <v>50</v>
      </c>
      <c r="J335" s="144">
        <f t="shared" si="76"/>
        <v>0</v>
      </c>
      <c r="K335" s="149">
        <f>J335*F335*TablaPolítica[[#This Row],[Importancia relativa del objetivo(%)]]</f>
        <v>0</v>
      </c>
      <c r="L335" s="195" t="s">
        <v>1097</v>
      </c>
      <c r="M335" s="84" t="s">
        <v>1114</v>
      </c>
      <c r="N335" s="160">
        <v>0</v>
      </c>
      <c r="O335" s="147">
        <v>0.1</v>
      </c>
      <c r="P335" s="147">
        <v>0.1</v>
      </c>
      <c r="Q335" s="147">
        <v>0.1</v>
      </c>
      <c r="R335" s="147">
        <v>0.1</v>
      </c>
      <c r="S335" s="147">
        <v>0.1</v>
      </c>
      <c r="T335" s="185">
        <f t="shared" si="79"/>
        <v>0</v>
      </c>
      <c r="U335" s="185">
        <f t="shared" si="80"/>
        <v>0</v>
      </c>
      <c r="V335" s="185">
        <f t="shared" si="81"/>
        <v>0</v>
      </c>
      <c r="W335" s="185">
        <f t="shared" si="82"/>
        <v>0</v>
      </c>
      <c r="X335" s="185">
        <f t="shared" si="83"/>
        <v>0</v>
      </c>
      <c r="Y335" s="185">
        <f t="shared" si="84"/>
        <v>0</v>
      </c>
      <c r="Z335" s="188">
        <f t="shared" si="77"/>
        <v>0</v>
      </c>
      <c r="AA335" s="186">
        <f t="shared" si="78"/>
        <v>0</v>
      </c>
    </row>
    <row r="336" spans="1:27" ht="63.75" x14ac:dyDescent="0.25">
      <c r="A336" s="131" t="s">
        <v>881</v>
      </c>
      <c r="B336" s="37" t="s">
        <v>914</v>
      </c>
      <c r="C336" s="37" t="s">
        <v>910</v>
      </c>
      <c r="D336" s="85">
        <v>0.25</v>
      </c>
      <c r="E336" s="37" t="s">
        <v>882</v>
      </c>
      <c r="F336" s="86">
        <v>0.125</v>
      </c>
      <c r="G336" s="45" t="s">
        <v>896</v>
      </c>
      <c r="H336" s="83">
        <v>0</v>
      </c>
      <c r="I336" s="219">
        <v>65</v>
      </c>
      <c r="J336" s="144">
        <f t="shared" si="76"/>
        <v>0</v>
      </c>
      <c r="K336" s="149">
        <f>J336*F336*TablaPolítica[[#This Row],[Importancia relativa del objetivo(%)]]</f>
        <v>0</v>
      </c>
      <c r="L336" s="195" t="s">
        <v>1097</v>
      </c>
      <c r="M336" s="84" t="s">
        <v>1114</v>
      </c>
      <c r="N336" s="150">
        <v>0.1</v>
      </c>
      <c r="O336" s="150">
        <v>0.1</v>
      </c>
      <c r="P336" s="150">
        <v>0.25</v>
      </c>
      <c r="Q336" s="150">
        <v>0.1</v>
      </c>
      <c r="R336" s="150">
        <v>0.1</v>
      </c>
      <c r="S336" s="160">
        <v>0</v>
      </c>
      <c r="T336" s="185">
        <f t="shared" si="79"/>
        <v>0</v>
      </c>
      <c r="U336" s="185">
        <f t="shared" si="80"/>
        <v>0</v>
      </c>
      <c r="V336" s="185">
        <f t="shared" si="81"/>
        <v>0</v>
      </c>
      <c r="W336" s="185">
        <f t="shared" si="82"/>
        <v>0</v>
      </c>
      <c r="X336" s="185">
        <f t="shared" si="83"/>
        <v>0</v>
      </c>
      <c r="Y336" s="185">
        <f t="shared" si="84"/>
        <v>0</v>
      </c>
      <c r="Z336" s="188">
        <f t="shared" si="77"/>
        <v>0</v>
      </c>
      <c r="AA336" s="186">
        <f t="shared" si="78"/>
        <v>0</v>
      </c>
    </row>
    <row r="337" spans="1:27" ht="63.75" x14ac:dyDescent="0.25">
      <c r="A337" s="131" t="s">
        <v>881</v>
      </c>
      <c r="B337" s="37" t="s">
        <v>914</v>
      </c>
      <c r="C337" s="37" t="s">
        <v>910</v>
      </c>
      <c r="D337" s="85">
        <v>0.25</v>
      </c>
      <c r="E337" s="37" t="s">
        <v>883</v>
      </c>
      <c r="F337" s="86">
        <v>0.125</v>
      </c>
      <c r="G337" s="45" t="s">
        <v>897</v>
      </c>
      <c r="H337" s="83">
        <v>0</v>
      </c>
      <c r="I337" s="219">
        <v>65</v>
      </c>
      <c r="J337" s="144">
        <f t="shared" si="76"/>
        <v>0</v>
      </c>
      <c r="K337" s="149">
        <f>J337*F337*TablaPolítica[[#This Row],[Importancia relativa del objetivo(%)]]</f>
        <v>0</v>
      </c>
      <c r="L337" s="195" t="s">
        <v>1097</v>
      </c>
      <c r="M337" s="84" t="s">
        <v>1114</v>
      </c>
      <c r="N337" s="150">
        <v>0.1</v>
      </c>
      <c r="O337" s="150">
        <v>0.1</v>
      </c>
      <c r="P337" s="150">
        <v>0.25</v>
      </c>
      <c r="Q337" s="150">
        <v>0.1</v>
      </c>
      <c r="R337" s="150">
        <v>0.1</v>
      </c>
      <c r="S337" s="160">
        <v>0</v>
      </c>
      <c r="T337" s="185">
        <f t="shared" si="79"/>
        <v>0</v>
      </c>
      <c r="U337" s="185">
        <f t="shared" si="80"/>
        <v>0</v>
      </c>
      <c r="V337" s="185">
        <f t="shared" si="81"/>
        <v>0</v>
      </c>
      <c r="W337" s="185">
        <f t="shared" si="82"/>
        <v>0</v>
      </c>
      <c r="X337" s="185">
        <f t="shared" si="83"/>
        <v>0</v>
      </c>
      <c r="Y337" s="185">
        <f t="shared" si="84"/>
        <v>0</v>
      </c>
      <c r="Z337" s="188">
        <f t="shared" si="77"/>
        <v>0</v>
      </c>
      <c r="AA337" s="186">
        <f t="shared" si="78"/>
        <v>0</v>
      </c>
    </row>
    <row r="338" spans="1:27" ht="63.75" x14ac:dyDescent="0.25">
      <c r="A338" s="131" t="s">
        <v>881</v>
      </c>
      <c r="B338" s="37" t="s">
        <v>914</v>
      </c>
      <c r="C338" s="37" t="s">
        <v>911</v>
      </c>
      <c r="D338" s="85">
        <v>0.25</v>
      </c>
      <c r="E338" s="37" t="s">
        <v>884</v>
      </c>
      <c r="F338" s="86">
        <v>8.3000000000000004E-2</v>
      </c>
      <c r="G338" s="45" t="s">
        <v>897</v>
      </c>
      <c r="H338" s="83">
        <v>0</v>
      </c>
      <c r="I338" s="219">
        <v>65</v>
      </c>
      <c r="J338" s="144">
        <f t="shared" si="76"/>
        <v>0</v>
      </c>
      <c r="K338" s="149">
        <f>J338*F338*TablaPolítica[[#This Row],[Importancia relativa del objetivo(%)]]</f>
        <v>0</v>
      </c>
      <c r="L338" s="195" t="s">
        <v>1097</v>
      </c>
      <c r="M338" s="84" t="s">
        <v>1114</v>
      </c>
      <c r="N338" s="150">
        <v>0.1</v>
      </c>
      <c r="O338" s="150">
        <v>0.1</v>
      </c>
      <c r="P338" s="150">
        <v>0.25</v>
      </c>
      <c r="Q338" s="150">
        <v>0.1</v>
      </c>
      <c r="R338" s="150">
        <v>0.1</v>
      </c>
      <c r="S338" s="160">
        <v>0</v>
      </c>
      <c r="T338" s="185">
        <f t="shared" si="79"/>
        <v>0</v>
      </c>
      <c r="U338" s="185">
        <f t="shared" si="80"/>
        <v>0</v>
      </c>
      <c r="V338" s="185">
        <f t="shared" si="81"/>
        <v>0</v>
      </c>
      <c r="W338" s="185">
        <f t="shared" si="82"/>
        <v>0</v>
      </c>
      <c r="X338" s="185">
        <f t="shared" si="83"/>
        <v>0</v>
      </c>
      <c r="Y338" s="185">
        <f t="shared" si="84"/>
        <v>0</v>
      </c>
      <c r="Z338" s="188">
        <f t="shared" si="77"/>
        <v>0</v>
      </c>
      <c r="AA338" s="186">
        <f t="shared" si="78"/>
        <v>0</v>
      </c>
    </row>
    <row r="339" spans="1:27" ht="63.75" x14ac:dyDescent="0.25">
      <c r="A339" s="131" t="s">
        <v>881</v>
      </c>
      <c r="B339" s="37" t="s">
        <v>914</v>
      </c>
      <c r="C339" s="37" t="s">
        <v>911</v>
      </c>
      <c r="D339" s="85">
        <v>0.25</v>
      </c>
      <c r="E339" s="37" t="s">
        <v>885</v>
      </c>
      <c r="F339" s="86">
        <v>8.3000000000000004E-2</v>
      </c>
      <c r="G339" s="45" t="s">
        <v>898</v>
      </c>
      <c r="H339" s="83">
        <v>0</v>
      </c>
      <c r="I339" s="219">
        <v>65</v>
      </c>
      <c r="J339" s="144">
        <f t="shared" si="76"/>
        <v>0</v>
      </c>
      <c r="K339" s="149">
        <f>J339*F339*TablaPolítica[[#This Row],[Importancia relativa del objetivo(%)]]</f>
        <v>0</v>
      </c>
      <c r="L339" s="195" t="s">
        <v>1097</v>
      </c>
      <c r="M339" s="84" t="s">
        <v>1114</v>
      </c>
      <c r="N339" s="150">
        <v>0.1</v>
      </c>
      <c r="O339" s="150">
        <v>0.1</v>
      </c>
      <c r="P339" s="150">
        <v>0.25</v>
      </c>
      <c r="Q339" s="150">
        <v>0.1</v>
      </c>
      <c r="R339" s="150">
        <v>0.1</v>
      </c>
      <c r="S339" s="160">
        <v>0</v>
      </c>
      <c r="T339" s="185">
        <f t="shared" si="79"/>
        <v>0</v>
      </c>
      <c r="U339" s="185">
        <f t="shared" si="80"/>
        <v>0</v>
      </c>
      <c r="V339" s="185">
        <f t="shared" si="81"/>
        <v>0</v>
      </c>
      <c r="W339" s="185">
        <f t="shared" si="82"/>
        <v>0</v>
      </c>
      <c r="X339" s="185">
        <f t="shared" si="83"/>
        <v>0</v>
      </c>
      <c r="Y339" s="185">
        <f t="shared" si="84"/>
        <v>0</v>
      </c>
      <c r="Z339" s="188">
        <f t="shared" si="77"/>
        <v>0</v>
      </c>
      <c r="AA339" s="186">
        <f t="shared" si="78"/>
        <v>0</v>
      </c>
    </row>
    <row r="340" spans="1:27" ht="63.75" x14ac:dyDescent="0.25">
      <c r="A340" s="131" t="s">
        <v>881</v>
      </c>
      <c r="B340" s="37" t="s">
        <v>914</v>
      </c>
      <c r="C340" s="37" t="s">
        <v>911</v>
      </c>
      <c r="D340" s="85">
        <v>0.25</v>
      </c>
      <c r="E340" s="37" t="s">
        <v>886</v>
      </c>
      <c r="F340" s="86">
        <v>8.4000000000000005E-2</v>
      </c>
      <c r="G340" s="45" t="s">
        <v>899</v>
      </c>
      <c r="H340" s="83">
        <v>0</v>
      </c>
      <c r="I340" s="219">
        <v>65</v>
      </c>
      <c r="J340" s="144">
        <f t="shared" si="76"/>
        <v>0</v>
      </c>
      <c r="K340" s="149">
        <f>J340*F340*TablaPolítica[[#This Row],[Importancia relativa del objetivo(%)]]</f>
        <v>0</v>
      </c>
      <c r="L340" s="195" t="s">
        <v>1097</v>
      </c>
      <c r="M340" s="84" t="s">
        <v>1114</v>
      </c>
      <c r="N340" s="150">
        <v>0.1</v>
      </c>
      <c r="O340" s="150">
        <v>0.1</v>
      </c>
      <c r="P340" s="150">
        <v>0.25</v>
      </c>
      <c r="Q340" s="150">
        <v>0.1</v>
      </c>
      <c r="R340" s="150">
        <v>0.1</v>
      </c>
      <c r="S340" s="160">
        <v>0</v>
      </c>
      <c r="T340" s="185">
        <f t="shared" si="79"/>
        <v>0</v>
      </c>
      <c r="U340" s="185">
        <f t="shared" si="80"/>
        <v>0</v>
      </c>
      <c r="V340" s="185">
        <f t="shared" si="81"/>
        <v>0</v>
      </c>
      <c r="W340" s="185">
        <f t="shared" si="82"/>
        <v>0</v>
      </c>
      <c r="X340" s="185">
        <f t="shared" si="83"/>
        <v>0</v>
      </c>
      <c r="Y340" s="185">
        <f t="shared" si="84"/>
        <v>0</v>
      </c>
      <c r="Z340" s="188">
        <f t="shared" si="77"/>
        <v>0</v>
      </c>
      <c r="AA340" s="186">
        <f t="shared" si="78"/>
        <v>0</v>
      </c>
    </row>
    <row r="341" spans="1:27" ht="102" x14ac:dyDescent="0.25">
      <c r="A341" s="131" t="s">
        <v>881</v>
      </c>
      <c r="B341" s="37" t="s">
        <v>914</v>
      </c>
      <c r="C341" s="37" t="s">
        <v>912</v>
      </c>
      <c r="D341" s="85">
        <v>0.25</v>
      </c>
      <c r="E341" s="37" t="s">
        <v>887</v>
      </c>
      <c r="F341" s="86">
        <v>0.05</v>
      </c>
      <c r="G341" s="45" t="s">
        <v>900</v>
      </c>
      <c r="H341" s="83">
        <v>0</v>
      </c>
      <c r="I341" s="220">
        <v>5</v>
      </c>
      <c r="J341" s="144">
        <f t="shared" si="76"/>
        <v>0</v>
      </c>
      <c r="K341" s="149">
        <f>J341*F341*TablaPolítica[[#This Row],[Importancia relativa del objetivo(%)]]</f>
        <v>0</v>
      </c>
      <c r="L341" s="195" t="s">
        <v>1098</v>
      </c>
      <c r="M341" s="84" t="str">
        <f t="shared" si="75"/>
        <v>entero</v>
      </c>
      <c r="N341" s="165">
        <v>1</v>
      </c>
      <c r="O341" s="165">
        <v>1</v>
      </c>
      <c r="P341" s="165">
        <v>1</v>
      </c>
      <c r="Q341" s="165">
        <v>1</v>
      </c>
      <c r="R341" s="165">
        <v>1</v>
      </c>
      <c r="S341" s="146">
        <v>0</v>
      </c>
      <c r="T341" s="185">
        <f t="shared" si="79"/>
        <v>0</v>
      </c>
      <c r="U341" s="185">
        <f t="shared" si="80"/>
        <v>0</v>
      </c>
      <c r="V341" s="185">
        <f t="shared" si="81"/>
        <v>0</v>
      </c>
      <c r="W341" s="185">
        <f t="shared" si="82"/>
        <v>0</v>
      </c>
      <c r="X341" s="185">
        <f t="shared" si="83"/>
        <v>0</v>
      </c>
      <c r="Y341" s="185">
        <f t="shared" si="84"/>
        <v>0</v>
      </c>
      <c r="Z341" s="188">
        <f t="shared" si="77"/>
        <v>0</v>
      </c>
      <c r="AA341" s="186">
        <f t="shared" si="78"/>
        <v>0</v>
      </c>
    </row>
    <row r="342" spans="1:27" ht="114.75" x14ac:dyDescent="0.25">
      <c r="A342" s="131" t="s">
        <v>881</v>
      </c>
      <c r="B342" s="37" t="s">
        <v>914</v>
      </c>
      <c r="C342" s="37" t="s">
        <v>912</v>
      </c>
      <c r="D342" s="85">
        <v>0.25</v>
      </c>
      <c r="E342" s="37" t="s">
        <v>917</v>
      </c>
      <c r="F342" s="86">
        <v>0.05</v>
      </c>
      <c r="G342" s="45" t="s">
        <v>901</v>
      </c>
      <c r="H342" s="83">
        <v>0</v>
      </c>
      <c r="I342" s="220">
        <v>5</v>
      </c>
      <c r="J342" s="144">
        <f t="shared" si="76"/>
        <v>0</v>
      </c>
      <c r="K342" s="149">
        <f>J342*F342*TablaPolítica[[#This Row],[Importancia relativa del objetivo(%)]]</f>
        <v>0</v>
      </c>
      <c r="L342" s="195" t="s">
        <v>1098</v>
      </c>
      <c r="M342" s="84" t="str">
        <f t="shared" si="75"/>
        <v>entero</v>
      </c>
      <c r="N342" s="165">
        <v>1</v>
      </c>
      <c r="O342" s="165">
        <v>1</v>
      </c>
      <c r="P342" s="165">
        <v>1</v>
      </c>
      <c r="Q342" s="165">
        <v>1</v>
      </c>
      <c r="R342" s="165">
        <v>1</v>
      </c>
      <c r="S342" s="146">
        <v>0</v>
      </c>
      <c r="T342" s="185">
        <f t="shared" si="79"/>
        <v>0</v>
      </c>
      <c r="U342" s="185">
        <f t="shared" si="80"/>
        <v>0</v>
      </c>
      <c r="V342" s="185">
        <f t="shared" si="81"/>
        <v>0</v>
      </c>
      <c r="W342" s="185">
        <f t="shared" si="82"/>
        <v>0</v>
      </c>
      <c r="X342" s="185">
        <f t="shared" si="83"/>
        <v>0</v>
      </c>
      <c r="Y342" s="185">
        <f t="shared" si="84"/>
        <v>0</v>
      </c>
      <c r="Z342" s="188">
        <f t="shared" si="77"/>
        <v>0</v>
      </c>
      <c r="AA342" s="186">
        <f t="shared" si="78"/>
        <v>0</v>
      </c>
    </row>
    <row r="343" spans="1:27" ht="114.75" x14ac:dyDescent="0.25">
      <c r="A343" s="131" t="s">
        <v>881</v>
      </c>
      <c r="B343" s="37" t="s">
        <v>914</v>
      </c>
      <c r="C343" s="37" t="s">
        <v>912</v>
      </c>
      <c r="D343" s="85">
        <v>0.25</v>
      </c>
      <c r="E343" s="36" t="s">
        <v>888</v>
      </c>
      <c r="F343" s="86">
        <v>0.05</v>
      </c>
      <c r="G343" s="45" t="s">
        <v>902</v>
      </c>
      <c r="H343" s="83">
        <v>0</v>
      </c>
      <c r="I343" s="219">
        <v>100</v>
      </c>
      <c r="J343" s="144">
        <f t="shared" si="76"/>
        <v>0</v>
      </c>
      <c r="K343" s="149">
        <f>J343*F343*TablaPolítica[[#This Row],[Importancia relativa del objetivo(%)]]</f>
        <v>0</v>
      </c>
      <c r="L343" s="195" t="s">
        <v>1098</v>
      </c>
      <c r="M343" s="84" t="str">
        <f t="shared" si="75"/>
        <v>porcentaje</v>
      </c>
      <c r="N343" s="150">
        <v>1</v>
      </c>
      <c r="O343" s="150">
        <v>1</v>
      </c>
      <c r="P343" s="150">
        <v>1</v>
      </c>
      <c r="Q343" s="150">
        <v>1</v>
      </c>
      <c r="R343" s="150">
        <v>1</v>
      </c>
      <c r="S343" s="160">
        <v>0</v>
      </c>
      <c r="T343" s="185">
        <f t="shared" si="79"/>
        <v>0</v>
      </c>
      <c r="U343" s="185">
        <f t="shared" si="80"/>
        <v>0</v>
      </c>
      <c r="V343" s="185">
        <f t="shared" si="81"/>
        <v>0</v>
      </c>
      <c r="W343" s="185">
        <f t="shared" si="82"/>
        <v>0</v>
      </c>
      <c r="X343" s="185">
        <f t="shared" si="83"/>
        <v>0</v>
      </c>
      <c r="Y343" s="185">
        <f t="shared" si="84"/>
        <v>0</v>
      </c>
      <c r="Z343" s="188">
        <f t="shared" si="77"/>
        <v>0</v>
      </c>
      <c r="AA343" s="186">
        <f t="shared" si="78"/>
        <v>0</v>
      </c>
    </row>
    <row r="344" spans="1:27" ht="63.75" x14ac:dyDescent="0.25">
      <c r="A344" s="131" t="s">
        <v>881</v>
      </c>
      <c r="B344" s="37" t="s">
        <v>914</v>
      </c>
      <c r="C344" s="37" t="s">
        <v>912</v>
      </c>
      <c r="D344" s="85">
        <v>0.25</v>
      </c>
      <c r="E344" s="36" t="s">
        <v>889</v>
      </c>
      <c r="F344" s="86">
        <v>0.05</v>
      </c>
      <c r="G344" s="45" t="s">
        <v>903</v>
      </c>
      <c r="H344" s="83">
        <v>0</v>
      </c>
      <c r="I344" s="219">
        <v>100</v>
      </c>
      <c r="J344" s="144">
        <f t="shared" si="76"/>
        <v>0</v>
      </c>
      <c r="K344" s="149">
        <f>J344*F344*TablaPolítica[[#This Row],[Importancia relativa del objetivo(%)]]</f>
        <v>0</v>
      </c>
      <c r="L344" s="195" t="s">
        <v>1098</v>
      </c>
      <c r="M344" s="84" t="str">
        <f t="shared" si="75"/>
        <v>porcentaje</v>
      </c>
      <c r="N344" s="150">
        <v>1</v>
      </c>
      <c r="O344" s="150">
        <v>1</v>
      </c>
      <c r="P344" s="150">
        <v>1</v>
      </c>
      <c r="Q344" s="150">
        <v>1</v>
      </c>
      <c r="R344" s="150">
        <v>1</v>
      </c>
      <c r="S344" s="160">
        <v>0</v>
      </c>
      <c r="T344" s="185">
        <f t="shared" si="79"/>
        <v>0</v>
      </c>
      <c r="U344" s="185">
        <f t="shared" si="80"/>
        <v>0</v>
      </c>
      <c r="V344" s="185">
        <f t="shared" si="81"/>
        <v>0</v>
      </c>
      <c r="W344" s="185">
        <f t="shared" si="82"/>
        <v>0</v>
      </c>
      <c r="X344" s="185">
        <f t="shared" si="83"/>
        <v>0</v>
      </c>
      <c r="Y344" s="185">
        <f t="shared" si="84"/>
        <v>0</v>
      </c>
      <c r="Z344" s="188">
        <f t="shared" si="77"/>
        <v>0</v>
      </c>
      <c r="AA344" s="186">
        <f t="shared" si="78"/>
        <v>0</v>
      </c>
    </row>
    <row r="345" spans="1:27" ht="63.75" x14ac:dyDescent="0.25">
      <c r="A345" s="131" t="s">
        <v>881</v>
      </c>
      <c r="B345" s="37" t="s">
        <v>914</v>
      </c>
      <c r="C345" s="37" t="s">
        <v>912</v>
      </c>
      <c r="D345" s="85">
        <v>0.25</v>
      </c>
      <c r="E345" s="36" t="s">
        <v>890</v>
      </c>
      <c r="F345" s="86">
        <v>0.05</v>
      </c>
      <c r="G345" s="45" t="s">
        <v>904</v>
      </c>
      <c r="H345" s="83">
        <v>0</v>
      </c>
      <c r="I345" s="220">
        <v>5</v>
      </c>
      <c r="J345" s="144">
        <f t="shared" si="76"/>
        <v>0</v>
      </c>
      <c r="K345" s="149">
        <f>J345*F345*TablaPolítica[[#This Row],[Importancia relativa del objetivo(%)]]</f>
        <v>0</v>
      </c>
      <c r="L345" s="195" t="s">
        <v>1098</v>
      </c>
      <c r="M345" s="84" t="str">
        <f t="shared" si="75"/>
        <v>entero</v>
      </c>
      <c r="N345" s="165">
        <v>1</v>
      </c>
      <c r="O345" s="165">
        <v>1</v>
      </c>
      <c r="P345" s="165">
        <v>1</v>
      </c>
      <c r="Q345" s="165">
        <v>1</v>
      </c>
      <c r="R345" s="165">
        <v>1</v>
      </c>
      <c r="S345" s="146">
        <v>0</v>
      </c>
      <c r="T345" s="185">
        <f t="shared" si="79"/>
        <v>0</v>
      </c>
      <c r="U345" s="185">
        <f t="shared" si="80"/>
        <v>0</v>
      </c>
      <c r="V345" s="185">
        <f t="shared" si="81"/>
        <v>0</v>
      </c>
      <c r="W345" s="185">
        <f t="shared" si="82"/>
        <v>0</v>
      </c>
      <c r="X345" s="185">
        <f t="shared" si="83"/>
        <v>0</v>
      </c>
      <c r="Y345" s="185">
        <f t="shared" si="84"/>
        <v>0</v>
      </c>
      <c r="Z345" s="188">
        <f t="shared" si="77"/>
        <v>0</v>
      </c>
      <c r="AA345" s="186">
        <f t="shared" si="78"/>
        <v>0</v>
      </c>
    </row>
    <row r="346" spans="1:27" ht="63.75" x14ac:dyDescent="0.25">
      <c r="A346" s="131" t="s">
        <v>881</v>
      </c>
      <c r="B346" s="37" t="s">
        <v>914</v>
      </c>
      <c r="C346" s="37" t="s">
        <v>912</v>
      </c>
      <c r="D346" s="85">
        <v>0.25</v>
      </c>
      <c r="E346" s="36" t="s">
        <v>918</v>
      </c>
      <c r="F346" s="86">
        <v>4.1700000000000001E-2</v>
      </c>
      <c r="G346" s="45" t="s">
        <v>905</v>
      </c>
      <c r="H346" s="83">
        <v>0</v>
      </c>
      <c r="I346" s="219">
        <v>100</v>
      </c>
      <c r="J346" s="144">
        <f t="shared" si="76"/>
        <v>0</v>
      </c>
      <c r="K346" s="149">
        <f>J346*F346*TablaPolítica[[#This Row],[Importancia relativa del objetivo(%)]]</f>
        <v>0</v>
      </c>
      <c r="L346" s="195" t="s">
        <v>1098</v>
      </c>
      <c r="M346" s="84" t="str">
        <f t="shared" si="75"/>
        <v>porcentaje</v>
      </c>
      <c r="N346" s="150">
        <v>1</v>
      </c>
      <c r="O346" s="150">
        <v>1</v>
      </c>
      <c r="P346" s="150">
        <v>1</v>
      </c>
      <c r="Q346" s="150">
        <v>1</v>
      </c>
      <c r="R346" s="150">
        <v>1</v>
      </c>
      <c r="S346" s="160">
        <v>0</v>
      </c>
      <c r="T346" s="185">
        <f t="shared" si="79"/>
        <v>0</v>
      </c>
      <c r="U346" s="185">
        <f t="shared" si="80"/>
        <v>0</v>
      </c>
      <c r="V346" s="185">
        <f t="shared" si="81"/>
        <v>0</v>
      </c>
      <c r="W346" s="185">
        <f t="shared" si="82"/>
        <v>0</v>
      </c>
      <c r="X346" s="185">
        <f t="shared" si="83"/>
        <v>0</v>
      </c>
      <c r="Y346" s="185">
        <f t="shared" si="84"/>
        <v>0</v>
      </c>
      <c r="Z346" s="188">
        <f t="shared" si="77"/>
        <v>0</v>
      </c>
      <c r="AA346" s="186">
        <f t="shared" si="78"/>
        <v>0</v>
      </c>
    </row>
    <row r="347" spans="1:27" ht="63.75" x14ac:dyDescent="0.25">
      <c r="A347" s="131" t="s">
        <v>881</v>
      </c>
      <c r="B347" s="37" t="s">
        <v>914</v>
      </c>
      <c r="C347" s="37" t="s">
        <v>913</v>
      </c>
      <c r="D347" s="85">
        <v>0.25</v>
      </c>
      <c r="E347" s="36" t="s">
        <v>891</v>
      </c>
      <c r="F347" s="86">
        <v>4.1700000000000001E-2</v>
      </c>
      <c r="G347" s="45" t="s">
        <v>906</v>
      </c>
      <c r="H347" s="83">
        <v>0</v>
      </c>
      <c r="I347" s="219">
        <v>100</v>
      </c>
      <c r="J347" s="144">
        <f t="shared" si="76"/>
        <v>0</v>
      </c>
      <c r="K347" s="149">
        <f>J347*F347*TablaPolítica[[#This Row],[Importancia relativa del objetivo(%)]]</f>
        <v>0</v>
      </c>
      <c r="L347" s="195" t="s">
        <v>1098</v>
      </c>
      <c r="M347" s="84" t="str">
        <f t="shared" si="75"/>
        <v>porcentaje</v>
      </c>
      <c r="N347" s="150">
        <v>1</v>
      </c>
      <c r="O347" s="150">
        <v>1</v>
      </c>
      <c r="P347" s="150">
        <v>1</v>
      </c>
      <c r="Q347" s="150">
        <v>1</v>
      </c>
      <c r="R347" s="150">
        <v>1</v>
      </c>
      <c r="S347" s="160">
        <v>0</v>
      </c>
      <c r="T347" s="185">
        <f t="shared" si="79"/>
        <v>0</v>
      </c>
      <c r="U347" s="185">
        <f t="shared" si="80"/>
        <v>0</v>
      </c>
      <c r="V347" s="185">
        <f t="shared" si="81"/>
        <v>0</v>
      </c>
      <c r="W347" s="185">
        <f t="shared" si="82"/>
        <v>0</v>
      </c>
      <c r="X347" s="185">
        <f t="shared" si="83"/>
        <v>0</v>
      </c>
      <c r="Y347" s="185">
        <f t="shared" si="84"/>
        <v>0</v>
      </c>
      <c r="Z347" s="188">
        <f t="shared" si="77"/>
        <v>0</v>
      </c>
      <c r="AA347" s="186">
        <f t="shared" si="78"/>
        <v>0</v>
      </c>
    </row>
    <row r="348" spans="1:27" ht="63.75" x14ac:dyDescent="0.25">
      <c r="A348" s="131" t="s">
        <v>881</v>
      </c>
      <c r="B348" s="37" t="s">
        <v>914</v>
      </c>
      <c r="C348" s="37" t="s">
        <v>913</v>
      </c>
      <c r="D348" s="85">
        <v>0.25</v>
      </c>
      <c r="E348" s="36" t="s">
        <v>892</v>
      </c>
      <c r="F348" s="86">
        <v>4.1700000000000001E-2</v>
      </c>
      <c r="G348" s="45" t="s">
        <v>907</v>
      </c>
      <c r="H348" s="83">
        <v>0</v>
      </c>
      <c r="I348" s="219">
        <v>100</v>
      </c>
      <c r="J348" s="144">
        <f t="shared" si="76"/>
        <v>0</v>
      </c>
      <c r="K348" s="149">
        <f>J348*F348*TablaPolítica[[#This Row],[Importancia relativa del objetivo(%)]]</f>
        <v>0</v>
      </c>
      <c r="L348" s="195" t="s">
        <v>1098</v>
      </c>
      <c r="M348" s="84" t="str">
        <f t="shared" si="75"/>
        <v>porcentaje</v>
      </c>
      <c r="N348" s="150">
        <v>1</v>
      </c>
      <c r="O348" s="150">
        <v>1</v>
      </c>
      <c r="P348" s="150">
        <v>1</v>
      </c>
      <c r="Q348" s="150">
        <v>1</v>
      </c>
      <c r="R348" s="150">
        <v>1</v>
      </c>
      <c r="S348" s="160">
        <v>0</v>
      </c>
      <c r="T348" s="185">
        <f t="shared" si="79"/>
        <v>0</v>
      </c>
      <c r="U348" s="185">
        <f t="shared" si="80"/>
        <v>0</v>
      </c>
      <c r="V348" s="185">
        <f t="shared" si="81"/>
        <v>0</v>
      </c>
      <c r="W348" s="185">
        <f t="shared" si="82"/>
        <v>0</v>
      </c>
      <c r="X348" s="185">
        <f t="shared" si="83"/>
        <v>0</v>
      </c>
      <c r="Y348" s="185">
        <f t="shared" si="84"/>
        <v>0</v>
      </c>
      <c r="Z348" s="188">
        <f t="shared" si="77"/>
        <v>0</v>
      </c>
      <c r="AA348" s="186">
        <f t="shared" si="78"/>
        <v>0</v>
      </c>
    </row>
    <row r="349" spans="1:27" ht="63.75" x14ac:dyDescent="0.25">
      <c r="A349" s="131" t="s">
        <v>881</v>
      </c>
      <c r="B349" s="37" t="s">
        <v>914</v>
      </c>
      <c r="C349" s="37" t="s">
        <v>913</v>
      </c>
      <c r="D349" s="85">
        <v>0.25</v>
      </c>
      <c r="E349" s="36" t="s">
        <v>893</v>
      </c>
      <c r="F349" s="86">
        <v>4.1700000000000001E-2</v>
      </c>
      <c r="G349" s="45" t="s">
        <v>908</v>
      </c>
      <c r="H349" s="83">
        <v>0</v>
      </c>
      <c r="I349" s="220">
        <v>5</v>
      </c>
      <c r="J349" s="144">
        <f t="shared" si="76"/>
        <v>0</v>
      </c>
      <c r="K349" s="149">
        <f>J349*F349*TablaPolítica[[#This Row],[Importancia relativa del objetivo(%)]]</f>
        <v>0</v>
      </c>
      <c r="L349" s="195" t="s">
        <v>1098</v>
      </c>
      <c r="M349" s="84" t="str">
        <f t="shared" si="75"/>
        <v>entero</v>
      </c>
      <c r="N349" s="165">
        <v>1</v>
      </c>
      <c r="O349" s="165">
        <v>1</v>
      </c>
      <c r="P349" s="165">
        <v>1</v>
      </c>
      <c r="Q349" s="165">
        <v>1</v>
      </c>
      <c r="R349" s="165">
        <v>1</v>
      </c>
      <c r="S349" s="146">
        <v>0</v>
      </c>
      <c r="T349" s="185">
        <f t="shared" si="79"/>
        <v>0</v>
      </c>
      <c r="U349" s="185">
        <f t="shared" si="80"/>
        <v>0</v>
      </c>
      <c r="V349" s="185">
        <f t="shared" si="81"/>
        <v>0</v>
      </c>
      <c r="W349" s="185">
        <f t="shared" si="82"/>
        <v>0</v>
      </c>
      <c r="X349" s="185">
        <f t="shared" si="83"/>
        <v>0</v>
      </c>
      <c r="Y349" s="185">
        <f t="shared" si="84"/>
        <v>0</v>
      </c>
      <c r="Z349" s="188">
        <f t="shared" si="77"/>
        <v>0</v>
      </c>
      <c r="AA349" s="186">
        <f t="shared" si="78"/>
        <v>0</v>
      </c>
    </row>
    <row r="350" spans="1:27" ht="63.75" x14ac:dyDescent="0.25">
      <c r="A350" s="131" t="s">
        <v>881</v>
      </c>
      <c r="B350" s="37" t="s">
        <v>914</v>
      </c>
      <c r="C350" s="37" t="s">
        <v>913</v>
      </c>
      <c r="D350" s="85">
        <v>0.25</v>
      </c>
      <c r="E350" s="36" t="s">
        <v>894</v>
      </c>
      <c r="F350" s="86">
        <v>4.1700000000000001E-2</v>
      </c>
      <c r="G350" s="45" t="s">
        <v>909</v>
      </c>
      <c r="H350" s="83">
        <v>0</v>
      </c>
      <c r="I350" s="220">
        <v>5</v>
      </c>
      <c r="J350" s="144">
        <f t="shared" si="76"/>
        <v>0</v>
      </c>
      <c r="K350" s="149">
        <f>J350*F350*TablaPolítica[[#This Row],[Importancia relativa del objetivo(%)]]</f>
        <v>0</v>
      </c>
      <c r="L350" s="195" t="s">
        <v>1098</v>
      </c>
      <c r="M350" s="84" t="str">
        <f t="shared" si="75"/>
        <v>entero</v>
      </c>
      <c r="N350" s="165">
        <v>1</v>
      </c>
      <c r="O350" s="165">
        <v>1</v>
      </c>
      <c r="P350" s="165">
        <v>1</v>
      </c>
      <c r="Q350" s="165">
        <v>1</v>
      </c>
      <c r="R350" s="165">
        <v>1</v>
      </c>
      <c r="S350" s="146">
        <v>0</v>
      </c>
      <c r="T350" s="185">
        <f t="shared" si="79"/>
        <v>0</v>
      </c>
      <c r="U350" s="185">
        <f t="shared" si="80"/>
        <v>0</v>
      </c>
      <c r="V350" s="185">
        <f t="shared" si="81"/>
        <v>0</v>
      </c>
      <c r="W350" s="185">
        <f t="shared" si="82"/>
        <v>0</v>
      </c>
      <c r="X350" s="185">
        <f t="shared" si="83"/>
        <v>0</v>
      </c>
      <c r="Y350" s="185">
        <f t="shared" si="84"/>
        <v>0</v>
      </c>
      <c r="Z350" s="188">
        <f t="shared" si="77"/>
        <v>0</v>
      </c>
      <c r="AA350" s="186">
        <f t="shared" si="78"/>
        <v>0</v>
      </c>
    </row>
    <row r="351" spans="1:27" ht="63.75" x14ac:dyDescent="0.25">
      <c r="A351" s="131" t="s">
        <v>881</v>
      </c>
      <c r="B351" s="37" t="s">
        <v>914</v>
      </c>
      <c r="C351" s="37" t="s">
        <v>913</v>
      </c>
      <c r="D351" s="85">
        <v>0.25</v>
      </c>
      <c r="E351" s="36" t="s">
        <v>895</v>
      </c>
      <c r="F351" s="86">
        <v>4.1700000000000001E-2</v>
      </c>
      <c r="G351" s="46" t="s">
        <v>308</v>
      </c>
      <c r="H351" s="83">
        <v>0</v>
      </c>
      <c r="I351" s="220">
        <v>5</v>
      </c>
      <c r="J351" s="144">
        <f t="shared" si="76"/>
        <v>0</v>
      </c>
      <c r="K351" s="149">
        <f>J351*F351*TablaPolítica[[#This Row],[Importancia relativa del objetivo(%)]]</f>
        <v>0</v>
      </c>
      <c r="L351" s="195" t="s">
        <v>1098</v>
      </c>
      <c r="M351" s="84" t="str">
        <f t="shared" si="75"/>
        <v>entero</v>
      </c>
      <c r="N351" s="165">
        <v>1</v>
      </c>
      <c r="O351" s="165">
        <v>1</v>
      </c>
      <c r="P351" s="165">
        <v>1</v>
      </c>
      <c r="Q351" s="165">
        <v>1</v>
      </c>
      <c r="R351" s="165">
        <v>1</v>
      </c>
      <c r="S351" s="146">
        <v>0</v>
      </c>
      <c r="T351" s="185">
        <f t="shared" si="79"/>
        <v>0</v>
      </c>
      <c r="U351" s="185">
        <f t="shared" si="80"/>
        <v>0</v>
      </c>
      <c r="V351" s="185">
        <f t="shared" si="81"/>
        <v>0</v>
      </c>
      <c r="W351" s="185">
        <f t="shared" si="82"/>
        <v>0</v>
      </c>
      <c r="X351" s="185">
        <f t="shared" si="83"/>
        <v>0</v>
      </c>
      <c r="Y351" s="185">
        <f t="shared" si="84"/>
        <v>0</v>
      </c>
      <c r="Z351" s="188">
        <f t="shared" si="77"/>
        <v>0</v>
      </c>
      <c r="AA351" s="186">
        <f t="shared" si="78"/>
        <v>0</v>
      </c>
    </row>
    <row r="352" spans="1:27" s="34" customFormat="1" ht="114.75" x14ac:dyDescent="0.25">
      <c r="A352" s="131" t="s">
        <v>81</v>
      </c>
      <c r="B352" s="37" t="s">
        <v>919</v>
      </c>
      <c r="C352" s="37" t="s">
        <v>948</v>
      </c>
      <c r="D352" s="85">
        <v>0.35</v>
      </c>
      <c r="E352" s="37" t="s">
        <v>920</v>
      </c>
      <c r="F352" s="86">
        <v>0.05</v>
      </c>
      <c r="G352" s="45" t="s">
        <v>934</v>
      </c>
      <c r="H352" s="83">
        <v>0</v>
      </c>
      <c r="I352" s="223">
        <v>100</v>
      </c>
      <c r="J352" s="144">
        <f t="shared" si="76"/>
        <v>0</v>
      </c>
      <c r="K352" s="149">
        <f>J352*F352*TablaPolítica[[#This Row],[Importancia relativa del objetivo(%)]]</f>
        <v>0</v>
      </c>
      <c r="L352" s="193" t="s">
        <v>1098</v>
      </c>
      <c r="M352" s="84" t="str">
        <f t="shared" si="75"/>
        <v>porcentaje</v>
      </c>
      <c r="N352" s="80">
        <v>1</v>
      </c>
      <c r="O352" s="80">
        <v>1</v>
      </c>
      <c r="P352" s="80">
        <v>1</v>
      </c>
      <c r="Q352" s="80">
        <v>1</v>
      </c>
      <c r="R352" s="80">
        <v>1</v>
      </c>
      <c r="S352" s="80">
        <v>1</v>
      </c>
      <c r="T352" s="185">
        <f t="shared" si="79"/>
        <v>0</v>
      </c>
      <c r="U352" s="185">
        <f t="shared" si="80"/>
        <v>0</v>
      </c>
      <c r="V352" s="185">
        <f t="shared" si="81"/>
        <v>0</v>
      </c>
      <c r="W352" s="185">
        <f t="shared" si="82"/>
        <v>0</v>
      </c>
      <c r="X352" s="185">
        <f t="shared" si="83"/>
        <v>0</v>
      </c>
      <c r="Y352" s="185">
        <f t="shared" si="84"/>
        <v>0</v>
      </c>
      <c r="Z352" s="188">
        <f t="shared" si="77"/>
        <v>0</v>
      </c>
      <c r="AA352" s="186">
        <f t="shared" si="78"/>
        <v>0</v>
      </c>
    </row>
    <row r="353" spans="1:27" ht="114.75" x14ac:dyDescent="0.25">
      <c r="A353" s="131" t="s">
        <v>81</v>
      </c>
      <c r="B353" s="37" t="s">
        <v>919</v>
      </c>
      <c r="C353" s="37" t="s">
        <v>948</v>
      </c>
      <c r="D353" s="85">
        <v>0.35</v>
      </c>
      <c r="E353" s="37" t="s">
        <v>921</v>
      </c>
      <c r="F353" s="86">
        <v>0.08</v>
      </c>
      <c r="G353" s="45" t="s">
        <v>935</v>
      </c>
      <c r="H353" s="83">
        <v>0</v>
      </c>
      <c r="I353" s="223">
        <v>100</v>
      </c>
      <c r="J353" s="144">
        <f t="shared" si="76"/>
        <v>0</v>
      </c>
      <c r="K353" s="149">
        <f>J353*F353*TablaPolítica[[#This Row],[Importancia relativa del objetivo(%)]]</f>
        <v>0</v>
      </c>
      <c r="L353" s="193" t="s">
        <v>1098</v>
      </c>
      <c r="M353" s="84" t="str">
        <f t="shared" si="75"/>
        <v>porcentaje</v>
      </c>
      <c r="N353" s="166">
        <v>0</v>
      </c>
      <c r="O353" s="166">
        <v>1</v>
      </c>
      <c r="P353" s="166">
        <v>1</v>
      </c>
      <c r="Q353" s="166">
        <v>1</v>
      </c>
      <c r="R353" s="166">
        <v>1</v>
      </c>
      <c r="S353" s="166">
        <v>1</v>
      </c>
      <c r="T353" s="185">
        <f t="shared" si="79"/>
        <v>0</v>
      </c>
      <c r="U353" s="185">
        <f t="shared" si="80"/>
        <v>0</v>
      </c>
      <c r="V353" s="185">
        <f t="shared" si="81"/>
        <v>0</v>
      </c>
      <c r="W353" s="185">
        <f t="shared" si="82"/>
        <v>0</v>
      </c>
      <c r="X353" s="185">
        <f t="shared" si="83"/>
        <v>0</v>
      </c>
      <c r="Y353" s="185">
        <f t="shared" si="84"/>
        <v>0</v>
      </c>
      <c r="Z353" s="188">
        <f t="shared" si="77"/>
        <v>0</v>
      </c>
      <c r="AA353" s="186">
        <f t="shared" si="78"/>
        <v>0</v>
      </c>
    </row>
    <row r="354" spans="1:27" ht="127.5" x14ac:dyDescent="0.25">
      <c r="A354" s="131" t="s">
        <v>81</v>
      </c>
      <c r="B354" s="37" t="s">
        <v>919</v>
      </c>
      <c r="C354" s="37" t="s">
        <v>948</v>
      </c>
      <c r="D354" s="85">
        <v>0.35</v>
      </c>
      <c r="E354" s="37" t="s">
        <v>922</v>
      </c>
      <c r="F354" s="86">
        <v>0.06</v>
      </c>
      <c r="G354" s="45" t="s">
        <v>936</v>
      </c>
      <c r="H354" s="83">
        <v>0</v>
      </c>
      <c r="I354" s="223">
        <v>100</v>
      </c>
      <c r="J354" s="144">
        <f t="shared" si="76"/>
        <v>0</v>
      </c>
      <c r="K354" s="149">
        <f>J354*F354*TablaPolítica[[#This Row],[Importancia relativa del objetivo(%)]]</f>
        <v>0</v>
      </c>
      <c r="L354" s="193" t="s">
        <v>1098</v>
      </c>
      <c r="M354" s="84" t="str">
        <f t="shared" si="75"/>
        <v>porcentaje</v>
      </c>
      <c r="N354" s="80">
        <v>0</v>
      </c>
      <c r="O354" s="80">
        <v>0</v>
      </c>
      <c r="P354" s="80">
        <v>0</v>
      </c>
      <c r="Q354" s="80">
        <v>1</v>
      </c>
      <c r="R354" s="80">
        <v>1</v>
      </c>
      <c r="S354" s="80">
        <v>1</v>
      </c>
      <c r="T354" s="185">
        <f t="shared" si="79"/>
        <v>0</v>
      </c>
      <c r="U354" s="185">
        <f t="shared" si="80"/>
        <v>0</v>
      </c>
      <c r="V354" s="185">
        <f t="shared" si="81"/>
        <v>0</v>
      </c>
      <c r="W354" s="185">
        <f t="shared" si="82"/>
        <v>0</v>
      </c>
      <c r="X354" s="185">
        <f t="shared" si="83"/>
        <v>0</v>
      </c>
      <c r="Y354" s="185">
        <f t="shared" si="84"/>
        <v>0</v>
      </c>
      <c r="Z354" s="188">
        <f t="shared" si="77"/>
        <v>0</v>
      </c>
      <c r="AA354" s="186">
        <f t="shared" si="78"/>
        <v>0</v>
      </c>
    </row>
    <row r="355" spans="1:27" ht="114.75" x14ac:dyDescent="0.25">
      <c r="A355" s="131" t="s">
        <v>81</v>
      </c>
      <c r="B355" s="37" t="s">
        <v>919</v>
      </c>
      <c r="C355" s="37" t="s">
        <v>948</v>
      </c>
      <c r="D355" s="85">
        <v>0.35</v>
      </c>
      <c r="E355" s="37" t="s">
        <v>923</v>
      </c>
      <c r="F355" s="86">
        <v>0.06</v>
      </c>
      <c r="G355" s="45" t="s">
        <v>937</v>
      </c>
      <c r="H355" s="83">
        <v>0</v>
      </c>
      <c r="I355" s="223">
        <v>100</v>
      </c>
      <c r="J355" s="144">
        <f t="shared" si="76"/>
        <v>0</v>
      </c>
      <c r="K355" s="149">
        <f>J355*F355*TablaPolítica[[#This Row],[Importancia relativa del objetivo(%)]]</f>
        <v>0</v>
      </c>
      <c r="L355" s="193" t="s">
        <v>1098</v>
      </c>
      <c r="M355" s="84" t="str">
        <f t="shared" si="75"/>
        <v>porcentaje</v>
      </c>
      <c r="N355" s="80">
        <v>0</v>
      </c>
      <c r="O355" s="80">
        <v>1</v>
      </c>
      <c r="P355" s="80">
        <v>1</v>
      </c>
      <c r="Q355" s="80">
        <v>1</v>
      </c>
      <c r="R355" s="80">
        <v>1</v>
      </c>
      <c r="S355" s="80">
        <v>1</v>
      </c>
      <c r="T355" s="185">
        <f t="shared" si="79"/>
        <v>0</v>
      </c>
      <c r="U355" s="185">
        <f t="shared" si="80"/>
        <v>0</v>
      </c>
      <c r="V355" s="185">
        <f t="shared" si="81"/>
        <v>0</v>
      </c>
      <c r="W355" s="185">
        <f t="shared" si="82"/>
        <v>0</v>
      </c>
      <c r="X355" s="185">
        <f t="shared" si="83"/>
        <v>0</v>
      </c>
      <c r="Y355" s="185">
        <f t="shared" si="84"/>
        <v>0</v>
      </c>
      <c r="Z355" s="188">
        <f t="shared" si="77"/>
        <v>0</v>
      </c>
      <c r="AA355" s="186">
        <f t="shared" si="78"/>
        <v>0</v>
      </c>
    </row>
    <row r="356" spans="1:27" ht="114.75" x14ac:dyDescent="0.25">
      <c r="A356" s="131" t="s">
        <v>81</v>
      </c>
      <c r="B356" s="37" t="s">
        <v>919</v>
      </c>
      <c r="C356" s="37" t="s">
        <v>948</v>
      </c>
      <c r="D356" s="85">
        <v>0.35</v>
      </c>
      <c r="E356" s="37" t="s">
        <v>924</v>
      </c>
      <c r="F356" s="86">
        <v>0.05</v>
      </c>
      <c r="G356" s="45" t="s">
        <v>938</v>
      </c>
      <c r="H356" s="83">
        <v>0</v>
      </c>
      <c r="I356" s="223">
        <v>100</v>
      </c>
      <c r="J356" s="144">
        <f t="shared" si="76"/>
        <v>0</v>
      </c>
      <c r="K356" s="149">
        <f>J356*F356*TablaPolítica[[#This Row],[Importancia relativa del objetivo(%)]]</f>
        <v>0</v>
      </c>
      <c r="L356" s="207" t="s">
        <v>1098</v>
      </c>
      <c r="M356" s="84" t="str">
        <f t="shared" ref="M356:M417" si="85">IF(I356=100,"porcentaje","entero")</f>
        <v>porcentaje</v>
      </c>
      <c r="N356" s="80">
        <v>0</v>
      </c>
      <c r="O356" s="80">
        <v>0</v>
      </c>
      <c r="P356" s="80">
        <v>1</v>
      </c>
      <c r="Q356" s="80">
        <v>1</v>
      </c>
      <c r="R356" s="80">
        <v>1</v>
      </c>
      <c r="S356" s="80">
        <v>1</v>
      </c>
      <c r="T356" s="185">
        <f t="shared" si="79"/>
        <v>0</v>
      </c>
      <c r="U356" s="185">
        <f t="shared" si="80"/>
        <v>0</v>
      </c>
      <c r="V356" s="185">
        <f t="shared" si="81"/>
        <v>0</v>
      </c>
      <c r="W356" s="185">
        <f t="shared" si="82"/>
        <v>0</v>
      </c>
      <c r="X356" s="185">
        <f t="shared" si="83"/>
        <v>0</v>
      </c>
      <c r="Y356" s="185">
        <f t="shared" si="84"/>
        <v>0</v>
      </c>
      <c r="Z356" s="188">
        <f t="shared" si="77"/>
        <v>0</v>
      </c>
      <c r="AA356" s="186">
        <f t="shared" si="78"/>
        <v>0</v>
      </c>
    </row>
    <row r="357" spans="1:27" ht="114.75" x14ac:dyDescent="0.25">
      <c r="A357" s="131" t="s">
        <v>81</v>
      </c>
      <c r="B357" s="37" t="s">
        <v>919</v>
      </c>
      <c r="C357" s="37" t="s">
        <v>948</v>
      </c>
      <c r="D357" s="85">
        <v>0.35</v>
      </c>
      <c r="E357" s="37" t="s">
        <v>925</v>
      </c>
      <c r="F357" s="86">
        <v>0.05</v>
      </c>
      <c r="G357" s="45" t="s">
        <v>939</v>
      </c>
      <c r="H357" s="83">
        <v>0</v>
      </c>
      <c r="I357" s="223">
        <v>100</v>
      </c>
      <c r="J357" s="144">
        <f t="shared" si="76"/>
        <v>0</v>
      </c>
      <c r="K357" s="149">
        <f>J357*F357*TablaPolítica[[#This Row],[Importancia relativa del objetivo(%)]]</f>
        <v>0</v>
      </c>
      <c r="L357" s="207" t="s">
        <v>1098</v>
      </c>
      <c r="M357" s="84" t="str">
        <f t="shared" si="85"/>
        <v>porcentaje</v>
      </c>
      <c r="N357" s="168">
        <v>1</v>
      </c>
      <c r="O357" s="168">
        <v>1</v>
      </c>
      <c r="P357" s="168">
        <v>1</v>
      </c>
      <c r="Q357" s="168">
        <v>1</v>
      </c>
      <c r="R357" s="168">
        <v>1</v>
      </c>
      <c r="S357" s="168">
        <v>1</v>
      </c>
      <c r="T357" s="185">
        <f t="shared" si="79"/>
        <v>0</v>
      </c>
      <c r="U357" s="185">
        <f t="shared" si="80"/>
        <v>0</v>
      </c>
      <c r="V357" s="185">
        <f t="shared" si="81"/>
        <v>0</v>
      </c>
      <c r="W357" s="185">
        <f t="shared" si="82"/>
        <v>0</v>
      </c>
      <c r="X357" s="185">
        <f t="shared" si="83"/>
        <v>0</v>
      </c>
      <c r="Y357" s="185">
        <f t="shared" si="84"/>
        <v>0</v>
      </c>
      <c r="Z357" s="188">
        <f t="shared" si="77"/>
        <v>0</v>
      </c>
      <c r="AA357" s="186">
        <f t="shared" si="78"/>
        <v>0</v>
      </c>
    </row>
    <row r="358" spans="1:27" ht="153" x14ac:dyDescent="0.25">
      <c r="A358" s="131" t="s">
        <v>81</v>
      </c>
      <c r="B358" s="37" t="s">
        <v>919</v>
      </c>
      <c r="C358" s="37" t="s">
        <v>949</v>
      </c>
      <c r="D358" s="85">
        <v>0.1</v>
      </c>
      <c r="E358" s="37" t="s">
        <v>926</v>
      </c>
      <c r="F358" s="86">
        <v>0.04</v>
      </c>
      <c r="G358" s="45" t="s">
        <v>940</v>
      </c>
      <c r="H358" s="83">
        <v>0</v>
      </c>
      <c r="I358" s="223">
        <v>100</v>
      </c>
      <c r="J358" s="144">
        <f t="shared" si="76"/>
        <v>0</v>
      </c>
      <c r="K358" s="149">
        <f>J358*F358*TablaPolítica[[#This Row],[Importancia relativa del objetivo(%)]]</f>
        <v>0</v>
      </c>
      <c r="L358" s="207" t="s">
        <v>1098</v>
      </c>
      <c r="M358" s="84" t="str">
        <f t="shared" si="85"/>
        <v>porcentaje</v>
      </c>
      <c r="N358" s="168">
        <v>0</v>
      </c>
      <c r="O358" s="168">
        <v>0</v>
      </c>
      <c r="P358" s="168">
        <v>0</v>
      </c>
      <c r="Q358" s="80">
        <v>1</v>
      </c>
      <c r="R358" s="80">
        <v>1</v>
      </c>
      <c r="S358" s="80">
        <v>1</v>
      </c>
      <c r="T358" s="185">
        <f t="shared" si="79"/>
        <v>0</v>
      </c>
      <c r="U358" s="185">
        <f t="shared" si="80"/>
        <v>0</v>
      </c>
      <c r="V358" s="185">
        <f t="shared" si="81"/>
        <v>0</v>
      </c>
      <c r="W358" s="185">
        <f t="shared" si="82"/>
        <v>0</v>
      </c>
      <c r="X358" s="185">
        <f t="shared" si="83"/>
        <v>0</v>
      </c>
      <c r="Y358" s="185">
        <f t="shared" si="84"/>
        <v>0</v>
      </c>
      <c r="Z358" s="188">
        <f t="shared" si="77"/>
        <v>0</v>
      </c>
      <c r="AA358" s="186">
        <f t="shared" si="78"/>
        <v>0</v>
      </c>
    </row>
    <row r="359" spans="1:27" ht="153" x14ac:dyDescent="0.25">
      <c r="A359" s="131" t="s">
        <v>81</v>
      </c>
      <c r="B359" s="37" t="s">
        <v>919</v>
      </c>
      <c r="C359" s="37" t="s">
        <v>949</v>
      </c>
      <c r="D359" s="85">
        <v>0.1</v>
      </c>
      <c r="E359" s="37" t="s">
        <v>927</v>
      </c>
      <c r="F359" s="86">
        <v>0.06</v>
      </c>
      <c r="G359" s="45" t="s">
        <v>941</v>
      </c>
      <c r="H359" s="83">
        <v>0</v>
      </c>
      <c r="I359" s="223">
        <v>100</v>
      </c>
      <c r="J359" s="144">
        <f t="shared" si="76"/>
        <v>0</v>
      </c>
      <c r="K359" s="149">
        <f>J359*F359*TablaPolítica[[#This Row],[Importancia relativa del objetivo(%)]]</f>
        <v>0</v>
      </c>
      <c r="L359" s="207" t="s">
        <v>1098</v>
      </c>
      <c r="M359" s="84" t="str">
        <f t="shared" si="85"/>
        <v>porcentaje</v>
      </c>
      <c r="N359" s="80">
        <v>0</v>
      </c>
      <c r="O359" s="168">
        <v>0</v>
      </c>
      <c r="P359" s="80">
        <v>0</v>
      </c>
      <c r="Q359" s="80">
        <v>1</v>
      </c>
      <c r="R359" s="80">
        <v>1</v>
      </c>
      <c r="S359" s="80">
        <v>1</v>
      </c>
      <c r="T359" s="185">
        <f t="shared" si="79"/>
        <v>0</v>
      </c>
      <c r="U359" s="185">
        <f t="shared" si="80"/>
        <v>0</v>
      </c>
      <c r="V359" s="185">
        <f t="shared" si="81"/>
        <v>0</v>
      </c>
      <c r="W359" s="185">
        <f t="shared" si="82"/>
        <v>0</v>
      </c>
      <c r="X359" s="185">
        <f t="shared" si="83"/>
        <v>0</v>
      </c>
      <c r="Y359" s="185">
        <f t="shared" si="84"/>
        <v>0</v>
      </c>
      <c r="Z359" s="188">
        <f t="shared" si="77"/>
        <v>0</v>
      </c>
      <c r="AA359" s="186">
        <f t="shared" si="78"/>
        <v>0</v>
      </c>
    </row>
    <row r="360" spans="1:27" ht="114.75" x14ac:dyDescent="0.25">
      <c r="A360" s="131" t="s">
        <v>81</v>
      </c>
      <c r="B360" s="37" t="s">
        <v>919</v>
      </c>
      <c r="C360" s="37" t="s">
        <v>950</v>
      </c>
      <c r="D360" s="85">
        <v>0.05</v>
      </c>
      <c r="E360" s="37" t="s">
        <v>928</v>
      </c>
      <c r="F360" s="86">
        <v>0.05</v>
      </c>
      <c r="G360" s="45" t="s">
        <v>942</v>
      </c>
      <c r="H360" s="83">
        <v>0</v>
      </c>
      <c r="I360" s="223">
        <v>100</v>
      </c>
      <c r="J360" s="144">
        <f t="shared" si="76"/>
        <v>0</v>
      </c>
      <c r="K360" s="149">
        <f>J360*F360*TablaPolítica[[#This Row],[Importancia relativa del objetivo(%)]]</f>
        <v>0</v>
      </c>
      <c r="L360" s="207" t="s">
        <v>1098</v>
      </c>
      <c r="M360" s="84" t="str">
        <f t="shared" si="85"/>
        <v>porcentaje</v>
      </c>
      <c r="N360" s="87">
        <v>1</v>
      </c>
      <c r="O360" s="87">
        <v>1</v>
      </c>
      <c r="P360" s="80">
        <v>1</v>
      </c>
      <c r="Q360" s="80">
        <v>1</v>
      </c>
      <c r="R360" s="80">
        <v>1</v>
      </c>
      <c r="S360" s="80">
        <v>1</v>
      </c>
      <c r="T360" s="185">
        <f t="shared" si="79"/>
        <v>0</v>
      </c>
      <c r="U360" s="185">
        <f t="shared" si="80"/>
        <v>0</v>
      </c>
      <c r="V360" s="185">
        <f t="shared" si="81"/>
        <v>0</v>
      </c>
      <c r="W360" s="185">
        <f t="shared" si="82"/>
        <v>0</v>
      </c>
      <c r="X360" s="185">
        <f t="shared" si="83"/>
        <v>0</v>
      </c>
      <c r="Y360" s="185">
        <f t="shared" si="84"/>
        <v>0</v>
      </c>
      <c r="Z360" s="188">
        <f t="shared" si="77"/>
        <v>0</v>
      </c>
      <c r="AA360" s="186">
        <f t="shared" si="78"/>
        <v>0</v>
      </c>
    </row>
    <row r="361" spans="1:27" ht="114.75" x14ac:dyDescent="0.25">
      <c r="A361" s="131" t="s">
        <v>81</v>
      </c>
      <c r="B361" s="37" t="s">
        <v>919</v>
      </c>
      <c r="C361" s="37" t="s">
        <v>951</v>
      </c>
      <c r="D361" s="85">
        <v>0.1</v>
      </c>
      <c r="E361" s="37" t="s">
        <v>929</v>
      </c>
      <c r="F361" s="86">
        <v>0.04</v>
      </c>
      <c r="G361" s="45" t="s">
        <v>943</v>
      </c>
      <c r="H361" s="83">
        <v>0</v>
      </c>
      <c r="I361" s="223">
        <v>100</v>
      </c>
      <c r="J361" s="144">
        <f t="shared" si="76"/>
        <v>0</v>
      </c>
      <c r="K361" s="149">
        <f>J361*F361*TablaPolítica[[#This Row],[Importancia relativa del objetivo(%)]]</f>
        <v>0</v>
      </c>
      <c r="L361" s="207" t="s">
        <v>1098</v>
      </c>
      <c r="M361" s="84" t="str">
        <f t="shared" si="85"/>
        <v>porcentaje</v>
      </c>
      <c r="N361" s="168">
        <v>0</v>
      </c>
      <c r="O361" s="168">
        <v>0</v>
      </c>
      <c r="P361" s="168">
        <v>1</v>
      </c>
      <c r="Q361" s="80">
        <v>1</v>
      </c>
      <c r="R361" s="80">
        <v>1</v>
      </c>
      <c r="S361" s="80">
        <v>1</v>
      </c>
      <c r="T361" s="185">
        <f t="shared" si="79"/>
        <v>0</v>
      </c>
      <c r="U361" s="185">
        <f t="shared" si="80"/>
        <v>0</v>
      </c>
      <c r="V361" s="185">
        <f t="shared" si="81"/>
        <v>0</v>
      </c>
      <c r="W361" s="185">
        <f t="shared" si="82"/>
        <v>0</v>
      </c>
      <c r="X361" s="185">
        <f t="shared" si="83"/>
        <v>0</v>
      </c>
      <c r="Y361" s="185">
        <f t="shared" si="84"/>
        <v>0</v>
      </c>
      <c r="Z361" s="188">
        <f t="shared" si="77"/>
        <v>0</v>
      </c>
      <c r="AA361" s="186">
        <f t="shared" si="78"/>
        <v>0</v>
      </c>
    </row>
    <row r="362" spans="1:27" ht="108.75" customHeight="1" x14ac:dyDescent="0.25">
      <c r="A362" s="131" t="s">
        <v>81</v>
      </c>
      <c r="B362" s="37" t="s">
        <v>919</v>
      </c>
      <c r="C362" s="37" t="s">
        <v>951</v>
      </c>
      <c r="D362" s="85">
        <v>0.1</v>
      </c>
      <c r="E362" s="37" t="s">
        <v>930</v>
      </c>
      <c r="F362" s="86">
        <v>0.06</v>
      </c>
      <c r="G362" s="45" t="s">
        <v>944</v>
      </c>
      <c r="H362" s="83">
        <v>0</v>
      </c>
      <c r="I362" s="223">
        <v>100</v>
      </c>
      <c r="J362" s="144">
        <f t="shared" si="76"/>
        <v>0</v>
      </c>
      <c r="K362" s="149">
        <f>J362*F362*TablaPolítica[[#This Row],[Importancia relativa del objetivo(%)]]</f>
        <v>0</v>
      </c>
      <c r="L362" s="207" t="s">
        <v>1098</v>
      </c>
      <c r="M362" s="84" t="str">
        <f t="shared" si="85"/>
        <v>porcentaje</v>
      </c>
      <c r="N362" s="87">
        <v>0</v>
      </c>
      <c r="O362" s="87">
        <v>0</v>
      </c>
      <c r="P362" s="87">
        <v>1</v>
      </c>
      <c r="Q362" s="87">
        <v>1</v>
      </c>
      <c r="R362" s="87">
        <v>1</v>
      </c>
      <c r="S362" s="87">
        <v>1</v>
      </c>
      <c r="T362" s="185">
        <f t="shared" si="79"/>
        <v>0</v>
      </c>
      <c r="U362" s="185">
        <f t="shared" si="80"/>
        <v>0</v>
      </c>
      <c r="V362" s="185">
        <f t="shared" si="81"/>
        <v>0</v>
      </c>
      <c r="W362" s="185">
        <f t="shared" si="82"/>
        <v>0</v>
      </c>
      <c r="X362" s="185">
        <f t="shared" si="83"/>
        <v>0</v>
      </c>
      <c r="Y362" s="185">
        <f t="shared" si="84"/>
        <v>0</v>
      </c>
      <c r="Z362" s="188">
        <f t="shared" si="77"/>
        <v>0</v>
      </c>
      <c r="AA362" s="186">
        <f t="shared" si="78"/>
        <v>0</v>
      </c>
    </row>
    <row r="363" spans="1:27" ht="114.75" x14ac:dyDescent="0.25">
      <c r="A363" s="131" t="s">
        <v>81</v>
      </c>
      <c r="B363" s="37" t="s">
        <v>919</v>
      </c>
      <c r="C363" s="37" t="s">
        <v>952</v>
      </c>
      <c r="D363" s="85">
        <v>0.1</v>
      </c>
      <c r="E363" s="37" t="s">
        <v>931</v>
      </c>
      <c r="F363" s="86">
        <v>0.1</v>
      </c>
      <c r="G363" s="45" t="s">
        <v>945</v>
      </c>
      <c r="H363" s="83">
        <v>0</v>
      </c>
      <c r="I363" s="223">
        <v>100</v>
      </c>
      <c r="J363" s="144">
        <f t="shared" si="76"/>
        <v>0</v>
      </c>
      <c r="K363" s="149">
        <f>J363*F363*TablaPolítica[[#This Row],[Importancia relativa del objetivo(%)]]</f>
        <v>0</v>
      </c>
      <c r="L363" s="207" t="s">
        <v>1098</v>
      </c>
      <c r="M363" s="84" t="str">
        <f t="shared" si="85"/>
        <v>porcentaje</v>
      </c>
      <c r="N363" s="87">
        <v>0</v>
      </c>
      <c r="O363" s="87">
        <v>1</v>
      </c>
      <c r="P363" s="87">
        <v>1</v>
      </c>
      <c r="Q363" s="87">
        <v>1</v>
      </c>
      <c r="R363" s="87">
        <v>1</v>
      </c>
      <c r="S363" s="87">
        <v>1</v>
      </c>
      <c r="T363" s="185">
        <f t="shared" si="79"/>
        <v>0</v>
      </c>
      <c r="U363" s="185">
        <f t="shared" si="80"/>
        <v>0</v>
      </c>
      <c r="V363" s="185">
        <f t="shared" si="81"/>
        <v>0</v>
      </c>
      <c r="W363" s="185">
        <f t="shared" si="82"/>
        <v>0</v>
      </c>
      <c r="X363" s="185">
        <f t="shared" si="83"/>
        <v>0</v>
      </c>
      <c r="Y363" s="185">
        <f t="shared" si="84"/>
        <v>0</v>
      </c>
      <c r="Z363" s="188">
        <f t="shared" si="77"/>
        <v>0</v>
      </c>
      <c r="AA363" s="186">
        <f t="shared" si="78"/>
        <v>0</v>
      </c>
    </row>
    <row r="364" spans="1:27" ht="216.75" x14ac:dyDescent="0.25">
      <c r="A364" s="131" t="s">
        <v>81</v>
      </c>
      <c r="B364" s="37" t="s">
        <v>919</v>
      </c>
      <c r="C364" s="37" t="s">
        <v>953</v>
      </c>
      <c r="D364" s="85">
        <v>0.1</v>
      </c>
      <c r="E364" s="37" t="s">
        <v>932</v>
      </c>
      <c r="F364" s="86">
        <v>0.1</v>
      </c>
      <c r="G364" s="45" t="s">
        <v>946</v>
      </c>
      <c r="H364" s="83">
        <v>0</v>
      </c>
      <c r="I364" s="223">
        <v>100</v>
      </c>
      <c r="J364" s="144">
        <f t="shared" si="76"/>
        <v>0</v>
      </c>
      <c r="K364" s="149">
        <f>J364*F364*TablaPolítica[[#This Row],[Importancia relativa del objetivo(%)]]</f>
        <v>0</v>
      </c>
      <c r="L364" s="207" t="s">
        <v>1098</v>
      </c>
      <c r="M364" s="84" t="str">
        <f t="shared" si="85"/>
        <v>porcentaje</v>
      </c>
      <c r="N364" s="87">
        <v>0</v>
      </c>
      <c r="O364" s="87">
        <v>0</v>
      </c>
      <c r="P364" s="87">
        <v>0.5</v>
      </c>
      <c r="Q364" s="87">
        <v>1</v>
      </c>
      <c r="R364" s="87">
        <v>1</v>
      </c>
      <c r="S364" s="87">
        <v>1</v>
      </c>
      <c r="T364" s="185">
        <f t="shared" si="79"/>
        <v>0</v>
      </c>
      <c r="U364" s="185">
        <f t="shared" si="80"/>
        <v>0</v>
      </c>
      <c r="V364" s="185">
        <f t="shared" si="81"/>
        <v>0</v>
      </c>
      <c r="W364" s="185">
        <f t="shared" si="82"/>
        <v>0</v>
      </c>
      <c r="X364" s="185">
        <f t="shared" si="83"/>
        <v>0</v>
      </c>
      <c r="Y364" s="185">
        <f t="shared" si="84"/>
        <v>0</v>
      </c>
      <c r="Z364" s="188">
        <f t="shared" si="77"/>
        <v>0</v>
      </c>
      <c r="AA364" s="186">
        <f t="shared" si="78"/>
        <v>0</v>
      </c>
    </row>
    <row r="365" spans="1:27" ht="114.75" x14ac:dyDescent="0.25">
      <c r="A365" s="131" t="s">
        <v>81</v>
      </c>
      <c r="B365" s="37" t="s">
        <v>919</v>
      </c>
      <c r="C365" s="37" t="s">
        <v>954</v>
      </c>
      <c r="D365" s="85">
        <v>0.2</v>
      </c>
      <c r="E365" s="37" t="s">
        <v>933</v>
      </c>
      <c r="F365" s="86">
        <v>0.2</v>
      </c>
      <c r="G365" s="45" t="s">
        <v>947</v>
      </c>
      <c r="H365" s="83">
        <v>0</v>
      </c>
      <c r="I365" s="223">
        <v>100</v>
      </c>
      <c r="J365" s="144">
        <f t="shared" si="76"/>
        <v>0</v>
      </c>
      <c r="K365" s="149">
        <f>J365*F365*TablaPolítica[[#This Row],[Importancia relativa del objetivo(%)]]</f>
        <v>0</v>
      </c>
      <c r="L365" s="207" t="s">
        <v>1098</v>
      </c>
      <c r="M365" s="84" t="str">
        <f t="shared" si="85"/>
        <v>porcentaje</v>
      </c>
      <c r="N365" s="87">
        <v>0</v>
      </c>
      <c r="O365" s="87">
        <v>0.2</v>
      </c>
      <c r="P365" s="87">
        <v>0.5</v>
      </c>
      <c r="Q365" s="87">
        <v>1</v>
      </c>
      <c r="R365" s="87">
        <v>1</v>
      </c>
      <c r="S365" s="169">
        <v>1</v>
      </c>
      <c r="T365" s="185">
        <f t="shared" si="79"/>
        <v>0</v>
      </c>
      <c r="U365" s="185">
        <f t="shared" si="80"/>
        <v>0</v>
      </c>
      <c r="V365" s="185">
        <f t="shared" si="81"/>
        <v>0</v>
      </c>
      <c r="W365" s="185">
        <f t="shared" si="82"/>
        <v>0</v>
      </c>
      <c r="X365" s="185">
        <f t="shared" si="83"/>
        <v>0</v>
      </c>
      <c r="Y365" s="185">
        <f t="shared" si="84"/>
        <v>0</v>
      </c>
      <c r="Z365" s="188">
        <f t="shared" si="77"/>
        <v>0</v>
      </c>
      <c r="AA365" s="186">
        <f t="shared" si="78"/>
        <v>0</v>
      </c>
    </row>
    <row r="366" spans="1:27" ht="114.75" x14ac:dyDescent="0.25">
      <c r="A366" s="131" t="s">
        <v>955</v>
      </c>
      <c r="B366" s="37" t="s">
        <v>988</v>
      </c>
      <c r="C366" s="37" t="s">
        <v>984</v>
      </c>
      <c r="D366" s="85">
        <v>0.15</v>
      </c>
      <c r="E366" s="36" t="s">
        <v>956</v>
      </c>
      <c r="F366" s="86">
        <v>0.05</v>
      </c>
      <c r="G366" s="45" t="s">
        <v>970</v>
      </c>
      <c r="H366" s="83">
        <v>0</v>
      </c>
      <c r="I366" s="223">
        <v>100</v>
      </c>
      <c r="J366" s="144">
        <f t="shared" si="76"/>
        <v>0</v>
      </c>
      <c r="K366" s="149">
        <f>J366*F366*TablaPolítica[[#This Row],[Importancia relativa del objetivo(%)]]</f>
        <v>0</v>
      </c>
      <c r="L366" s="207" t="s">
        <v>1097</v>
      </c>
      <c r="M366" s="84" t="str">
        <f t="shared" si="85"/>
        <v>porcentaje</v>
      </c>
      <c r="N366" s="87">
        <v>1</v>
      </c>
      <c r="O366" s="130">
        <v>0</v>
      </c>
      <c r="P366" s="130">
        <v>0</v>
      </c>
      <c r="Q366" s="130">
        <v>0</v>
      </c>
      <c r="R366" s="130">
        <v>0</v>
      </c>
      <c r="S366" s="130">
        <v>0</v>
      </c>
      <c r="T366" s="185">
        <f t="shared" si="79"/>
        <v>0</v>
      </c>
      <c r="U366" s="185">
        <f t="shared" si="80"/>
        <v>0</v>
      </c>
      <c r="V366" s="185">
        <f t="shared" si="81"/>
        <v>0</v>
      </c>
      <c r="W366" s="185">
        <f t="shared" si="82"/>
        <v>0</v>
      </c>
      <c r="X366" s="185">
        <f t="shared" si="83"/>
        <v>0</v>
      </c>
      <c r="Y366" s="185">
        <f t="shared" si="84"/>
        <v>0</v>
      </c>
      <c r="Z366" s="188">
        <f t="shared" si="77"/>
        <v>0</v>
      </c>
      <c r="AA366" s="186">
        <f t="shared" si="78"/>
        <v>0</v>
      </c>
    </row>
    <row r="367" spans="1:27" ht="89.25" x14ac:dyDescent="0.25">
      <c r="A367" s="131" t="s">
        <v>955</v>
      </c>
      <c r="B367" s="37" t="s">
        <v>988</v>
      </c>
      <c r="C367" s="37" t="s">
        <v>984</v>
      </c>
      <c r="D367" s="85">
        <v>0.15</v>
      </c>
      <c r="E367" s="36" t="s">
        <v>957</v>
      </c>
      <c r="F367" s="86">
        <v>0.05</v>
      </c>
      <c r="G367" s="45" t="s">
        <v>971</v>
      </c>
      <c r="H367" s="83">
        <v>0</v>
      </c>
      <c r="I367" s="223">
        <v>100</v>
      </c>
      <c r="J367" s="144">
        <f t="shared" si="76"/>
        <v>0</v>
      </c>
      <c r="K367" s="149">
        <f>J367*F367*TablaPolítica[[#This Row],[Importancia relativa del objetivo(%)]]</f>
        <v>0</v>
      </c>
      <c r="L367" s="207" t="s">
        <v>1097</v>
      </c>
      <c r="M367" s="84" t="str">
        <f t="shared" si="85"/>
        <v>porcentaje</v>
      </c>
      <c r="N367" s="87">
        <v>1</v>
      </c>
      <c r="O367" s="87">
        <v>0</v>
      </c>
      <c r="P367" s="87">
        <v>0</v>
      </c>
      <c r="Q367" s="87">
        <v>0</v>
      </c>
      <c r="R367" s="87">
        <v>0</v>
      </c>
      <c r="S367" s="87">
        <v>0</v>
      </c>
      <c r="T367" s="185">
        <f t="shared" si="79"/>
        <v>0</v>
      </c>
      <c r="U367" s="185">
        <f t="shared" si="80"/>
        <v>0</v>
      </c>
      <c r="V367" s="185">
        <f t="shared" si="81"/>
        <v>0</v>
      </c>
      <c r="W367" s="185">
        <f t="shared" si="82"/>
        <v>0</v>
      </c>
      <c r="X367" s="185">
        <f t="shared" si="83"/>
        <v>0</v>
      </c>
      <c r="Y367" s="185">
        <f t="shared" si="84"/>
        <v>0</v>
      </c>
      <c r="Z367" s="188">
        <f t="shared" si="77"/>
        <v>0</v>
      </c>
      <c r="AA367" s="186">
        <f t="shared" si="78"/>
        <v>0</v>
      </c>
    </row>
    <row r="368" spans="1:27" ht="89.25" x14ac:dyDescent="0.25">
      <c r="A368" s="131" t="s">
        <v>955</v>
      </c>
      <c r="B368" s="37" t="s">
        <v>988</v>
      </c>
      <c r="C368" s="37" t="s">
        <v>984</v>
      </c>
      <c r="D368" s="85">
        <v>0.15</v>
      </c>
      <c r="E368" s="36" t="s">
        <v>958</v>
      </c>
      <c r="F368" s="86">
        <v>0.05</v>
      </c>
      <c r="G368" s="45" t="s">
        <v>972</v>
      </c>
      <c r="H368" s="83">
        <v>0</v>
      </c>
      <c r="I368" s="224">
        <v>6</v>
      </c>
      <c r="J368" s="144">
        <f t="shared" si="76"/>
        <v>0</v>
      </c>
      <c r="K368" s="149">
        <f>J368*F368*TablaPolítica[[#This Row],[Importancia relativa del objetivo(%)]]</f>
        <v>0</v>
      </c>
      <c r="L368" s="207" t="s">
        <v>1098</v>
      </c>
      <c r="M368" s="84" t="str">
        <f t="shared" si="85"/>
        <v>entero</v>
      </c>
      <c r="N368" s="88">
        <v>1</v>
      </c>
      <c r="O368" s="88">
        <v>1</v>
      </c>
      <c r="P368" s="88">
        <v>1</v>
      </c>
      <c r="Q368" s="88">
        <v>1</v>
      </c>
      <c r="R368" s="88">
        <v>1</v>
      </c>
      <c r="S368" s="88">
        <v>1</v>
      </c>
      <c r="T368" s="185">
        <f t="shared" si="79"/>
        <v>0</v>
      </c>
      <c r="U368" s="185">
        <f t="shared" si="80"/>
        <v>0</v>
      </c>
      <c r="V368" s="185">
        <f t="shared" si="81"/>
        <v>0</v>
      </c>
      <c r="W368" s="185">
        <f t="shared" si="82"/>
        <v>0</v>
      </c>
      <c r="X368" s="185">
        <f t="shared" si="83"/>
        <v>0</v>
      </c>
      <c r="Y368" s="185">
        <f t="shared" si="84"/>
        <v>0</v>
      </c>
      <c r="Z368" s="188">
        <f t="shared" si="77"/>
        <v>0</v>
      </c>
      <c r="AA368" s="186">
        <f t="shared" si="78"/>
        <v>0</v>
      </c>
    </row>
    <row r="369" spans="1:27" ht="89.25" x14ac:dyDescent="0.25">
      <c r="A369" s="131" t="s">
        <v>955</v>
      </c>
      <c r="B369" s="37" t="s">
        <v>988</v>
      </c>
      <c r="C369" s="37" t="s">
        <v>985</v>
      </c>
      <c r="D369" s="85">
        <v>0.3</v>
      </c>
      <c r="E369" s="36" t="s">
        <v>959</v>
      </c>
      <c r="F369" s="86">
        <v>0.15</v>
      </c>
      <c r="G369" s="45" t="s">
        <v>973</v>
      </c>
      <c r="H369" s="83">
        <v>0</v>
      </c>
      <c r="I369" s="224">
        <v>2</v>
      </c>
      <c r="J369" s="144">
        <f t="shared" si="76"/>
        <v>0</v>
      </c>
      <c r="K369" s="149">
        <f>J369*F369*TablaPolítica[[#This Row],[Importancia relativa del objetivo(%)]]</f>
        <v>0</v>
      </c>
      <c r="L369" s="207" t="s">
        <v>1098</v>
      </c>
      <c r="M369" s="84" t="str">
        <f t="shared" si="85"/>
        <v>entero</v>
      </c>
      <c r="N369" s="89">
        <v>1</v>
      </c>
      <c r="O369" s="89">
        <v>0</v>
      </c>
      <c r="P369" s="89">
        <v>1</v>
      </c>
      <c r="Q369" s="89">
        <v>0</v>
      </c>
      <c r="R369" s="89">
        <v>0</v>
      </c>
      <c r="S369" s="89">
        <v>0</v>
      </c>
      <c r="T369" s="185">
        <f t="shared" si="79"/>
        <v>0</v>
      </c>
      <c r="U369" s="185">
        <f t="shared" si="80"/>
        <v>0</v>
      </c>
      <c r="V369" s="185">
        <f t="shared" si="81"/>
        <v>0</v>
      </c>
      <c r="W369" s="185">
        <f t="shared" si="82"/>
        <v>0</v>
      </c>
      <c r="X369" s="185">
        <f t="shared" si="83"/>
        <v>0</v>
      </c>
      <c r="Y369" s="185">
        <f t="shared" si="84"/>
        <v>0</v>
      </c>
      <c r="Z369" s="188">
        <f t="shared" si="77"/>
        <v>0</v>
      </c>
      <c r="AA369" s="186">
        <f t="shared" si="78"/>
        <v>0</v>
      </c>
    </row>
    <row r="370" spans="1:27" s="34" customFormat="1" ht="140.25" x14ac:dyDescent="0.25">
      <c r="A370" s="133" t="s">
        <v>955</v>
      </c>
      <c r="B370" s="48" t="s">
        <v>988</v>
      </c>
      <c r="C370" s="48" t="s">
        <v>985</v>
      </c>
      <c r="D370" s="114">
        <v>0.3</v>
      </c>
      <c r="E370" s="135" t="s">
        <v>960</v>
      </c>
      <c r="F370" s="108">
        <v>0.15</v>
      </c>
      <c r="G370" s="49" t="s">
        <v>974</v>
      </c>
      <c r="H370" s="83">
        <v>0</v>
      </c>
      <c r="I370" s="224">
        <v>0</v>
      </c>
      <c r="J370" s="170" t="e">
        <f t="shared" si="76"/>
        <v>#DIV/0!</v>
      </c>
      <c r="K370" s="174" t="e">
        <f>J370*F370*TablaPolítica[[#This Row],[Importancia relativa del objetivo(%)]]</f>
        <v>#DIV/0!</v>
      </c>
      <c r="L370" s="207" t="s">
        <v>1098</v>
      </c>
      <c r="M370" s="84" t="str">
        <f t="shared" si="85"/>
        <v>entero</v>
      </c>
      <c r="N370" s="136">
        <v>0</v>
      </c>
      <c r="O370" s="136">
        <v>2</v>
      </c>
      <c r="P370" s="136">
        <v>7</v>
      </c>
      <c r="Q370" s="136">
        <v>2</v>
      </c>
      <c r="R370" s="136">
        <v>7</v>
      </c>
      <c r="S370" s="136">
        <v>0</v>
      </c>
      <c r="T370" s="185">
        <f t="shared" si="79"/>
        <v>0</v>
      </c>
      <c r="U370" s="185">
        <f t="shared" si="80"/>
        <v>0</v>
      </c>
      <c r="V370" s="185">
        <f t="shared" si="81"/>
        <v>0</v>
      </c>
      <c r="W370" s="185">
        <f t="shared" si="82"/>
        <v>0</v>
      </c>
      <c r="X370" s="185">
        <f t="shared" si="83"/>
        <v>0</v>
      </c>
      <c r="Y370" s="185">
        <f t="shared" si="84"/>
        <v>0</v>
      </c>
      <c r="Z370" s="188">
        <f t="shared" si="77"/>
        <v>0</v>
      </c>
      <c r="AA370" s="186">
        <f t="shared" si="78"/>
        <v>0</v>
      </c>
    </row>
    <row r="371" spans="1:27" ht="102" x14ac:dyDescent="0.25">
      <c r="A371" s="131" t="s">
        <v>955</v>
      </c>
      <c r="B371" s="37" t="s">
        <v>988</v>
      </c>
      <c r="C371" s="37" t="s">
        <v>986</v>
      </c>
      <c r="D371" s="85">
        <v>0.3</v>
      </c>
      <c r="E371" s="36" t="s">
        <v>961</v>
      </c>
      <c r="F371" s="86">
        <v>0.15</v>
      </c>
      <c r="G371" s="45" t="s">
        <v>975</v>
      </c>
      <c r="H371" s="83">
        <v>0</v>
      </c>
      <c r="I371" s="224">
        <v>2</v>
      </c>
      <c r="J371" s="144">
        <f t="shared" si="76"/>
        <v>0</v>
      </c>
      <c r="K371" s="149">
        <f>J371*F371*TablaPolítica[[#This Row],[Importancia relativa del objetivo(%)]]</f>
        <v>0</v>
      </c>
      <c r="L371" s="207" t="s">
        <v>1098</v>
      </c>
      <c r="M371" s="84" t="str">
        <f t="shared" si="85"/>
        <v>entero</v>
      </c>
      <c r="N371" s="89">
        <v>1</v>
      </c>
      <c r="O371" s="89">
        <v>0</v>
      </c>
      <c r="P371" s="89">
        <v>0</v>
      </c>
      <c r="Q371" s="89">
        <v>0</v>
      </c>
      <c r="R371" s="89">
        <v>0</v>
      </c>
      <c r="S371" s="89">
        <v>1</v>
      </c>
      <c r="T371" s="185">
        <f t="shared" si="79"/>
        <v>0</v>
      </c>
      <c r="U371" s="185">
        <f t="shared" si="80"/>
        <v>0</v>
      </c>
      <c r="V371" s="185">
        <f t="shared" si="81"/>
        <v>0</v>
      </c>
      <c r="W371" s="185">
        <f t="shared" si="82"/>
        <v>0</v>
      </c>
      <c r="X371" s="185">
        <f t="shared" si="83"/>
        <v>0</v>
      </c>
      <c r="Y371" s="185">
        <f t="shared" si="84"/>
        <v>0</v>
      </c>
      <c r="Z371" s="188">
        <f t="shared" si="77"/>
        <v>0</v>
      </c>
      <c r="AA371" s="186">
        <f t="shared" si="78"/>
        <v>0</v>
      </c>
    </row>
    <row r="372" spans="1:27" ht="102" x14ac:dyDescent="0.25">
      <c r="A372" s="131" t="s">
        <v>955</v>
      </c>
      <c r="B372" s="37" t="s">
        <v>988</v>
      </c>
      <c r="C372" s="37" t="s">
        <v>986</v>
      </c>
      <c r="D372" s="85">
        <v>0.3</v>
      </c>
      <c r="E372" s="36" t="s">
        <v>962</v>
      </c>
      <c r="F372" s="86">
        <v>0.15</v>
      </c>
      <c r="G372" s="45" t="s">
        <v>976</v>
      </c>
      <c r="H372" s="83">
        <v>0</v>
      </c>
      <c r="I372" s="224">
        <v>10</v>
      </c>
      <c r="J372" s="144">
        <f t="shared" si="76"/>
        <v>0</v>
      </c>
      <c r="K372" s="149">
        <f>J372*F372*TablaPolítica[[#This Row],[Importancia relativa del objetivo(%)]]</f>
        <v>0</v>
      </c>
      <c r="L372" s="207" t="s">
        <v>1098</v>
      </c>
      <c r="M372" s="84" t="str">
        <f t="shared" si="85"/>
        <v>entero</v>
      </c>
      <c r="N372" s="89">
        <v>9</v>
      </c>
      <c r="O372" s="89">
        <v>5</v>
      </c>
      <c r="P372" s="89">
        <v>5</v>
      </c>
      <c r="Q372" s="89">
        <v>0</v>
      </c>
      <c r="R372" s="89">
        <v>0</v>
      </c>
      <c r="S372" s="89">
        <v>0</v>
      </c>
      <c r="T372" s="185">
        <f t="shared" si="79"/>
        <v>0</v>
      </c>
      <c r="U372" s="185">
        <f t="shared" si="80"/>
        <v>0</v>
      </c>
      <c r="V372" s="185">
        <f t="shared" si="81"/>
        <v>0</v>
      </c>
      <c r="W372" s="185">
        <f t="shared" si="82"/>
        <v>0</v>
      </c>
      <c r="X372" s="185">
        <f t="shared" si="83"/>
        <v>0</v>
      </c>
      <c r="Y372" s="185">
        <f t="shared" si="84"/>
        <v>0</v>
      </c>
      <c r="Z372" s="188">
        <f t="shared" si="77"/>
        <v>0</v>
      </c>
      <c r="AA372" s="186">
        <f t="shared" si="78"/>
        <v>0</v>
      </c>
    </row>
    <row r="373" spans="1:27" ht="89.25" x14ac:dyDescent="0.25">
      <c r="A373" s="131" t="s">
        <v>955</v>
      </c>
      <c r="B373" s="37" t="s">
        <v>988</v>
      </c>
      <c r="C373" s="37" t="s">
        <v>987</v>
      </c>
      <c r="D373" s="85">
        <v>0.25</v>
      </c>
      <c r="E373" s="36" t="s">
        <v>963</v>
      </c>
      <c r="F373" s="86">
        <v>0.03</v>
      </c>
      <c r="G373" s="45" t="s">
        <v>977</v>
      </c>
      <c r="H373" s="83">
        <v>0</v>
      </c>
      <c r="I373" s="223">
        <v>100</v>
      </c>
      <c r="J373" s="144">
        <f t="shared" si="76"/>
        <v>0</v>
      </c>
      <c r="K373" s="149">
        <f>J373*F373*TablaPolítica[[#This Row],[Importancia relativa del objetivo(%)]]</f>
        <v>0</v>
      </c>
      <c r="L373" s="207" t="s">
        <v>1097</v>
      </c>
      <c r="M373" s="84" t="str">
        <f t="shared" si="85"/>
        <v>porcentaje</v>
      </c>
      <c r="N373" s="87">
        <v>1</v>
      </c>
      <c r="O373" s="87">
        <v>0</v>
      </c>
      <c r="P373" s="87">
        <v>0</v>
      </c>
      <c r="Q373" s="87">
        <v>0</v>
      </c>
      <c r="R373" s="87">
        <v>0</v>
      </c>
      <c r="S373" s="87">
        <v>0</v>
      </c>
      <c r="T373" s="185">
        <f t="shared" si="79"/>
        <v>0</v>
      </c>
      <c r="U373" s="185">
        <f t="shared" si="80"/>
        <v>0</v>
      </c>
      <c r="V373" s="185">
        <f t="shared" si="81"/>
        <v>0</v>
      </c>
      <c r="W373" s="185">
        <f t="shared" si="82"/>
        <v>0</v>
      </c>
      <c r="X373" s="185">
        <f t="shared" si="83"/>
        <v>0</v>
      </c>
      <c r="Y373" s="185">
        <f t="shared" si="84"/>
        <v>0</v>
      </c>
      <c r="Z373" s="188">
        <f t="shared" si="77"/>
        <v>0</v>
      </c>
      <c r="AA373" s="186">
        <f t="shared" si="78"/>
        <v>0</v>
      </c>
    </row>
    <row r="374" spans="1:27" ht="89.25" x14ac:dyDescent="0.25">
      <c r="A374" s="131" t="s">
        <v>955</v>
      </c>
      <c r="B374" s="37" t="s">
        <v>988</v>
      </c>
      <c r="C374" s="37" t="s">
        <v>987</v>
      </c>
      <c r="D374" s="85">
        <v>0.25</v>
      </c>
      <c r="E374" s="35" t="s">
        <v>964</v>
      </c>
      <c r="F374" s="86">
        <v>0.03</v>
      </c>
      <c r="G374" s="45" t="s">
        <v>978</v>
      </c>
      <c r="H374" s="83">
        <v>0</v>
      </c>
      <c r="I374" s="223">
        <v>100</v>
      </c>
      <c r="J374" s="144">
        <f t="shared" si="76"/>
        <v>0</v>
      </c>
      <c r="K374" s="149">
        <f>J374*F374*TablaPolítica[[#This Row],[Importancia relativa del objetivo(%)]]</f>
        <v>0</v>
      </c>
      <c r="L374" s="207" t="s">
        <v>1097</v>
      </c>
      <c r="M374" s="84" t="str">
        <f t="shared" si="85"/>
        <v>porcentaje</v>
      </c>
      <c r="N374" s="87">
        <v>1</v>
      </c>
      <c r="O374" s="87">
        <v>0</v>
      </c>
      <c r="P374" s="87">
        <v>0</v>
      </c>
      <c r="Q374" s="87">
        <v>0</v>
      </c>
      <c r="R374" s="87">
        <v>0</v>
      </c>
      <c r="S374" s="87">
        <v>0</v>
      </c>
      <c r="T374" s="185">
        <f t="shared" si="79"/>
        <v>0</v>
      </c>
      <c r="U374" s="185">
        <f t="shared" si="80"/>
        <v>0</v>
      </c>
      <c r="V374" s="185">
        <f t="shared" si="81"/>
        <v>0</v>
      </c>
      <c r="W374" s="185">
        <f t="shared" si="82"/>
        <v>0</v>
      </c>
      <c r="X374" s="185">
        <f t="shared" si="83"/>
        <v>0</v>
      </c>
      <c r="Y374" s="185">
        <f t="shared" si="84"/>
        <v>0</v>
      </c>
      <c r="Z374" s="188">
        <f t="shared" si="77"/>
        <v>0</v>
      </c>
      <c r="AA374" s="186">
        <f t="shared" si="78"/>
        <v>0</v>
      </c>
    </row>
    <row r="375" spans="1:27" ht="89.25" x14ac:dyDescent="0.25">
      <c r="A375" s="131" t="s">
        <v>955</v>
      </c>
      <c r="B375" s="37" t="s">
        <v>988</v>
      </c>
      <c r="C375" s="37" t="s">
        <v>987</v>
      </c>
      <c r="D375" s="85">
        <v>0.25</v>
      </c>
      <c r="E375" s="36" t="s">
        <v>965</v>
      </c>
      <c r="F375" s="86">
        <v>0.03</v>
      </c>
      <c r="G375" s="45" t="s">
        <v>979</v>
      </c>
      <c r="H375" s="83">
        <v>0</v>
      </c>
      <c r="I375" s="223">
        <v>75</v>
      </c>
      <c r="J375" s="144">
        <f t="shared" si="76"/>
        <v>0</v>
      </c>
      <c r="K375" s="149">
        <f>J375*F375*TablaPolítica[[#This Row],[Importancia relativa del objetivo(%)]]</f>
        <v>0</v>
      </c>
      <c r="L375" s="207" t="s">
        <v>1097</v>
      </c>
      <c r="M375" s="84" t="s">
        <v>1114</v>
      </c>
      <c r="N375" s="90">
        <v>0.125</v>
      </c>
      <c r="O375" s="90">
        <v>0.125</v>
      </c>
      <c r="P375" s="90">
        <v>0.125</v>
      </c>
      <c r="Q375" s="90">
        <v>0.125</v>
      </c>
      <c r="R375" s="90">
        <v>0.125</v>
      </c>
      <c r="S375" s="90">
        <v>0.125</v>
      </c>
      <c r="T375" s="185">
        <f t="shared" si="79"/>
        <v>0</v>
      </c>
      <c r="U375" s="185">
        <f t="shared" si="80"/>
        <v>0</v>
      </c>
      <c r="V375" s="185">
        <f t="shared" si="81"/>
        <v>0</v>
      </c>
      <c r="W375" s="185">
        <f t="shared" si="82"/>
        <v>0</v>
      </c>
      <c r="X375" s="185">
        <f t="shared" si="83"/>
        <v>0</v>
      </c>
      <c r="Y375" s="185">
        <f t="shared" si="84"/>
        <v>0</v>
      </c>
      <c r="Z375" s="188">
        <f t="shared" si="77"/>
        <v>0</v>
      </c>
      <c r="AA375" s="186">
        <f t="shared" si="78"/>
        <v>0</v>
      </c>
    </row>
    <row r="376" spans="1:27" ht="89.25" x14ac:dyDescent="0.25">
      <c r="A376" s="131" t="s">
        <v>955</v>
      </c>
      <c r="B376" s="37" t="s">
        <v>988</v>
      </c>
      <c r="C376" s="37" t="s">
        <v>987</v>
      </c>
      <c r="D376" s="85">
        <v>0.25</v>
      </c>
      <c r="E376" s="36" t="s">
        <v>966</v>
      </c>
      <c r="F376" s="86">
        <v>0.03</v>
      </c>
      <c r="G376" s="45" t="s">
        <v>980</v>
      </c>
      <c r="H376" s="83">
        <v>0</v>
      </c>
      <c r="I376" s="223">
        <v>75</v>
      </c>
      <c r="J376" s="144">
        <f t="shared" si="76"/>
        <v>0</v>
      </c>
      <c r="K376" s="149">
        <f>J376*F376*TablaPolítica[[#This Row],[Importancia relativa del objetivo(%)]]</f>
        <v>0</v>
      </c>
      <c r="L376" s="207" t="s">
        <v>1097</v>
      </c>
      <c r="M376" s="84" t="s">
        <v>1114</v>
      </c>
      <c r="N376" s="90">
        <v>0.125</v>
      </c>
      <c r="O376" s="90">
        <v>0.125</v>
      </c>
      <c r="P376" s="90">
        <v>0.125</v>
      </c>
      <c r="Q376" s="90">
        <v>0.125</v>
      </c>
      <c r="R376" s="90">
        <v>0.125</v>
      </c>
      <c r="S376" s="90">
        <v>0.125</v>
      </c>
      <c r="T376" s="185">
        <f t="shared" si="79"/>
        <v>0</v>
      </c>
      <c r="U376" s="185">
        <f t="shared" si="80"/>
        <v>0</v>
      </c>
      <c r="V376" s="185">
        <f t="shared" si="81"/>
        <v>0</v>
      </c>
      <c r="W376" s="185">
        <f t="shared" si="82"/>
        <v>0</v>
      </c>
      <c r="X376" s="185">
        <f t="shared" si="83"/>
        <v>0</v>
      </c>
      <c r="Y376" s="185">
        <f t="shared" si="84"/>
        <v>0</v>
      </c>
      <c r="Z376" s="188">
        <f t="shared" si="77"/>
        <v>0</v>
      </c>
      <c r="AA376" s="186">
        <f t="shared" si="78"/>
        <v>0</v>
      </c>
    </row>
    <row r="377" spans="1:27" ht="114.75" x14ac:dyDescent="0.25">
      <c r="A377" s="131" t="s">
        <v>955</v>
      </c>
      <c r="B377" s="37" t="s">
        <v>988</v>
      </c>
      <c r="C377" s="37" t="s">
        <v>987</v>
      </c>
      <c r="D377" s="85">
        <v>0.25</v>
      </c>
      <c r="E377" s="36" t="s">
        <v>967</v>
      </c>
      <c r="F377" s="86">
        <v>0.04</v>
      </c>
      <c r="G377" s="45" t="s">
        <v>981</v>
      </c>
      <c r="H377" s="83">
        <v>0</v>
      </c>
      <c r="I377" s="224">
        <v>100</v>
      </c>
      <c r="J377" s="144">
        <f t="shared" si="76"/>
        <v>0</v>
      </c>
      <c r="K377" s="149">
        <f>J377*F377*TablaPolítica[[#This Row],[Importancia relativa del objetivo(%)]]</f>
        <v>0</v>
      </c>
      <c r="L377" s="207" t="s">
        <v>1097</v>
      </c>
      <c r="M377" s="84" t="str">
        <f t="shared" si="85"/>
        <v>porcentaje</v>
      </c>
      <c r="N377" s="87">
        <v>0</v>
      </c>
      <c r="O377" s="87">
        <v>1</v>
      </c>
      <c r="P377" s="87">
        <v>0</v>
      </c>
      <c r="Q377" s="87">
        <v>0</v>
      </c>
      <c r="R377" s="87">
        <v>0</v>
      </c>
      <c r="S377" s="87">
        <v>0</v>
      </c>
      <c r="T377" s="185">
        <f t="shared" si="79"/>
        <v>0</v>
      </c>
      <c r="U377" s="185">
        <f t="shared" si="80"/>
        <v>0</v>
      </c>
      <c r="V377" s="185">
        <f t="shared" si="81"/>
        <v>0</v>
      </c>
      <c r="W377" s="185">
        <f t="shared" si="82"/>
        <v>0</v>
      </c>
      <c r="X377" s="185">
        <f t="shared" si="83"/>
        <v>0</v>
      </c>
      <c r="Y377" s="185">
        <f t="shared" si="84"/>
        <v>0</v>
      </c>
      <c r="Z377" s="188">
        <f t="shared" si="77"/>
        <v>0</v>
      </c>
      <c r="AA377" s="186">
        <f t="shared" si="78"/>
        <v>0</v>
      </c>
    </row>
    <row r="378" spans="1:27" ht="89.25" x14ac:dyDescent="0.25">
      <c r="A378" s="131" t="s">
        <v>955</v>
      </c>
      <c r="B378" s="37" t="s">
        <v>988</v>
      </c>
      <c r="C378" s="37" t="s">
        <v>987</v>
      </c>
      <c r="D378" s="85">
        <v>0.25</v>
      </c>
      <c r="E378" s="36" t="s">
        <v>968</v>
      </c>
      <c r="F378" s="86">
        <v>4.4999999999999998E-2</v>
      </c>
      <c r="G378" s="45" t="s">
        <v>982</v>
      </c>
      <c r="H378" s="83">
        <v>0</v>
      </c>
      <c r="I378" s="225">
        <v>6</v>
      </c>
      <c r="J378" s="144">
        <f t="shared" si="76"/>
        <v>0</v>
      </c>
      <c r="K378" s="149">
        <f>J378*F378*TablaPolítica[[#This Row],[Importancia relativa del objetivo(%)]]</f>
        <v>0</v>
      </c>
      <c r="L378" s="207" t="s">
        <v>1098</v>
      </c>
      <c r="M378" s="84" t="str">
        <f t="shared" si="85"/>
        <v>entero</v>
      </c>
      <c r="N378" s="89">
        <v>1</v>
      </c>
      <c r="O378" s="89">
        <v>1</v>
      </c>
      <c r="P378" s="89">
        <v>1</v>
      </c>
      <c r="Q378" s="89">
        <v>1</v>
      </c>
      <c r="R378" s="89">
        <v>1</v>
      </c>
      <c r="S378" s="89">
        <v>1</v>
      </c>
      <c r="T378" s="185">
        <f t="shared" si="79"/>
        <v>0</v>
      </c>
      <c r="U378" s="185">
        <f t="shared" si="80"/>
        <v>0</v>
      </c>
      <c r="V378" s="185">
        <f t="shared" si="81"/>
        <v>0</v>
      </c>
      <c r="W378" s="185">
        <f t="shared" si="82"/>
        <v>0</v>
      </c>
      <c r="X378" s="185">
        <f t="shared" si="83"/>
        <v>0</v>
      </c>
      <c r="Y378" s="185">
        <f t="shared" si="84"/>
        <v>0</v>
      </c>
      <c r="Z378" s="188">
        <f t="shared" si="77"/>
        <v>0</v>
      </c>
      <c r="AA378" s="186">
        <f t="shared" si="78"/>
        <v>0</v>
      </c>
    </row>
    <row r="379" spans="1:27" s="34" customFormat="1" ht="89.25" x14ac:dyDescent="0.25">
      <c r="A379" s="137" t="s">
        <v>955</v>
      </c>
      <c r="B379" s="138" t="s">
        <v>988</v>
      </c>
      <c r="C379" s="138" t="s">
        <v>987</v>
      </c>
      <c r="D379" s="139">
        <v>0.25</v>
      </c>
      <c r="E379" s="140" t="s">
        <v>969</v>
      </c>
      <c r="F379" s="141">
        <v>4.4999999999999998E-2</v>
      </c>
      <c r="G379" s="142" t="s">
        <v>983</v>
      </c>
      <c r="H379" s="83">
        <v>0</v>
      </c>
      <c r="I379" s="225">
        <v>0</v>
      </c>
      <c r="J379" s="170" t="e">
        <f>H379/I379</f>
        <v>#DIV/0!</v>
      </c>
      <c r="K379" s="174" t="e">
        <f>J379*F379*TablaPolítica[[#This Row],[Importancia relativa del objetivo(%)]]</f>
        <v>#DIV/0!</v>
      </c>
      <c r="L379" s="207" t="s">
        <v>1098</v>
      </c>
      <c r="M379" s="84" t="str">
        <f t="shared" si="85"/>
        <v>entero</v>
      </c>
      <c r="N379" s="136">
        <v>0</v>
      </c>
      <c r="O379" s="136">
        <v>9</v>
      </c>
      <c r="P379" s="136">
        <v>5</v>
      </c>
      <c r="Q379" s="136">
        <v>5</v>
      </c>
      <c r="R379" s="136">
        <v>0</v>
      </c>
      <c r="S379" s="136">
        <v>5</v>
      </c>
      <c r="T379" s="185">
        <f t="shared" si="79"/>
        <v>0</v>
      </c>
      <c r="U379" s="185">
        <f t="shared" si="80"/>
        <v>0</v>
      </c>
      <c r="V379" s="185">
        <f t="shared" si="81"/>
        <v>0</v>
      </c>
      <c r="W379" s="185">
        <f t="shared" si="82"/>
        <v>0</v>
      </c>
      <c r="X379" s="185">
        <f t="shared" si="83"/>
        <v>0</v>
      </c>
      <c r="Y379" s="185">
        <f t="shared" si="84"/>
        <v>0</v>
      </c>
      <c r="Z379" s="188">
        <f t="shared" si="77"/>
        <v>0</v>
      </c>
      <c r="AA379" s="186">
        <f t="shared" si="78"/>
        <v>0</v>
      </c>
    </row>
    <row r="380" spans="1:27" ht="150" x14ac:dyDescent="0.25">
      <c r="A380" s="72" t="s">
        <v>997</v>
      </c>
      <c r="B380" s="63" t="s">
        <v>998</v>
      </c>
      <c r="C380" s="64" t="s">
        <v>999</v>
      </c>
      <c r="D380" s="115">
        <v>0.25</v>
      </c>
      <c r="E380" s="66" t="s">
        <v>1000</v>
      </c>
      <c r="F380" s="109">
        <v>0.04</v>
      </c>
      <c r="G380" s="74" t="s">
        <v>1047</v>
      </c>
      <c r="H380" s="83">
        <v>0</v>
      </c>
      <c r="I380" s="224">
        <v>100</v>
      </c>
      <c r="J380" s="144">
        <f t="shared" si="76"/>
        <v>0</v>
      </c>
      <c r="K380" s="149">
        <f>J380*F380*TablaPolítica[[#This Row],[Importancia relativa del objetivo(%)]]</f>
        <v>0</v>
      </c>
      <c r="L380" s="207" t="s">
        <v>1098</v>
      </c>
      <c r="M380" s="84" t="str">
        <f t="shared" si="85"/>
        <v>porcentaje</v>
      </c>
      <c r="N380" s="87">
        <v>1</v>
      </c>
      <c r="O380" s="87">
        <v>0</v>
      </c>
      <c r="P380" s="87">
        <v>0</v>
      </c>
      <c r="Q380" s="87">
        <v>0</v>
      </c>
      <c r="R380" s="87">
        <v>0</v>
      </c>
      <c r="S380" s="87">
        <v>0</v>
      </c>
      <c r="T380" s="185">
        <f t="shared" si="79"/>
        <v>0</v>
      </c>
      <c r="U380" s="185">
        <f t="shared" si="80"/>
        <v>0</v>
      </c>
      <c r="V380" s="185">
        <f t="shared" si="81"/>
        <v>0</v>
      </c>
      <c r="W380" s="185">
        <f t="shared" si="82"/>
        <v>0</v>
      </c>
      <c r="X380" s="185">
        <f t="shared" si="83"/>
        <v>0</v>
      </c>
      <c r="Y380" s="185">
        <f t="shared" si="84"/>
        <v>0</v>
      </c>
      <c r="Z380" s="188">
        <f t="shared" si="77"/>
        <v>0</v>
      </c>
      <c r="AA380" s="186">
        <f t="shared" si="78"/>
        <v>0</v>
      </c>
    </row>
    <row r="381" spans="1:27" ht="150" x14ac:dyDescent="0.25">
      <c r="A381" s="72" t="s">
        <v>997</v>
      </c>
      <c r="B381" s="63" t="s">
        <v>998</v>
      </c>
      <c r="C381" s="64" t="s">
        <v>999</v>
      </c>
      <c r="D381" s="115">
        <v>0.25</v>
      </c>
      <c r="E381" s="66" t="s">
        <v>1001</v>
      </c>
      <c r="F381" s="109">
        <v>0.03</v>
      </c>
      <c r="G381" s="74" t="s">
        <v>1048</v>
      </c>
      <c r="H381" s="83">
        <v>0</v>
      </c>
      <c r="I381" s="223">
        <v>11</v>
      </c>
      <c r="J381" s="144">
        <f t="shared" si="76"/>
        <v>0</v>
      </c>
      <c r="K381" s="149">
        <f>J381*F381*TablaPolítica[[#This Row],[Importancia relativa del objetivo(%)]]</f>
        <v>0</v>
      </c>
      <c r="L381" s="207" t="s">
        <v>1098</v>
      </c>
      <c r="M381" s="84" t="s">
        <v>1114</v>
      </c>
      <c r="N381" s="87">
        <v>0.06</v>
      </c>
      <c r="O381" s="87">
        <v>7.0000000000000007E-2</v>
      </c>
      <c r="P381" s="87">
        <v>0.08</v>
      </c>
      <c r="Q381" s="87">
        <v>0.09</v>
      </c>
      <c r="R381" s="87">
        <v>0.1</v>
      </c>
      <c r="S381" s="87">
        <v>0.11</v>
      </c>
      <c r="T381" s="185">
        <f t="shared" si="79"/>
        <v>0</v>
      </c>
      <c r="U381" s="185">
        <f t="shared" si="80"/>
        <v>0</v>
      </c>
      <c r="V381" s="185">
        <f t="shared" si="81"/>
        <v>0</v>
      </c>
      <c r="W381" s="185">
        <f t="shared" si="82"/>
        <v>0</v>
      </c>
      <c r="X381" s="185">
        <f t="shared" si="83"/>
        <v>0</v>
      </c>
      <c r="Y381" s="185">
        <f t="shared" si="84"/>
        <v>0</v>
      </c>
      <c r="Z381" s="188">
        <f t="shared" si="77"/>
        <v>0</v>
      </c>
      <c r="AA381" s="186">
        <f t="shared" si="78"/>
        <v>0</v>
      </c>
    </row>
    <row r="382" spans="1:27" ht="150" x14ac:dyDescent="0.25">
      <c r="A382" s="72" t="s">
        <v>997</v>
      </c>
      <c r="B382" s="63" t="s">
        <v>998</v>
      </c>
      <c r="C382" s="64" t="s">
        <v>999</v>
      </c>
      <c r="D382" s="115">
        <v>0.25</v>
      </c>
      <c r="E382" s="66" t="s">
        <v>1002</v>
      </c>
      <c r="F382" s="109">
        <v>0.03</v>
      </c>
      <c r="G382" s="74" t="s">
        <v>1049</v>
      </c>
      <c r="H382" s="83">
        <v>0</v>
      </c>
      <c r="I382" s="223">
        <v>100</v>
      </c>
      <c r="J382" s="144">
        <f t="shared" si="76"/>
        <v>0</v>
      </c>
      <c r="K382" s="149">
        <f>J382*F382*TablaPolítica[[#This Row],[Importancia relativa del objetivo(%)]]</f>
        <v>0</v>
      </c>
      <c r="L382" s="207" t="s">
        <v>1098</v>
      </c>
      <c r="M382" s="84" t="str">
        <f t="shared" si="85"/>
        <v>porcentaje</v>
      </c>
      <c r="N382" s="80">
        <v>1</v>
      </c>
      <c r="O382" s="167">
        <v>0</v>
      </c>
      <c r="P382" s="167">
        <v>0</v>
      </c>
      <c r="Q382" s="167">
        <v>0</v>
      </c>
      <c r="R382" s="167">
        <v>0</v>
      </c>
      <c r="S382" s="167">
        <v>0</v>
      </c>
      <c r="T382" s="185">
        <f t="shared" si="79"/>
        <v>0</v>
      </c>
      <c r="U382" s="185">
        <f t="shared" si="80"/>
        <v>0</v>
      </c>
      <c r="V382" s="185">
        <f t="shared" si="81"/>
        <v>0</v>
      </c>
      <c r="W382" s="185">
        <f t="shared" si="82"/>
        <v>0</v>
      </c>
      <c r="X382" s="185">
        <f t="shared" si="83"/>
        <v>0</v>
      </c>
      <c r="Y382" s="185">
        <f t="shared" si="84"/>
        <v>0</v>
      </c>
      <c r="Z382" s="188">
        <f t="shared" si="77"/>
        <v>0</v>
      </c>
      <c r="AA382" s="186">
        <f t="shared" si="78"/>
        <v>0</v>
      </c>
    </row>
    <row r="383" spans="1:27" ht="150" x14ac:dyDescent="0.25">
      <c r="A383" s="72" t="s">
        <v>997</v>
      </c>
      <c r="B383" s="63" t="s">
        <v>998</v>
      </c>
      <c r="C383" s="64" t="s">
        <v>999</v>
      </c>
      <c r="D383" s="115">
        <v>0.25</v>
      </c>
      <c r="E383" s="67" t="s">
        <v>1003</v>
      </c>
      <c r="F383" s="109">
        <v>0.03</v>
      </c>
      <c r="G383" s="74" t="s">
        <v>1050</v>
      </c>
      <c r="H383" s="83">
        <v>0</v>
      </c>
      <c r="I383" s="224">
        <v>27</v>
      </c>
      <c r="J383" s="144">
        <f t="shared" si="76"/>
        <v>0</v>
      </c>
      <c r="K383" s="149">
        <f>J383*F383*TablaPolítica[[#This Row],[Importancia relativa del objetivo(%)]]</f>
        <v>0</v>
      </c>
      <c r="L383" s="207" t="s">
        <v>1105</v>
      </c>
      <c r="M383" s="84" t="str">
        <f t="shared" si="85"/>
        <v>entero</v>
      </c>
      <c r="N383" s="89">
        <v>27</v>
      </c>
      <c r="O383" s="89">
        <v>27</v>
      </c>
      <c r="P383" s="89">
        <v>27</v>
      </c>
      <c r="Q383" s="89">
        <v>27</v>
      </c>
      <c r="R383" s="89">
        <v>27</v>
      </c>
      <c r="S383" s="89">
        <v>27</v>
      </c>
      <c r="T383" s="185">
        <f t="shared" si="79"/>
        <v>0</v>
      </c>
      <c r="U383" s="185">
        <f t="shared" si="80"/>
        <v>0</v>
      </c>
      <c r="V383" s="185">
        <f t="shared" si="81"/>
        <v>0</v>
      </c>
      <c r="W383" s="185">
        <f t="shared" si="82"/>
        <v>0</v>
      </c>
      <c r="X383" s="185">
        <f t="shared" si="83"/>
        <v>0</v>
      </c>
      <c r="Y383" s="185">
        <f t="shared" si="84"/>
        <v>0</v>
      </c>
      <c r="Z383" s="188">
        <f t="shared" si="77"/>
        <v>0</v>
      </c>
      <c r="AA383" s="186">
        <f t="shared" si="78"/>
        <v>0</v>
      </c>
    </row>
    <row r="384" spans="1:27" ht="150" x14ac:dyDescent="0.25">
      <c r="A384" s="72" t="s">
        <v>997</v>
      </c>
      <c r="B384" s="63" t="s">
        <v>998</v>
      </c>
      <c r="C384" s="64" t="s">
        <v>999</v>
      </c>
      <c r="D384" s="115">
        <v>0.25</v>
      </c>
      <c r="E384" s="66" t="s">
        <v>1004</v>
      </c>
      <c r="F384" s="109">
        <v>0.02</v>
      </c>
      <c r="G384" s="74" t="s">
        <v>1051</v>
      </c>
      <c r="H384" s="83">
        <v>0</v>
      </c>
      <c r="I384" s="224">
        <v>5</v>
      </c>
      <c r="J384" s="144">
        <f t="shared" si="76"/>
        <v>0</v>
      </c>
      <c r="K384" s="149">
        <f>J384*F384*TablaPolítica[[#This Row],[Importancia relativa del objetivo(%)]]</f>
        <v>0</v>
      </c>
      <c r="L384" s="207" t="s">
        <v>1098</v>
      </c>
      <c r="M384" s="84" t="s">
        <v>1114</v>
      </c>
      <c r="N384" s="87">
        <v>0.03</v>
      </c>
      <c r="O384" s="87">
        <v>0.04</v>
      </c>
      <c r="P384" s="87">
        <v>0.04</v>
      </c>
      <c r="Q384" s="87">
        <v>0.05</v>
      </c>
      <c r="R384" s="87">
        <v>0.05</v>
      </c>
      <c r="S384" s="87">
        <v>0.05</v>
      </c>
      <c r="T384" s="185">
        <f t="shared" si="79"/>
        <v>0</v>
      </c>
      <c r="U384" s="185">
        <f t="shared" si="80"/>
        <v>0</v>
      </c>
      <c r="V384" s="185">
        <f t="shared" si="81"/>
        <v>0</v>
      </c>
      <c r="W384" s="185">
        <f t="shared" si="82"/>
        <v>0</v>
      </c>
      <c r="X384" s="185">
        <f t="shared" si="83"/>
        <v>0</v>
      </c>
      <c r="Y384" s="185">
        <f t="shared" si="84"/>
        <v>0</v>
      </c>
      <c r="Z384" s="188">
        <f t="shared" si="77"/>
        <v>0</v>
      </c>
      <c r="AA384" s="186">
        <f t="shared" si="78"/>
        <v>0</v>
      </c>
    </row>
    <row r="385" spans="1:27" ht="150" x14ac:dyDescent="0.25">
      <c r="A385" s="72" t="s">
        <v>997</v>
      </c>
      <c r="B385" s="63" t="s">
        <v>998</v>
      </c>
      <c r="C385" s="64" t="s">
        <v>999</v>
      </c>
      <c r="D385" s="115">
        <v>0.25</v>
      </c>
      <c r="E385" s="66" t="s">
        <v>1005</v>
      </c>
      <c r="F385" s="109">
        <v>0.02</v>
      </c>
      <c r="G385" s="74" t="s">
        <v>1052</v>
      </c>
      <c r="H385" s="83">
        <v>0</v>
      </c>
      <c r="I385" s="224">
        <v>5</v>
      </c>
      <c r="J385" s="144">
        <f t="shared" si="76"/>
        <v>0</v>
      </c>
      <c r="K385" s="149">
        <f>J385*F385*TablaPolítica[[#This Row],[Importancia relativa del objetivo(%)]]</f>
        <v>0</v>
      </c>
      <c r="L385" s="207" t="s">
        <v>1105</v>
      </c>
      <c r="M385" s="84" t="str">
        <f t="shared" si="85"/>
        <v>entero</v>
      </c>
      <c r="N385" s="89">
        <v>5</v>
      </c>
      <c r="O385" s="89">
        <v>5</v>
      </c>
      <c r="P385" s="89">
        <v>5</v>
      </c>
      <c r="Q385" s="89">
        <v>5</v>
      </c>
      <c r="R385" s="89">
        <v>5</v>
      </c>
      <c r="S385" s="89">
        <v>5</v>
      </c>
      <c r="T385" s="185">
        <f t="shared" si="79"/>
        <v>0</v>
      </c>
      <c r="U385" s="185">
        <f t="shared" si="80"/>
        <v>0</v>
      </c>
      <c r="V385" s="185">
        <f t="shared" si="81"/>
        <v>0</v>
      </c>
      <c r="W385" s="185">
        <f t="shared" si="82"/>
        <v>0</v>
      </c>
      <c r="X385" s="185">
        <f t="shared" si="83"/>
        <v>0</v>
      </c>
      <c r="Y385" s="185">
        <f t="shared" si="84"/>
        <v>0</v>
      </c>
      <c r="Z385" s="188">
        <f t="shared" si="77"/>
        <v>0</v>
      </c>
      <c r="AA385" s="186">
        <f t="shared" si="78"/>
        <v>0</v>
      </c>
    </row>
    <row r="386" spans="1:27" ht="150" x14ac:dyDescent="0.25">
      <c r="A386" s="72" t="s">
        <v>997</v>
      </c>
      <c r="B386" s="63" t="s">
        <v>998</v>
      </c>
      <c r="C386" s="64" t="s">
        <v>999</v>
      </c>
      <c r="D386" s="115">
        <v>0.25</v>
      </c>
      <c r="E386" s="66" t="s">
        <v>1006</v>
      </c>
      <c r="F386" s="109">
        <v>0.02</v>
      </c>
      <c r="G386" s="74" t="s">
        <v>1053</v>
      </c>
      <c r="H386" s="83">
        <v>0</v>
      </c>
      <c r="I386" s="224">
        <v>6</v>
      </c>
      <c r="J386" s="144">
        <f t="shared" si="76"/>
        <v>0</v>
      </c>
      <c r="K386" s="149">
        <f>J386*F386*TablaPolítica[[#This Row],[Importancia relativa del objetivo(%)]]</f>
        <v>0</v>
      </c>
      <c r="L386" s="213" t="s">
        <v>1105</v>
      </c>
      <c r="M386" s="84" t="str">
        <f t="shared" si="85"/>
        <v>entero</v>
      </c>
      <c r="N386" s="89">
        <v>1</v>
      </c>
      <c r="O386" s="89">
        <v>1</v>
      </c>
      <c r="P386" s="89">
        <v>1</v>
      </c>
      <c r="Q386" s="89">
        <v>1</v>
      </c>
      <c r="R386" s="89">
        <v>1</v>
      </c>
      <c r="S386" s="89">
        <v>1</v>
      </c>
      <c r="T386" s="185">
        <f t="shared" si="79"/>
        <v>0</v>
      </c>
      <c r="U386" s="185">
        <f t="shared" si="80"/>
        <v>0</v>
      </c>
      <c r="V386" s="185">
        <f t="shared" si="81"/>
        <v>0</v>
      </c>
      <c r="W386" s="185">
        <f t="shared" si="82"/>
        <v>0</v>
      </c>
      <c r="X386" s="185">
        <f t="shared" si="83"/>
        <v>0</v>
      </c>
      <c r="Y386" s="185">
        <f t="shared" si="84"/>
        <v>0</v>
      </c>
      <c r="Z386" s="188">
        <f t="shared" si="77"/>
        <v>0</v>
      </c>
      <c r="AA386" s="186">
        <f t="shared" si="78"/>
        <v>0</v>
      </c>
    </row>
    <row r="387" spans="1:27" ht="150" x14ac:dyDescent="0.25">
      <c r="A387" s="72" t="s">
        <v>997</v>
      </c>
      <c r="B387" s="63" t="s">
        <v>998</v>
      </c>
      <c r="C387" s="64" t="s">
        <v>999</v>
      </c>
      <c r="D387" s="115">
        <v>0.25</v>
      </c>
      <c r="E387" s="66" t="s">
        <v>1007</v>
      </c>
      <c r="F387" s="109">
        <v>0.03</v>
      </c>
      <c r="G387" s="74" t="s">
        <v>1054</v>
      </c>
      <c r="H387" s="83">
        <v>0</v>
      </c>
      <c r="I387" s="224">
        <v>25</v>
      </c>
      <c r="J387" s="144">
        <f t="shared" ref="J387:J417" si="86">H387/I387</f>
        <v>0</v>
      </c>
      <c r="K387" s="149">
        <f>J387*F387*TablaPolítica[[#This Row],[Importancia relativa del objetivo(%)]]</f>
        <v>0</v>
      </c>
      <c r="L387" s="207" t="s">
        <v>1097</v>
      </c>
      <c r="M387" s="84" t="str">
        <f t="shared" si="85"/>
        <v>entero</v>
      </c>
      <c r="N387" s="89">
        <v>2</v>
      </c>
      <c r="O387" s="89">
        <v>4</v>
      </c>
      <c r="P387" s="89">
        <v>4</v>
      </c>
      <c r="Q387" s="89">
        <v>5</v>
      </c>
      <c r="R387" s="89">
        <v>5</v>
      </c>
      <c r="S387" s="89">
        <v>5</v>
      </c>
      <c r="T387" s="185">
        <f t="shared" si="79"/>
        <v>0</v>
      </c>
      <c r="U387" s="185">
        <f t="shared" si="80"/>
        <v>0</v>
      </c>
      <c r="V387" s="185">
        <f t="shared" si="81"/>
        <v>0</v>
      </c>
      <c r="W387" s="185">
        <f t="shared" si="82"/>
        <v>0</v>
      </c>
      <c r="X387" s="185">
        <f t="shared" si="83"/>
        <v>0</v>
      </c>
      <c r="Y387" s="185">
        <f t="shared" si="84"/>
        <v>0</v>
      </c>
      <c r="Z387" s="188">
        <f t="shared" ref="Z387:Z417" si="87">AVERAGE(T387:Y387)</f>
        <v>0</v>
      </c>
      <c r="AA387" s="186">
        <f t="shared" ref="AA387:AA416" si="88">SUM(T387:Y387)</f>
        <v>0</v>
      </c>
    </row>
    <row r="388" spans="1:27" ht="150" x14ac:dyDescent="0.25">
      <c r="A388" s="72" t="s">
        <v>997</v>
      </c>
      <c r="B388" s="63" t="s">
        <v>998</v>
      </c>
      <c r="C388" s="64" t="s">
        <v>1008</v>
      </c>
      <c r="D388" s="115">
        <v>0.25</v>
      </c>
      <c r="E388" s="66" t="s">
        <v>1009</v>
      </c>
      <c r="F388" s="109">
        <v>0.06</v>
      </c>
      <c r="G388" s="74" t="s">
        <v>1055</v>
      </c>
      <c r="H388" s="83">
        <v>0</v>
      </c>
      <c r="I388" s="223">
        <v>7</v>
      </c>
      <c r="J388" s="144">
        <f t="shared" si="86"/>
        <v>0</v>
      </c>
      <c r="K388" s="149">
        <f>J388*F388*TablaPolítica[[#This Row],[Importancia relativa del objetivo(%)]]</f>
        <v>0</v>
      </c>
      <c r="L388" s="207" t="s">
        <v>1098</v>
      </c>
      <c r="M388" s="84" t="s">
        <v>1114</v>
      </c>
      <c r="N388" s="87">
        <v>0.05</v>
      </c>
      <c r="O388" s="87">
        <v>0.06</v>
      </c>
      <c r="P388" s="87">
        <v>0.06</v>
      </c>
      <c r="Q388" s="87">
        <v>7.0000000000000007E-2</v>
      </c>
      <c r="R388" s="87">
        <v>7.0000000000000007E-2</v>
      </c>
      <c r="S388" s="87">
        <v>7.0000000000000007E-2</v>
      </c>
      <c r="T388" s="185">
        <f t="shared" si="79"/>
        <v>0</v>
      </c>
      <c r="U388" s="185">
        <f t="shared" si="80"/>
        <v>0</v>
      </c>
      <c r="V388" s="185">
        <f t="shared" si="81"/>
        <v>0</v>
      </c>
      <c r="W388" s="185">
        <f t="shared" si="82"/>
        <v>0</v>
      </c>
      <c r="X388" s="185">
        <f t="shared" si="83"/>
        <v>0</v>
      </c>
      <c r="Y388" s="185">
        <f t="shared" si="84"/>
        <v>0</v>
      </c>
      <c r="Z388" s="188">
        <f t="shared" si="87"/>
        <v>0</v>
      </c>
      <c r="AA388" s="186">
        <f t="shared" si="88"/>
        <v>0</v>
      </c>
    </row>
    <row r="389" spans="1:27" ht="150" x14ac:dyDescent="0.25">
      <c r="A389" s="72" t="s">
        <v>997</v>
      </c>
      <c r="B389" s="63" t="s">
        <v>998</v>
      </c>
      <c r="C389" s="64" t="s">
        <v>1008</v>
      </c>
      <c r="D389" s="115">
        <v>0.25</v>
      </c>
      <c r="E389" s="66" t="s">
        <v>1010</v>
      </c>
      <c r="F389" s="110">
        <v>0.03</v>
      </c>
      <c r="G389" s="74" t="s">
        <v>1056</v>
      </c>
      <c r="H389" s="83">
        <v>0</v>
      </c>
      <c r="I389" s="223">
        <v>3</v>
      </c>
      <c r="J389" s="144">
        <f t="shared" si="86"/>
        <v>0</v>
      </c>
      <c r="K389" s="149">
        <f>J389*F389*TablaPolítica[[#This Row],[Importancia relativa del objetivo(%)]]</f>
        <v>0</v>
      </c>
      <c r="L389" s="207" t="s">
        <v>1098</v>
      </c>
      <c r="M389" s="84" t="s">
        <v>1114</v>
      </c>
      <c r="N389" s="87">
        <v>0.02</v>
      </c>
      <c r="O389" s="87">
        <v>0.02</v>
      </c>
      <c r="P389" s="87">
        <v>0.03</v>
      </c>
      <c r="Q389" s="87">
        <v>0.03</v>
      </c>
      <c r="R389" s="87">
        <v>0.03</v>
      </c>
      <c r="S389" s="87">
        <v>0.03</v>
      </c>
      <c r="T389" s="185">
        <f t="shared" si="79"/>
        <v>0</v>
      </c>
      <c r="U389" s="185">
        <f t="shared" si="80"/>
        <v>0</v>
      </c>
      <c r="V389" s="185">
        <f t="shared" si="81"/>
        <v>0</v>
      </c>
      <c r="W389" s="185">
        <f t="shared" si="82"/>
        <v>0</v>
      </c>
      <c r="X389" s="185">
        <f t="shared" si="83"/>
        <v>0</v>
      </c>
      <c r="Y389" s="185">
        <f t="shared" si="84"/>
        <v>0</v>
      </c>
      <c r="Z389" s="188">
        <f t="shared" si="87"/>
        <v>0</v>
      </c>
      <c r="AA389" s="186">
        <f t="shared" si="88"/>
        <v>0</v>
      </c>
    </row>
    <row r="390" spans="1:27" ht="150" x14ac:dyDescent="0.25">
      <c r="A390" s="72" t="s">
        <v>997</v>
      </c>
      <c r="B390" s="63" t="s">
        <v>998</v>
      </c>
      <c r="C390" s="64" t="s">
        <v>1008</v>
      </c>
      <c r="D390" s="115">
        <v>0.25</v>
      </c>
      <c r="E390" s="66" t="s">
        <v>1011</v>
      </c>
      <c r="F390" s="109">
        <v>0.03</v>
      </c>
      <c r="G390" s="74" t="s">
        <v>1057</v>
      </c>
      <c r="H390" s="83">
        <v>0</v>
      </c>
      <c r="I390" s="223">
        <v>7</v>
      </c>
      <c r="J390" s="144">
        <f t="shared" si="86"/>
        <v>0</v>
      </c>
      <c r="K390" s="149">
        <f>J390*F390*TablaPolítica[[#This Row],[Importancia relativa del objetivo(%)]]</f>
        <v>0</v>
      </c>
      <c r="L390" s="207" t="s">
        <v>1098</v>
      </c>
      <c r="M390" s="84" t="s">
        <v>1114</v>
      </c>
      <c r="N390" s="87">
        <v>0.05</v>
      </c>
      <c r="O390" s="87">
        <v>0.06</v>
      </c>
      <c r="P390" s="87">
        <v>0.06</v>
      </c>
      <c r="Q390" s="87">
        <v>7.0000000000000007E-2</v>
      </c>
      <c r="R390" s="87">
        <v>7.0000000000000007E-2</v>
      </c>
      <c r="S390" s="87">
        <v>7.0000000000000007E-2</v>
      </c>
      <c r="T390" s="185">
        <f t="shared" si="79"/>
        <v>0</v>
      </c>
      <c r="U390" s="185">
        <f t="shared" si="80"/>
        <v>0</v>
      </c>
      <c r="V390" s="185">
        <f t="shared" si="81"/>
        <v>0</v>
      </c>
      <c r="W390" s="185">
        <f t="shared" si="82"/>
        <v>0</v>
      </c>
      <c r="X390" s="185">
        <f t="shared" si="83"/>
        <v>0</v>
      </c>
      <c r="Y390" s="185">
        <f t="shared" si="84"/>
        <v>0</v>
      </c>
      <c r="Z390" s="188">
        <f t="shared" si="87"/>
        <v>0</v>
      </c>
      <c r="AA390" s="186">
        <f t="shared" si="88"/>
        <v>0</v>
      </c>
    </row>
    <row r="391" spans="1:27" ht="150" x14ac:dyDescent="0.25">
      <c r="A391" s="72" t="s">
        <v>997</v>
      </c>
      <c r="B391" s="63" t="s">
        <v>998</v>
      </c>
      <c r="C391" s="64" t="s">
        <v>1008</v>
      </c>
      <c r="D391" s="115">
        <v>0.25</v>
      </c>
      <c r="E391" s="66" t="s">
        <v>1012</v>
      </c>
      <c r="F391" s="109">
        <v>0.04</v>
      </c>
      <c r="G391" s="74" t="s">
        <v>1058</v>
      </c>
      <c r="H391" s="83">
        <v>0</v>
      </c>
      <c r="I391" s="223">
        <v>0.4</v>
      </c>
      <c r="J391" s="144">
        <f t="shared" si="86"/>
        <v>0</v>
      </c>
      <c r="K391" s="149">
        <f>J391*F391*TablaPolítica[[#This Row],[Importancia relativa del objetivo(%)]]</f>
        <v>0</v>
      </c>
      <c r="L391" s="207" t="s">
        <v>1098</v>
      </c>
      <c r="M391" s="84" t="s">
        <v>1114</v>
      </c>
      <c r="N391" s="90">
        <v>2E-3</v>
      </c>
      <c r="O391" s="90">
        <v>2E-3</v>
      </c>
      <c r="P391" s="90">
        <v>3.0000000000000001E-3</v>
      </c>
      <c r="Q391" s="90">
        <v>3.0000000000000001E-3</v>
      </c>
      <c r="R391" s="90">
        <v>3.0000000000000001E-3</v>
      </c>
      <c r="S391" s="90">
        <v>4.0000000000000001E-3</v>
      </c>
      <c r="T391" s="185">
        <f t="shared" si="79"/>
        <v>0</v>
      </c>
      <c r="U391" s="185">
        <f t="shared" si="80"/>
        <v>0</v>
      </c>
      <c r="V391" s="185">
        <f t="shared" si="81"/>
        <v>0</v>
      </c>
      <c r="W391" s="185">
        <f t="shared" si="82"/>
        <v>0</v>
      </c>
      <c r="X391" s="185">
        <f t="shared" si="83"/>
        <v>0</v>
      </c>
      <c r="Y391" s="185">
        <f t="shared" si="84"/>
        <v>0</v>
      </c>
      <c r="Z391" s="188">
        <f t="shared" si="87"/>
        <v>0</v>
      </c>
      <c r="AA391" s="186">
        <f t="shared" si="88"/>
        <v>0</v>
      </c>
    </row>
    <row r="392" spans="1:27" ht="150" x14ac:dyDescent="0.25">
      <c r="A392" s="72" t="s">
        <v>997</v>
      </c>
      <c r="B392" s="63" t="s">
        <v>998</v>
      </c>
      <c r="C392" s="64" t="s">
        <v>1008</v>
      </c>
      <c r="D392" s="115">
        <v>0.25</v>
      </c>
      <c r="E392" s="66" t="s">
        <v>1013</v>
      </c>
      <c r="F392" s="109">
        <v>0.05</v>
      </c>
      <c r="G392" s="74" t="s">
        <v>1059</v>
      </c>
      <c r="H392" s="83">
        <v>0</v>
      </c>
      <c r="I392" s="224">
        <v>100</v>
      </c>
      <c r="J392" s="144">
        <f t="shared" si="86"/>
        <v>0</v>
      </c>
      <c r="K392" s="149">
        <f>J392*F392*TablaPolítica[[#This Row],[Importancia relativa del objetivo(%)]]</f>
        <v>0</v>
      </c>
      <c r="L392" s="207" t="s">
        <v>1098</v>
      </c>
      <c r="M392" s="84" t="str">
        <f t="shared" si="85"/>
        <v>porcentaje</v>
      </c>
      <c r="N392" s="80">
        <v>1</v>
      </c>
      <c r="O392" s="87">
        <v>0</v>
      </c>
      <c r="P392" s="87">
        <v>0</v>
      </c>
      <c r="Q392" s="87">
        <v>0</v>
      </c>
      <c r="R392" s="87">
        <v>0</v>
      </c>
      <c r="S392" s="87">
        <v>0</v>
      </c>
      <c r="T392" s="185">
        <f t="shared" si="79"/>
        <v>0</v>
      </c>
      <c r="U392" s="185">
        <f t="shared" si="80"/>
        <v>0</v>
      </c>
      <c r="V392" s="185">
        <f t="shared" si="81"/>
        <v>0</v>
      </c>
      <c r="W392" s="185">
        <f t="shared" si="82"/>
        <v>0</v>
      </c>
      <c r="X392" s="185">
        <f t="shared" si="83"/>
        <v>0</v>
      </c>
      <c r="Y392" s="185">
        <f t="shared" si="84"/>
        <v>0</v>
      </c>
      <c r="Z392" s="188">
        <f t="shared" si="87"/>
        <v>0</v>
      </c>
      <c r="AA392" s="186">
        <f t="shared" si="88"/>
        <v>0</v>
      </c>
    </row>
    <row r="393" spans="1:27" ht="150" x14ac:dyDescent="0.25">
      <c r="A393" s="72" t="s">
        <v>997</v>
      </c>
      <c r="B393" s="63" t="s">
        <v>998</v>
      </c>
      <c r="C393" s="64" t="s">
        <v>1008</v>
      </c>
      <c r="D393" s="115">
        <v>0.25</v>
      </c>
      <c r="E393" s="64" t="s">
        <v>1014</v>
      </c>
      <c r="F393" s="81">
        <v>0.04</v>
      </c>
      <c r="G393" s="72" t="s">
        <v>1060</v>
      </c>
      <c r="H393" s="83">
        <v>0</v>
      </c>
      <c r="I393" s="226">
        <v>6</v>
      </c>
      <c r="J393" s="144">
        <f t="shared" si="86"/>
        <v>0</v>
      </c>
      <c r="K393" s="149">
        <f>J393*F393*TablaPolítica[[#This Row],[Importancia relativa del objetivo(%)]]</f>
        <v>0</v>
      </c>
      <c r="L393" s="214" t="s">
        <v>1105</v>
      </c>
      <c r="M393" s="84" t="str">
        <f t="shared" si="85"/>
        <v>entero</v>
      </c>
      <c r="N393" s="91">
        <v>6</v>
      </c>
      <c r="O393" s="91">
        <v>6</v>
      </c>
      <c r="P393" s="91">
        <v>6</v>
      </c>
      <c r="Q393" s="91">
        <v>6</v>
      </c>
      <c r="R393" s="91">
        <v>6</v>
      </c>
      <c r="S393" s="91">
        <v>6</v>
      </c>
      <c r="T393" s="185">
        <f t="shared" si="79"/>
        <v>0</v>
      </c>
      <c r="U393" s="185">
        <f t="shared" si="80"/>
        <v>0</v>
      </c>
      <c r="V393" s="185">
        <f t="shared" si="81"/>
        <v>0</v>
      </c>
      <c r="W393" s="185">
        <f t="shared" si="82"/>
        <v>0</v>
      </c>
      <c r="X393" s="185">
        <f t="shared" si="83"/>
        <v>0</v>
      </c>
      <c r="Y393" s="185">
        <f t="shared" si="84"/>
        <v>0</v>
      </c>
      <c r="Z393" s="188">
        <f t="shared" si="87"/>
        <v>0</v>
      </c>
      <c r="AA393" s="186">
        <f t="shared" si="88"/>
        <v>0</v>
      </c>
    </row>
    <row r="394" spans="1:27" ht="150" x14ac:dyDescent="0.25">
      <c r="A394" s="72" t="s">
        <v>997</v>
      </c>
      <c r="B394" s="63" t="s">
        <v>998</v>
      </c>
      <c r="C394" s="68" t="s">
        <v>1015</v>
      </c>
      <c r="D394" s="115">
        <v>0.25</v>
      </c>
      <c r="E394" s="66" t="s">
        <v>1016</v>
      </c>
      <c r="F394" s="109">
        <v>0.03</v>
      </c>
      <c r="G394" s="74" t="s">
        <v>1061</v>
      </c>
      <c r="H394" s="83">
        <v>0</v>
      </c>
      <c r="I394" s="224">
        <v>100</v>
      </c>
      <c r="J394" s="144">
        <f t="shared" si="86"/>
        <v>0</v>
      </c>
      <c r="K394" s="149">
        <f>J394*F394*TablaPolítica[[#This Row],[Importancia relativa del objetivo(%)]]</f>
        <v>0</v>
      </c>
      <c r="L394" s="207" t="s">
        <v>1098</v>
      </c>
      <c r="M394" s="84" t="str">
        <f t="shared" si="85"/>
        <v>porcentaje</v>
      </c>
      <c r="N394" s="87">
        <v>1</v>
      </c>
      <c r="O394" s="87">
        <v>0</v>
      </c>
      <c r="P394" s="87">
        <v>0</v>
      </c>
      <c r="Q394" s="87">
        <v>0</v>
      </c>
      <c r="R394" s="87">
        <v>0</v>
      </c>
      <c r="S394" s="87">
        <v>0</v>
      </c>
      <c r="T394" s="185">
        <f t="shared" si="79"/>
        <v>0</v>
      </c>
      <c r="U394" s="185">
        <f t="shared" si="80"/>
        <v>0</v>
      </c>
      <c r="V394" s="185">
        <f t="shared" si="81"/>
        <v>0</v>
      </c>
      <c r="W394" s="185">
        <f t="shared" si="82"/>
        <v>0</v>
      </c>
      <c r="X394" s="185">
        <f t="shared" si="83"/>
        <v>0</v>
      </c>
      <c r="Y394" s="185">
        <f t="shared" si="84"/>
        <v>0</v>
      </c>
      <c r="Z394" s="188">
        <f t="shared" si="87"/>
        <v>0</v>
      </c>
      <c r="AA394" s="186">
        <f t="shared" si="88"/>
        <v>0</v>
      </c>
    </row>
    <row r="395" spans="1:27" ht="150" x14ac:dyDescent="0.25">
      <c r="A395" s="72" t="s">
        <v>997</v>
      </c>
      <c r="B395" s="63" t="s">
        <v>998</v>
      </c>
      <c r="C395" s="68" t="s">
        <v>1015</v>
      </c>
      <c r="D395" s="115">
        <v>0.25</v>
      </c>
      <c r="E395" s="69" t="s">
        <v>1017</v>
      </c>
      <c r="F395" s="109">
        <v>0.04</v>
      </c>
      <c r="G395" s="74" t="s">
        <v>1062</v>
      </c>
      <c r="H395" s="83">
        <v>0</v>
      </c>
      <c r="I395" s="223">
        <v>80</v>
      </c>
      <c r="J395" s="144">
        <f t="shared" si="86"/>
        <v>0</v>
      </c>
      <c r="K395" s="149">
        <f>J395*F395*TablaPolítica[[#This Row],[Importancia relativa del objetivo(%)]]</f>
        <v>0</v>
      </c>
      <c r="L395" s="207" t="s">
        <v>1098</v>
      </c>
      <c r="M395" s="84" t="s">
        <v>1114</v>
      </c>
      <c r="N395" s="87">
        <v>0.3</v>
      </c>
      <c r="O395" s="87">
        <v>0.4</v>
      </c>
      <c r="P395" s="87">
        <v>0.5</v>
      </c>
      <c r="Q395" s="87">
        <v>0.6</v>
      </c>
      <c r="R395" s="87">
        <v>0.7</v>
      </c>
      <c r="S395" s="87">
        <v>0.8</v>
      </c>
      <c r="T395" s="185">
        <f t="shared" si="79"/>
        <v>0</v>
      </c>
      <c r="U395" s="185">
        <f t="shared" si="80"/>
        <v>0</v>
      </c>
      <c r="V395" s="185">
        <f t="shared" si="81"/>
        <v>0</v>
      </c>
      <c r="W395" s="185">
        <f t="shared" si="82"/>
        <v>0</v>
      </c>
      <c r="X395" s="185">
        <f t="shared" si="83"/>
        <v>0</v>
      </c>
      <c r="Y395" s="185">
        <f t="shared" si="84"/>
        <v>0</v>
      </c>
      <c r="Z395" s="188">
        <f t="shared" si="87"/>
        <v>0</v>
      </c>
      <c r="AA395" s="186">
        <f t="shared" si="88"/>
        <v>0</v>
      </c>
    </row>
    <row r="396" spans="1:27" ht="150" x14ac:dyDescent="0.25">
      <c r="A396" s="72" t="s">
        <v>997</v>
      </c>
      <c r="B396" s="63" t="s">
        <v>998</v>
      </c>
      <c r="C396" s="68" t="s">
        <v>1015</v>
      </c>
      <c r="D396" s="115">
        <v>0.25</v>
      </c>
      <c r="E396" s="70" t="s">
        <v>1018</v>
      </c>
      <c r="F396" s="109">
        <v>0.03</v>
      </c>
      <c r="G396" s="75" t="s">
        <v>1063</v>
      </c>
      <c r="H396" s="83">
        <v>0</v>
      </c>
      <c r="I396" s="224">
        <v>7</v>
      </c>
      <c r="J396" s="144">
        <f t="shared" si="86"/>
        <v>0</v>
      </c>
      <c r="K396" s="149">
        <f>J396*F396*TablaPolítica[[#This Row],[Importancia relativa del objetivo(%)]]</f>
        <v>0</v>
      </c>
      <c r="L396" s="207" t="s">
        <v>1098</v>
      </c>
      <c r="M396" s="84" t="str">
        <f t="shared" si="85"/>
        <v>entero</v>
      </c>
      <c r="N396" s="87">
        <v>0.05</v>
      </c>
      <c r="O396" s="87">
        <v>0.06</v>
      </c>
      <c r="P396" s="87">
        <v>0.06</v>
      </c>
      <c r="Q396" s="87">
        <v>7.0000000000000007E-2</v>
      </c>
      <c r="R396" s="87">
        <v>7.0000000000000007E-2</v>
      </c>
      <c r="S396" s="87">
        <v>7.0000000000000007E-2</v>
      </c>
      <c r="T396" s="185">
        <f t="shared" ref="T396:T417" si="89">IF($I396=0,0,($K396*N396)/$I396)</f>
        <v>0</v>
      </c>
      <c r="U396" s="185">
        <f t="shared" ref="U396:U417" si="90">IF($I396=0,0,($K396*O396)/$I396)</f>
        <v>0</v>
      </c>
      <c r="V396" s="185">
        <f t="shared" si="81"/>
        <v>0</v>
      </c>
      <c r="W396" s="185">
        <f t="shared" si="82"/>
        <v>0</v>
      </c>
      <c r="X396" s="185">
        <f t="shared" si="83"/>
        <v>0</v>
      </c>
      <c r="Y396" s="185">
        <f t="shared" si="84"/>
        <v>0</v>
      </c>
      <c r="Z396" s="188">
        <f t="shared" si="87"/>
        <v>0</v>
      </c>
      <c r="AA396" s="186">
        <f t="shared" si="88"/>
        <v>0</v>
      </c>
    </row>
    <row r="397" spans="1:27" ht="150" x14ac:dyDescent="0.25">
      <c r="A397" s="72" t="s">
        <v>997</v>
      </c>
      <c r="B397" s="63" t="s">
        <v>998</v>
      </c>
      <c r="C397" s="68" t="s">
        <v>1015</v>
      </c>
      <c r="D397" s="115">
        <v>0.25</v>
      </c>
      <c r="E397" s="71" t="s">
        <v>1019</v>
      </c>
      <c r="F397" s="109">
        <v>0.04</v>
      </c>
      <c r="G397" s="76" t="s">
        <v>1064</v>
      </c>
      <c r="H397" s="83">
        <v>0</v>
      </c>
      <c r="I397" s="224">
        <v>2</v>
      </c>
      <c r="J397" s="144">
        <f t="shared" si="86"/>
        <v>0</v>
      </c>
      <c r="K397" s="149">
        <f>J397*F397*TablaPolítica[[#This Row],[Importancia relativa del objetivo(%)]]</f>
        <v>0</v>
      </c>
      <c r="L397" s="207" t="s">
        <v>1098</v>
      </c>
      <c r="M397" s="84" t="str">
        <f t="shared" si="85"/>
        <v>entero</v>
      </c>
      <c r="N397" s="80">
        <v>0.01</v>
      </c>
      <c r="O397" s="80">
        <v>0.01</v>
      </c>
      <c r="P397" s="80">
        <v>0.01</v>
      </c>
      <c r="Q397" s="80">
        <v>0.02</v>
      </c>
      <c r="R397" s="80">
        <v>0.02</v>
      </c>
      <c r="S397" s="80">
        <v>0.02</v>
      </c>
      <c r="T397" s="185">
        <f t="shared" si="89"/>
        <v>0</v>
      </c>
      <c r="U397" s="185">
        <f t="shared" si="90"/>
        <v>0</v>
      </c>
      <c r="V397" s="185">
        <f t="shared" ref="V397:V417" si="91">IF($I397=0,0,($K397*P397)/$I397)</f>
        <v>0</v>
      </c>
      <c r="W397" s="185">
        <f t="shared" ref="W397:W417" si="92">IF($I397=0,0,($K397*Q397)/$I397)</f>
        <v>0</v>
      </c>
      <c r="X397" s="185">
        <f t="shared" ref="X397:X417" si="93">IF($I397=0,0,($K397*R397)/$I397)</f>
        <v>0</v>
      </c>
      <c r="Y397" s="185">
        <f t="shared" ref="Y397:Y417" si="94">IF($I397=0,0,($K397*S397)/$I397)</f>
        <v>0</v>
      </c>
      <c r="Z397" s="188">
        <f t="shared" si="87"/>
        <v>0</v>
      </c>
      <c r="AA397" s="186">
        <f t="shared" si="88"/>
        <v>0</v>
      </c>
    </row>
    <row r="398" spans="1:27" ht="150" x14ac:dyDescent="0.25">
      <c r="A398" s="72" t="s">
        <v>997</v>
      </c>
      <c r="B398" s="63" t="s">
        <v>998</v>
      </c>
      <c r="C398" s="68" t="s">
        <v>1020</v>
      </c>
      <c r="D398" s="115">
        <v>0.25</v>
      </c>
      <c r="E398" s="67" t="s">
        <v>1021</v>
      </c>
      <c r="F398" s="109">
        <v>0.09</v>
      </c>
      <c r="G398" s="75" t="s">
        <v>1065</v>
      </c>
      <c r="H398" s="83">
        <v>0</v>
      </c>
      <c r="I398" s="224">
        <v>2</v>
      </c>
      <c r="J398" s="144">
        <f t="shared" si="86"/>
        <v>0</v>
      </c>
      <c r="K398" s="149">
        <f>J398*F398*TablaPolítica[[#This Row],[Importancia relativa del objetivo(%)]]</f>
        <v>0</v>
      </c>
      <c r="L398" s="207" t="s">
        <v>1098</v>
      </c>
      <c r="M398" s="84" t="str">
        <f t="shared" si="85"/>
        <v>entero</v>
      </c>
      <c r="N398" s="80">
        <v>0.01</v>
      </c>
      <c r="O398" s="80">
        <v>0.01</v>
      </c>
      <c r="P398" s="80">
        <v>0.01</v>
      </c>
      <c r="Q398" s="80">
        <v>0.02</v>
      </c>
      <c r="R398" s="80">
        <v>0.02</v>
      </c>
      <c r="S398" s="80">
        <v>0.02</v>
      </c>
      <c r="T398" s="185">
        <f t="shared" si="89"/>
        <v>0</v>
      </c>
      <c r="U398" s="185">
        <f t="shared" si="90"/>
        <v>0</v>
      </c>
      <c r="V398" s="185">
        <f t="shared" si="91"/>
        <v>0</v>
      </c>
      <c r="W398" s="185">
        <f t="shared" si="92"/>
        <v>0</v>
      </c>
      <c r="X398" s="185">
        <f t="shared" si="93"/>
        <v>0</v>
      </c>
      <c r="Y398" s="185">
        <f t="shared" si="94"/>
        <v>0</v>
      </c>
      <c r="Z398" s="188">
        <f t="shared" si="87"/>
        <v>0</v>
      </c>
      <c r="AA398" s="186">
        <f t="shared" si="88"/>
        <v>0</v>
      </c>
    </row>
    <row r="399" spans="1:27" ht="150" x14ac:dyDescent="0.25">
      <c r="A399" s="72" t="s">
        <v>997</v>
      </c>
      <c r="B399" s="63" t="s">
        <v>998</v>
      </c>
      <c r="C399" s="68" t="s">
        <v>1020</v>
      </c>
      <c r="D399" s="115">
        <v>0.25</v>
      </c>
      <c r="E399" s="67" t="s">
        <v>1022</v>
      </c>
      <c r="F399" s="109">
        <v>0.08</v>
      </c>
      <c r="G399" s="76" t="s">
        <v>1066</v>
      </c>
      <c r="H399" s="83">
        <v>0</v>
      </c>
      <c r="I399" s="224">
        <v>2</v>
      </c>
      <c r="J399" s="144">
        <f t="shared" si="86"/>
        <v>0</v>
      </c>
      <c r="K399" s="149">
        <f>J399*F399*TablaPolítica[[#This Row],[Importancia relativa del objetivo(%)]]</f>
        <v>0</v>
      </c>
      <c r="L399" s="207" t="s">
        <v>1098</v>
      </c>
      <c r="M399" s="84" t="str">
        <f t="shared" si="85"/>
        <v>entero</v>
      </c>
      <c r="N399" s="80">
        <v>0.01</v>
      </c>
      <c r="O399" s="80">
        <v>0.01</v>
      </c>
      <c r="P399" s="80">
        <v>0.01</v>
      </c>
      <c r="Q399" s="80">
        <v>0.02</v>
      </c>
      <c r="R399" s="80">
        <v>0.02</v>
      </c>
      <c r="S399" s="80">
        <v>0.02</v>
      </c>
      <c r="T399" s="185">
        <f t="shared" si="89"/>
        <v>0</v>
      </c>
      <c r="U399" s="185">
        <f t="shared" si="90"/>
        <v>0</v>
      </c>
      <c r="V399" s="185">
        <f t="shared" si="91"/>
        <v>0</v>
      </c>
      <c r="W399" s="185">
        <f t="shared" si="92"/>
        <v>0</v>
      </c>
      <c r="X399" s="185">
        <f t="shared" si="93"/>
        <v>0</v>
      </c>
      <c r="Y399" s="185">
        <f t="shared" si="94"/>
        <v>0</v>
      </c>
      <c r="Z399" s="188">
        <f t="shared" si="87"/>
        <v>0</v>
      </c>
      <c r="AA399" s="186">
        <f t="shared" si="88"/>
        <v>0</v>
      </c>
    </row>
    <row r="400" spans="1:27" ht="150" x14ac:dyDescent="0.25">
      <c r="A400" s="72" t="s">
        <v>997</v>
      </c>
      <c r="B400" s="63" t="s">
        <v>998</v>
      </c>
      <c r="C400" s="68" t="s">
        <v>1020</v>
      </c>
      <c r="D400" s="115">
        <v>0.25</v>
      </c>
      <c r="E400" s="67" t="s">
        <v>1023</v>
      </c>
      <c r="F400" s="109">
        <v>0.08</v>
      </c>
      <c r="G400" s="75" t="s">
        <v>1067</v>
      </c>
      <c r="H400" s="83">
        <v>2</v>
      </c>
      <c r="I400" s="224">
        <v>2</v>
      </c>
      <c r="J400" s="144">
        <f t="shared" si="86"/>
        <v>1</v>
      </c>
      <c r="K400" s="149">
        <f>J400*F400*TablaPolítica[[#This Row],[Importancia relativa del objetivo(%)]]</f>
        <v>0.02</v>
      </c>
      <c r="L400" s="207" t="s">
        <v>1098</v>
      </c>
      <c r="M400" s="84" t="str">
        <f t="shared" si="85"/>
        <v>entero</v>
      </c>
      <c r="N400" s="80">
        <v>0.01</v>
      </c>
      <c r="O400" s="80">
        <v>0.01</v>
      </c>
      <c r="P400" s="80">
        <v>0.01</v>
      </c>
      <c r="Q400" s="80">
        <v>0.02</v>
      </c>
      <c r="R400" s="80">
        <v>0.02</v>
      </c>
      <c r="S400" s="80">
        <v>0.02</v>
      </c>
      <c r="T400" s="185">
        <f t="shared" si="89"/>
        <v>1E-4</v>
      </c>
      <c r="U400" s="185">
        <f>IF($I400=0,0,($K400*O400)/$I400)</f>
        <v>1E-4</v>
      </c>
      <c r="V400" s="185">
        <f t="shared" si="91"/>
        <v>1E-4</v>
      </c>
      <c r="W400" s="185">
        <f t="shared" si="92"/>
        <v>2.0000000000000001E-4</v>
      </c>
      <c r="X400" s="185">
        <f t="shared" si="93"/>
        <v>2.0000000000000001E-4</v>
      </c>
      <c r="Y400" s="185">
        <f t="shared" si="94"/>
        <v>2.0000000000000001E-4</v>
      </c>
      <c r="Z400" s="188">
        <f t="shared" si="87"/>
        <v>1.4999999999999999E-4</v>
      </c>
      <c r="AA400" s="186">
        <f>SUM(T400:Y400)</f>
        <v>8.9999999999999998E-4</v>
      </c>
    </row>
    <row r="401" spans="1:27" ht="135" x14ac:dyDescent="0.25">
      <c r="A401" s="72" t="s">
        <v>1024</v>
      </c>
      <c r="B401" s="63" t="s">
        <v>1025</v>
      </c>
      <c r="C401" s="64" t="s">
        <v>1026</v>
      </c>
      <c r="D401" s="115">
        <v>0.25</v>
      </c>
      <c r="E401" s="73" t="s">
        <v>1027</v>
      </c>
      <c r="F401" s="111">
        <v>0.03</v>
      </c>
      <c r="G401" s="77" t="s">
        <v>1068</v>
      </c>
      <c r="H401" s="83">
        <v>0</v>
      </c>
      <c r="I401" s="227">
        <v>10</v>
      </c>
      <c r="J401" s="144">
        <f t="shared" si="86"/>
        <v>0</v>
      </c>
      <c r="K401" s="149">
        <f>J401*F401*TablaPolítica[[#This Row],[Importancia relativa del objetivo(%)]]</f>
        <v>0</v>
      </c>
      <c r="L401" s="203" t="s">
        <v>1098</v>
      </c>
      <c r="M401" s="84" t="str">
        <f t="shared" si="85"/>
        <v>entero</v>
      </c>
      <c r="N401" s="143">
        <v>10</v>
      </c>
      <c r="O401" s="143">
        <v>10</v>
      </c>
      <c r="P401" s="143">
        <v>10</v>
      </c>
      <c r="Q401" s="143">
        <v>10</v>
      </c>
      <c r="R401" s="143">
        <v>10</v>
      </c>
      <c r="S401" s="143">
        <v>10</v>
      </c>
      <c r="T401" s="185">
        <f t="shared" si="89"/>
        <v>0</v>
      </c>
      <c r="U401" s="185">
        <f t="shared" si="90"/>
        <v>0</v>
      </c>
      <c r="V401" s="185">
        <f t="shared" si="91"/>
        <v>0</v>
      </c>
      <c r="W401" s="185">
        <f t="shared" si="92"/>
        <v>0</v>
      </c>
      <c r="X401" s="185">
        <f t="shared" si="93"/>
        <v>0</v>
      </c>
      <c r="Y401" s="185">
        <f t="shared" si="94"/>
        <v>0</v>
      </c>
      <c r="Z401" s="188">
        <f t="shared" si="87"/>
        <v>0</v>
      </c>
      <c r="AA401" s="186">
        <f t="shared" si="88"/>
        <v>0</v>
      </c>
    </row>
    <row r="402" spans="1:27" ht="135" x14ac:dyDescent="0.25">
      <c r="A402" s="72" t="s">
        <v>1024</v>
      </c>
      <c r="B402" s="63" t="s">
        <v>1025</v>
      </c>
      <c r="C402" s="64" t="s">
        <v>1026</v>
      </c>
      <c r="D402" s="115">
        <v>0.25</v>
      </c>
      <c r="E402" s="73" t="s">
        <v>1028</v>
      </c>
      <c r="F402" s="111">
        <v>0.03</v>
      </c>
      <c r="G402" s="77" t="s">
        <v>1069</v>
      </c>
      <c r="H402" s="83">
        <v>0</v>
      </c>
      <c r="I402" s="227">
        <v>10</v>
      </c>
      <c r="J402" s="144">
        <f t="shared" si="86"/>
        <v>0</v>
      </c>
      <c r="K402" s="149">
        <f>J402*F402*TablaPolítica[[#This Row],[Importancia relativa del objetivo(%)]]</f>
        <v>0</v>
      </c>
      <c r="L402" s="215" t="s">
        <v>1097</v>
      </c>
      <c r="M402" s="84" t="str">
        <f t="shared" si="85"/>
        <v>entero</v>
      </c>
      <c r="N402" s="92">
        <v>2</v>
      </c>
      <c r="O402" s="92">
        <v>2</v>
      </c>
      <c r="P402" s="92">
        <v>2</v>
      </c>
      <c r="Q402" s="92">
        <v>2</v>
      </c>
      <c r="R402" s="92">
        <v>1</v>
      </c>
      <c r="S402" s="92">
        <v>1</v>
      </c>
      <c r="T402" s="185">
        <f>IF($I402=0,0,($K402*N402)/$I402)</f>
        <v>0</v>
      </c>
      <c r="U402" s="185">
        <f t="shared" si="90"/>
        <v>0</v>
      </c>
      <c r="V402" s="185">
        <f t="shared" si="91"/>
        <v>0</v>
      </c>
      <c r="W402" s="185">
        <f t="shared" si="92"/>
        <v>0</v>
      </c>
      <c r="X402" s="185">
        <f t="shared" si="93"/>
        <v>0</v>
      </c>
      <c r="Y402" s="185">
        <f t="shared" si="94"/>
        <v>0</v>
      </c>
      <c r="Z402" s="188">
        <f t="shared" si="87"/>
        <v>0</v>
      </c>
      <c r="AA402" s="186">
        <f t="shared" si="88"/>
        <v>0</v>
      </c>
    </row>
    <row r="403" spans="1:27" ht="135" x14ac:dyDescent="0.25">
      <c r="A403" s="72" t="s">
        <v>1024</v>
      </c>
      <c r="B403" s="63" t="s">
        <v>1025</v>
      </c>
      <c r="C403" s="64" t="s">
        <v>1026</v>
      </c>
      <c r="D403" s="115">
        <v>0.25</v>
      </c>
      <c r="E403" s="73" t="s">
        <v>1029</v>
      </c>
      <c r="F403" s="111">
        <v>0.03</v>
      </c>
      <c r="G403" s="77" t="s">
        <v>1070</v>
      </c>
      <c r="H403" s="83">
        <v>0</v>
      </c>
      <c r="I403" s="227">
        <v>18</v>
      </c>
      <c r="J403" s="144">
        <f t="shared" si="86"/>
        <v>0</v>
      </c>
      <c r="K403" s="149">
        <f>J403*F403*TablaPolítica[[#This Row],[Importancia relativa del objetivo(%)]]</f>
        <v>0</v>
      </c>
      <c r="L403" s="215" t="s">
        <v>1097</v>
      </c>
      <c r="M403" s="84" t="str">
        <f t="shared" si="85"/>
        <v>entero</v>
      </c>
      <c r="N403" s="92">
        <v>3</v>
      </c>
      <c r="O403" s="92">
        <v>5</v>
      </c>
      <c r="P403" s="92">
        <v>5</v>
      </c>
      <c r="Q403" s="92">
        <v>2</v>
      </c>
      <c r="R403" s="92">
        <v>1</v>
      </c>
      <c r="S403" s="92">
        <v>2</v>
      </c>
      <c r="T403" s="185">
        <f t="shared" si="89"/>
        <v>0</v>
      </c>
      <c r="U403" s="185">
        <f t="shared" si="90"/>
        <v>0</v>
      </c>
      <c r="V403" s="185">
        <f t="shared" si="91"/>
        <v>0</v>
      </c>
      <c r="W403" s="185">
        <f t="shared" si="92"/>
        <v>0</v>
      </c>
      <c r="X403" s="185">
        <f t="shared" si="93"/>
        <v>0</v>
      </c>
      <c r="Y403" s="185">
        <f t="shared" si="94"/>
        <v>0</v>
      </c>
      <c r="Z403" s="188">
        <f t="shared" si="87"/>
        <v>0</v>
      </c>
      <c r="AA403" s="186">
        <f t="shared" si="88"/>
        <v>0</v>
      </c>
    </row>
    <row r="404" spans="1:27" ht="135" x14ac:dyDescent="0.25">
      <c r="A404" s="72" t="s">
        <v>1024</v>
      </c>
      <c r="B404" s="63" t="s">
        <v>1025</v>
      </c>
      <c r="C404" s="64" t="s">
        <v>1026</v>
      </c>
      <c r="D404" s="115">
        <v>0.25</v>
      </c>
      <c r="E404" s="73" t="s">
        <v>1030</v>
      </c>
      <c r="F404" s="111">
        <v>0.03</v>
      </c>
      <c r="G404" s="77" t="s">
        <v>1071</v>
      </c>
      <c r="H404" s="83">
        <v>0</v>
      </c>
      <c r="I404" s="227">
        <v>8</v>
      </c>
      <c r="J404" s="144">
        <f t="shared" si="86"/>
        <v>0</v>
      </c>
      <c r="K404" s="149">
        <f>J404*F404*TablaPolítica[[#This Row],[Importancia relativa del objetivo(%)]]</f>
        <v>0</v>
      </c>
      <c r="L404" s="215" t="s">
        <v>1097</v>
      </c>
      <c r="M404" s="84" t="str">
        <f t="shared" si="85"/>
        <v>entero</v>
      </c>
      <c r="N404" s="92">
        <v>0</v>
      </c>
      <c r="O404" s="92">
        <v>2</v>
      </c>
      <c r="P404" s="92">
        <v>2</v>
      </c>
      <c r="Q404" s="92">
        <v>2</v>
      </c>
      <c r="R404" s="92">
        <v>2</v>
      </c>
      <c r="S404" s="92">
        <v>0</v>
      </c>
      <c r="T404" s="185">
        <f t="shared" si="89"/>
        <v>0</v>
      </c>
      <c r="U404" s="185">
        <f t="shared" si="90"/>
        <v>0</v>
      </c>
      <c r="V404" s="185">
        <f t="shared" si="91"/>
        <v>0</v>
      </c>
      <c r="W404" s="185">
        <f t="shared" si="92"/>
        <v>0</v>
      </c>
      <c r="X404" s="185">
        <f t="shared" si="93"/>
        <v>0</v>
      </c>
      <c r="Y404" s="185">
        <f t="shared" si="94"/>
        <v>0</v>
      </c>
      <c r="Z404" s="188">
        <f t="shared" si="87"/>
        <v>0</v>
      </c>
      <c r="AA404" s="186">
        <f t="shared" si="88"/>
        <v>0</v>
      </c>
    </row>
    <row r="405" spans="1:27" ht="135" x14ac:dyDescent="0.25">
      <c r="A405" s="72" t="s">
        <v>1024</v>
      </c>
      <c r="B405" s="63" t="s">
        <v>1025</v>
      </c>
      <c r="C405" s="64" t="s">
        <v>1026</v>
      </c>
      <c r="D405" s="115">
        <v>0.25</v>
      </c>
      <c r="E405" s="73" t="s">
        <v>1031</v>
      </c>
      <c r="F405" s="111">
        <v>0.03</v>
      </c>
      <c r="G405" s="77" t="s">
        <v>1072</v>
      </c>
      <c r="H405" s="83">
        <v>0</v>
      </c>
      <c r="I405" s="219">
        <v>34</v>
      </c>
      <c r="J405" s="144">
        <f t="shared" si="86"/>
        <v>0</v>
      </c>
      <c r="K405" s="149">
        <f>J405*F405*TablaPolítica[[#This Row],[Importancia relativa del objetivo(%)]]</f>
        <v>0</v>
      </c>
      <c r="L405" s="215" t="s">
        <v>1097</v>
      </c>
      <c r="M405" s="84" t="str">
        <f t="shared" si="85"/>
        <v>entero</v>
      </c>
      <c r="N405" s="93">
        <v>0.1</v>
      </c>
      <c r="O405" s="93">
        <v>0.05</v>
      </c>
      <c r="P405" s="93">
        <v>0.05</v>
      </c>
      <c r="Q405" s="93">
        <v>0.1</v>
      </c>
      <c r="R405" s="93">
        <v>0.02</v>
      </c>
      <c r="S405" s="93">
        <v>0.02</v>
      </c>
      <c r="T405" s="185">
        <f t="shared" si="89"/>
        <v>0</v>
      </c>
      <c r="U405" s="185">
        <f t="shared" si="90"/>
        <v>0</v>
      </c>
      <c r="V405" s="185">
        <f t="shared" si="91"/>
        <v>0</v>
      </c>
      <c r="W405" s="185">
        <f t="shared" si="92"/>
        <v>0</v>
      </c>
      <c r="X405" s="185">
        <f t="shared" si="93"/>
        <v>0</v>
      </c>
      <c r="Y405" s="185">
        <f t="shared" si="94"/>
        <v>0</v>
      </c>
      <c r="Z405" s="188">
        <f t="shared" si="87"/>
        <v>0</v>
      </c>
      <c r="AA405" s="186">
        <f t="shared" si="88"/>
        <v>0</v>
      </c>
    </row>
    <row r="406" spans="1:27" ht="135" x14ac:dyDescent="0.25">
      <c r="A406" s="72" t="s">
        <v>1024</v>
      </c>
      <c r="B406" s="63" t="s">
        <v>1025</v>
      </c>
      <c r="C406" s="64" t="s">
        <v>1026</v>
      </c>
      <c r="D406" s="115">
        <v>0.25</v>
      </c>
      <c r="E406" s="73" t="s">
        <v>1032</v>
      </c>
      <c r="F406" s="111">
        <v>0.03</v>
      </c>
      <c r="G406" s="77" t="s">
        <v>1073</v>
      </c>
      <c r="H406" s="83">
        <v>0</v>
      </c>
      <c r="I406" s="227">
        <v>6</v>
      </c>
      <c r="J406" s="144">
        <f t="shared" si="86"/>
        <v>0</v>
      </c>
      <c r="K406" s="149">
        <f>J406*F406*TablaPolítica[[#This Row],[Importancia relativa del objetivo(%)]]</f>
        <v>0</v>
      </c>
      <c r="L406" s="215" t="s">
        <v>1097</v>
      </c>
      <c r="M406" s="84" t="str">
        <f t="shared" si="85"/>
        <v>entero</v>
      </c>
      <c r="N406" s="92">
        <v>1</v>
      </c>
      <c r="O406" s="92">
        <v>1</v>
      </c>
      <c r="P406" s="92">
        <v>1</v>
      </c>
      <c r="Q406" s="92">
        <v>1</v>
      </c>
      <c r="R406" s="92">
        <v>1</v>
      </c>
      <c r="S406" s="92">
        <v>1</v>
      </c>
      <c r="T406" s="185">
        <f t="shared" si="89"/>
        <v>0</v>
      </c>
      <c r="U406" s="185">
        <f t="shared" si="90"/>
        <v>0</v>
      </c>
      <c r="V406" s="185">
        <f t="shared" si="91"/>
        <v>0</v>
      </c>
      <c r="W406" s="185">
        <f t="shared" si="92"/>
        <v>0</v>
      </c>
      <c r="X406" s="185">
        <f t="shared" si="93"/>
        <v>0</v>
      </c>
      <c r="Y406" s="185">
        <f t="shared" si="94"/>
        <v>0</v>
      </c>
      <c r="Z406" s="188">
        <f t="shared" si="87"/>
        <v>0</v>
      </c>
      <c r="AA406" s="186">
        <f t="shared" si="88"/>
        <v>0</v>
      </c>
    </row>
    <row r="407" spans="1:27" ht="135" x14ac:dyDescent="0.25">
      <c r="A407" s="72" t="s">
        <v>1024</v>
      </c>
      <c r="B407" s="63" t="s">
        <v>1025</v>
      </c>
      <c r="C407" s="64" t="s">
        <v>1026</v>
      </c>
      <c r="D407" s="115">
        <v>0.25</v>
      </c>
      <c r="E407" s="63" t="s">
        <v>1033</v>
      </c>
      <c r="F407" s="111">
        <v>7.0000000000000007E-2</v>
      </c>
      <c r="G407" s="78" t="s">
        <v>1074</v>
      </c>
      <c r="H407" s="83">
        <v>0</v>
      </c>
      <c r="I407" s="219">
        <v>100</v>
      </c>
      <c r="J407" s="144">
        <f t="shared" si="86"/>
        <v>0</v>
      </c>
      <c r="K407" s="149">
        <f>J407*F407*TablaPolítica[[#This Row],[Importancia relativa del objetivo(%)]]</f>
        <v>0</v>
      </c>
      <c r="L407" s="215" t="s">
        <v>1097</v>
      </c>
      <c r="M407" s="84" t="str">
        <f t="shared" si="85"/>
        <v>porcentaje</v>
      </c>
      <c r="N407" s="93">
        <v>0.2</v>
      </c>
      <c r="O407" s="93">
        <v>0.2</v>
      </c>
      <c r="P407" s="93">
        <v>0.3</v>
      </c>
      <c r="Q407" s="93">
        <v>0.3</v>
      </c>
      <c r="R407" s="93">
        <v>0</v>
      </c>
      <c r="S407" s="93">
        <v>0</v>
      </c>
      <c r="T407" s="185">
        <f t="shared" si="89"/>
        <v>0</v>
      </c>
      <c r="U407" s="185">
        <f t="shared" si="90"/>
        <v>0</v>
      </c>
      <c r="V407" s="185">
        <f t="shared" si="91"/>
        <v>0</v>
      </c>
      <c r="W407" s="185">
        <f t="shared" si="92"/>
        <v>0</v>
      </c>
      <c r="X407" s="185">
        <f t="shared" si="93"/>
        <v>0</v>
      </c>
      <c r="Y407" s="185">
        <f t="shared" si="94"/>
        <v>0</v>
      </c>
      <c r="Z407" s="188">
        <f t="shared" si="87"/>
        <v>0</v>
      </c>
      <c r="AA407" s="186">
        <f t="shared" si="88"/>
        <v>0</v>
      </c>
    </row>
    <row r="408" spans="1:27" ht="120" x14ac:dyDescent="0.25">
      <c r="A408" s="72" t="s">
        <v>1024</v>
      </c>
      <c r="B408" s="63" t="s">
        <v>1025</v>
      </c>
      <c r="C408" s="64" t="s">
        <v>1034</v>
      </c>
      <c r="D408" s="115">
        <v>0.25</v>
      </c>
      <c r="E408" s="73" t="s">
        <v>1035</v>
      </c>
      <c r="F408" s="111">
        <v>0.05</v>
      </c>
      <c r="G408" s="77" t="s">
        <v>1075</v>
      </c>
      <c r="H408" s="83">
        <v>0</v>
      </c>
      <c r="I408" s="219">
        <v>100</v>
      </c>
      <c r="J408" s="144">
        <f t="shared" si="86"/>
        <v>0</v>
      </c>
      <c r="K408" s="149">
        <f>J408*F408*TablaPolítica[[#This Row],[Importancia relativa del objetivo(%)]]</f>
        <v>0</v>
      </c>
      <c r="L408" s="215" t="s">
        <v>1097</v>
      </c>
      <c r="M408" s="84" t="str">
        <f t="shared" si="85"/>
        <v>porcentaje</v>
      </c>
      <c r="N408" s="94">
        <v>0</v>
      </c>
      <c r="O408" s="94">
        <v>0.2</v>
      </c>
      <c r="P408" s="94">
        <v>0.2</v>
      </c>
      <c r="Q408" s="94">
        <v>0.2</v>
      </c>
      <c r="R408" s="94">
        <v>0.2</v>
      </c>
      <c r="S408" s="94">
        <v>0.2</v>
      </c>
      <c r="T408" s="185">
        <f t="shared" si="89"/>
        <v>0</v>
      </c>
      <c r="U408" s="185">
        <f t="shared" si="90"/>
        <v>0</v>
      </c>
      <c r="V408" s="185">
        <f t="shared" si="91"/>
        <v>0</v>
      </c>
      <c r="W408" s="185">
        <f t="shared" si="92"/>
        <v>0</v>
      </c>
      <c r="X408" s="185">
        <f t="shared" si="93"/>
        <v>0</v>
      </c>
      <c r="Y408" s="185">
        <f t="shared" si="94"/>
        <v>0</v>
      </c>
      <c r="Z408" s="188">
        <f t="shared" si="87"/>
        <v>0</v>
      </c>
      <c r="AA408" s="186">
        <f t="shared" si="88"/>
        <v>0</v>
      </c>
    </row>
    <row r="409" spans="1:27" ht="120" x14ac:dyDescent="0.25">
      <c r="A409" s="72" t="s">
        <v>1024</v>
      </c>
      <c r="B409" s="63" t="s">
        <v>1025</v>
      </c>
      <c r="C409" s="64" t="s">
        <v>1034</v>
      </c>
      <c r="D409" s="115">
        <v>0.25</v>
      </c>
      <c r="E409" s="73" t="s">
        <v>1036</v>
      </c>
      <c r="F409" s="111">
        <v>0.05</v>
      </c>
      <c r="G409" s="77" t="s">
        <v>1076</v>
      </c>
      <c r="H409" s="83">
        <v>0</v>
      </c>
      <c r="I409" s="227">
        <v>100</v>
      </c>
      <c r="J409" s="144">
        <f t="shared" si="86"/>
        <v>0</v>
      </c>
      <c r="K409" s="149">
        <f>J409*F409*TablaPolítica[[#This Row],[Importancia relativa del objetivo(%)]]</f>
        <v>0</v>
      </c>
      <c r="L409" s="215" t="s">
        <v>1098</v>
      </c>
      <c r="M409" s="84" t="str">
        <f t="shared" si="85"/>
        <v>porcentaje</v>
      </c>
      <c r="N409" s="93">
        <v>1</v>
      </c>
      <c r="O409" s="93">
        <v>1</v>
      </c>
      <c r="P409" s="93">
        <v>1</v>
      </c>
      <c r="Q409" s="93">
        <v>1</v>
      </c>
      <c r="R409" s="93">
        <v>1</v>
      </c>
      <c r="S409" s="93">
        <v>1</v>
      </c>
      <c r="T409" s="185">
        <f t="shared" si="89"/>
        <v>0</v>
      </c>
      <c r="U409" s="185">
        <f t="shared" si="90"/>
        <v>0</v>
      </c>
      <c r="V409" s="185">
        <f t="shared" si="91"/>
        <v>0</v>
      </c>
      <c r="W409" s="185">
        <f t="shared" si="92"/>
        <v>0</v>
      </c>
      <c r="X409" s="185">
        <f t="shared" si="93"/>
        <v>0</v>
      </c>
      <c r="Y409" s="185">
        <f t="shared" si="94"/>
        <v>0</v>
      </c>
      <c r="Z409" s="188">
        <f t="shared" si="87"/>
        <v>0</v>
      </c>
      <c r="AA409" s="186">
        <f t="shared" si="88"/>
        <v>0</v>
      </c>
    </row>
    <row r="410" spans="1:27" ht="120" x14ac:dyDescent="0.25">
      <c r="A410" s="72" t="s">
        <v>1024</v>
      </c>
      <c r="B410" s="63" t="s">
        <v>1025</v>
      </c>
      <c r="C410" s="64" t="s">
        <v>1034</v>
      </c>
      <c r="D410" s="115">
        <v>0.25</v>
      </c>
      <c r="E410" s="73" t="s">
        <v>1037</v>
      </c>
      <c r="F410" s="111">
        <v>0.08</v>
      </c>
      <c r="G410" s="77" t="s">
        <v>1077</v>
      </c>
      <c r="H410" s="83">
        <v>0</v>
      </c>
      <c r="I410" s="227">
        <v>100</v>
      </c>
      <c r="J410" s="144">
        <f t="shared" si="86"/>
        <v>0</v>
      </c>
      <c r="K410" s="149">
        <f>J410*F410*TablaPolítica[[#This Row],[Importancia relativa del objetivo(%)]]</f>
        <v>0</v>
      </c>
      <c r="L410" s="215" t="s">
        <v>1098</v>
      </c>
      <c r="M410" s="84" t="str">
        <f t="shared" si="85"/>
        <v>porcentaje</v>
      </c>
      <c r="N410" s="93">
        <v>1</v>
      </c>
      <c r="O410" s="93">
        <v>1</v>
      </c>
      <c r="P410" s="93">
        <v>1</v>
      </c>
      <c r="Q410" s="93">
        <v>1</v>
      </c>
      <c r="R410" s="93">
        <v>1</v>
      </c>
      <c r="S410" s="93">
        <v>1</v>
      </c>
      <c r="T410" s="185">
        <f t="shared" si="89"/>
        <v>0</v>
      </c>
      <c r="U410" s="185">
        <f t="shared" si="90"/>
        <v>0</v>
      </c>
      <c r="V410" s="185">
        <f t="shared" si="91"/>
        <v>0</v>
      </c>
      <c r="W410" s="185">
        <f t="shared" si="92"/>
        <v>0</v>
      </c>
      <c r="X410" s="185">
        <f t="shared" si="93"/>
        <v>0</v>
      </c>
      <c r="Y410" s="185">
        <f t="shared" si="94"/>
        <v>0</v>
      </c>
      <c r="Z410" s="188">
        <f t="shared" si="87"/>
        <v>0</v>
      </c>
      <c r="AA410" s="186">
        <f t="shared" si="88"/>
        <v>0</v>
      </c>
    </row>
    <row r="411" spans="1:27" ht="120" x14ac:dyDescent="0.25">
      <c r="A411" s="72" t="s">
        <v>1024</v>
      </c>
      <c r="B411" s="63" t="s">
        <v>1025</v>
      </c>
      <c r="C411" s="64" t="s">
        <v>1034</v>
      </c>
      <c r="D411" s="115">
        <v>0.25</v>
      </c>
      <c r="E411" s="73" t="s">
        <v>1038</v>
      </c>
      <c r="F411" s="111">
        <v>7.0000000000000007E-2</v>
      </c>
      <c r="G411" s="77" t="s">
        <v>1078</v>
      </c>
      <c r="H411" s="83">
        <v>0</v>
      </c>
      <c r="I411" s="227">
        <v>6</v>
      </c>
      <c r="J411" s="144">
        <f t="shared" si="86"/>
        <v>0</v>
      </c>
      <c r="K411" s="149">
        <f>J411*F411*TablaPolítica[[#This Row],[Importancia relativa del objetivo(%)]]</f>
        <v>0</v>
      </c>
      <c r="L411" s="215" t="s">
        <v>1097</v>
      </c>
      <c r="M411" s="84" t="str">
        <f t="shared" si="85"/>
        <v>entero</v>
      </c>
      <c r="N411" s="92">
        <v>0</v>
      </c>
      <c r="O411" s="92">
        <v>1</v>
      </c>
      <c r="P411" s="92">
        <v>0</v>
      </c>
      <c r="Q411" s="92">
        <v>2</v>
      </c>
      <c r="R411" s="92">
        <v>0</v>
      </c>
      <c r="S411" s="92">
        <v>3</v>
      </c>
      <c r="T411" s="185">
        <f t="shared" si="89"/>
        <v>0</v>
      </c>
      <c r="U411" s="185">
        <f t="shared" si="90"/>
        <v>0</v>
      </c>
      <c r="V411" s="185">
        <f t="shared" si="91"/>
        <v>0</v>
      </c>
      <c r="W411" s="185">
        <f t="shared" si="92"/>
        <v>0</v>
      </c>
      <c r="X411" s="185">
        <f t="shared" si="93"/>
        <v>0</v>
      </c>
      <c r="Y411" s="185">
        <f t="shared" si="94"/>
        <v>0</v>
      </c>
      <c r="Z411" s="188">
        <f t="shared" si="87"/>
        <v>0</v>
      </c>
      <c r="AA411" s="186">
        <f t="shared" si="88"/>
        <v>0</v>
      </c>
    </row>
    <row r="412" spans="1:27" ht="135" x14ac:dyDescent="0.25">
      <c r="A412" s="72" t="s">
        <v>1024</v>
      </c>
      <c r="B412" s="63" t="s">
        <v>1025</v>
      </c>
      <c r="C412" s="64" t="s">
        <v>1039</v>
      </c>
      <c r="D412" s="115">
        <v>0.25</v>
      </c>
      <c r="E412" s="73" t="s">
        <v>1040</v>
      </c>
      <c r="F412" s="111">
        <v>0.06</v>
      </c>
      <c r="G412" s="77" t="s">
        <v>1079</v>
      </c>
      <c r="H412" s="83">
        <v>0</v>
      </c>
      <c r="I412" s="227">
        <v>2</v>
      </c>
      <c r="J412" s="144">
        <f t="shared" si="86"/>
        <v>0</v>
      </c>
      <c r="K412" s="149">
        <f>J412*F412*TablaPolítica[[#This Row],[Importancia relativa del objetivo(%)]]</f>
        <v>0</v>
      </c>
      <c r="L412" s="215" t="s">
        <v>1097</v>
      </c>
      <c r="M412" s="84" t="str">
        <f t="shared" si="85"/>
        <v>entero</v>
      </c>
      <c r="N412" s="92">
        <v>0</v>
      </c>
      <c r="O412" s="92">
        <v>1</v>
      </c>
      <c r="P412" s="92">
        <v>0</v>
      </c>
      <c r="Q412" s="92">
        <v>0</v>
      </c>
      <c r="R412" s="92">
        <v>0</v>
      </c>
      <c r="S412" s="92">
        <v>1</v>
      </c>
      <c r="T412" s="185">
        <f t="shared" si="89"/>
        <v>0</v>
      </c>
      <c r="U412" s="185">
        <f t="shared" si="90"/>
        <v>0</v>
      </c>
      <c r="V412" s="185">
        <f t="shared" si="91"/>
        <v>0</v>
      </c>
      <c r="W412" s="185">
        <f t="shared" si="92"/>
        <v>0</v>
      </c>
      <c r="X412" s="185">
        <f t="shared" si="93"/>
        <v>0</v>
      </c>
      <c r="Y412" s="185">
        <f t="shared" si="94"/>
        <v>0</v>
      </c>
      <c r="Z412" s="188">
        <f t="shared" si="87"/>
        <v>0</v>
      </c>
      <c r="AA412" s="186">
        <f t="shared" si="88"/>
        <v>0</v>
      </c>
    </row>
    <row r="413" spans="1:27" ht="135" x14ac:dyDescent="0.25">
      <c r="A413" s="72" t="s">
        <v>1024</v>
      </c>
      <c r="B413" s="63" t="s">
        <v>1025</v>
      </c>
      <c r="C413" s="64" t="s">
        <v>1039</v>
      </c>
      <c r="D413" s="115">
        <v>0.25</v>
      </c>
      <c r="E413" s="73" t="s">
        <v>1041</v>
      </c>
      <c r="F413" s="111">
        <v>0.06</v>
      </c>
      <c r="G413" s="77" t="s">
        <v>1080</v>
      </c>
      <c r="H413" s="83">
        <v>0</v>
      </c>
      <c r="I413" s="219">
        <v>7</v>
      </c>
      <c r="J413" s="144">
        <f t="shared" si="86"/>
        <v>0</v>
      </c>
      <c r="K413" s="149">
        <f>J413*F413*TablaPolítica[[#This Row],[Importancia relativa del objetivo(%)]]</f>
        <v>0</v>
      </c>
      <c r="L413" s="215" t="s">
        <v>1097</v>
      </c>
      <c r="M413" s="84" t="s">
        <v>1114</v>
      </c>
      <c r="N413" s="93">
        <v>0</v>
      </c>
      <c r="O413" s="93">
        <v>0.05</v>
      </c>
      <c r="P413" s="95">
        <v>5.0000000000000001E-3</v>
      </c>
      <c r="Q413" s="95">
        <v>5.0000000000000001E-3</v>
      </c>
      <c r="R413" s="95">
        <v>5.0000000000000001E-3</v>
      </c>
      <c r="S413" s="95">
        <v>5.0000000000000001E-3</v>
      </c>
      <c r="T413" s="185">
        <f t="shared" si="89"/>
        <v>0</v>
      </c>
      <c r="U413" s="185">
        <f t="shared" si="90"/>
        <v>0</v>
      </c>
      <c r="V413" s="185">
        <f t="shared" si="91"/>
        <v>0</v>
      </c>
      <c r="W413" s="185">
        <f t="shared" si="92"/>
        <v>0</v>
      </c>
      <c r="X413" s="185">
        <f t="shared" si="93"/>
        <v>0</v>
      </c>
      <c r="Y413" s="185">
        <f t="shared" si="94"/>
        <v>0</v>
      </c>
      <c r="Z413" s="188">
        <f t="shared" si="87"/>
        <v>0</v>
      </c>
      <c r="AA413" s="186">
        <f t="shared" si="88"/>
        <v>0</v>
      </c>
    </row>
    <row r="414" spans="1:27" ht="135" x14ac:dyDescent="0.25">
      <c r="A414" s="72" t="s">
        <v>1024</v>
      </c>
      <c r="B414" s="63" t="s">
        <v>1025</v>
      </c>
      <c r="C414" s="64" t="s">
        <v>1039</v>
      </c>
      <c r="D414" s="115">
        <v>0.25</v>
      </c>
      <c r="E414" s="73" t="s">
        <v>1042</v>
      </c>
      <c r="F414" s="111">
        <v>0.04</v>
      </c>
      <c r="G414" s="77" t="s">
        <v>1081</v>
      </c>
      <c r="H414" s="83">
        <v>0</v>
      </c>
      <c r="I414" s="219">
        <v>100</v>
      </c>
      <c r="J414" s="144">
        <f t="shared" si="86"/>
        <v>0</v>
      </c>
      <c r="K414" s="149">
        <f>J414*F414*TablaPolítica[[#This Row],[Importancia relativa del objetivo(%)]]</f>
        <v>0</v>
      </c>
      <c r="L414" s="215" t="s">
        <v>1097</v>
      </c>
      <c r="M414" s="84" t="str">
        <f t="shared" si="85"/>
        <v>porcentaje</v>
      </c>
      <c r="N414" s="93">
        <v>0</v>
      </c>
      <c r="O414" s="93">
        <v>0.4</v>
      </c>
      <c r="P414" s="93">
        <v>0.4</v>
      </c>
      <c r="Q414" s="93">
        <v>0.2</v>
      </c>
      <c r="R414" s="93">
        <v>0</v>
      </c>
      <c r="S414" s="93">
        <v>0</v>
      </c>
      <c r="T414" s="185">
        <f t="shared" si="89"/>
        <v>0</v>
      </c>
      <c r="U414" s="185">
        <f t="shared" si="90"/>
        <v>0</v>
      </c>
      <c r="V414" s="185">
        <f t="shared" si="91"/>
        <v>0</v>
      </c>
      <c r="W414" s="185">
        <f t="shared" si="92"/>
        <v>0</v>
      </c>
      <c r="X414" s="185">
        <f t="shared" si="93"/>
        <v>0</v>
      </c>
      <c r="Y414" s="185">
        <f t="shared" si="94"/>
        <v>0</v>
      </c>
      <c r="Z414" s="188">
        <f t="shared" si="87"/>
        <v>0</v>
      </c>
      <c r="AA414" s="186">
        <f t="shared" si="88"/>
        <v>0</v>
      </c>
    </row>
    <row r="415" spans="1:27" ht="135" x14ac:dyDescent="0.25">
      <c r="A415" s="72" t="s">
        <v>1024</v>
      </c>
      <c r="B415" s="63" t="s">
        <v>1025</v>
      </c>
      <c r="C415" s="64" t="s">
        <v>1039</v>
      </c>
      <c r="D415" s="115">
        <v>0.25</v>
      </c>
      <c r="E415" s="73" t="s">
        <v>1043</v>
      </c>
      <c r="F415" s="111">
        <v>0.09</v>
      </c>
      <c r="G415" s="77" t="s">
        <v>1082</v>
      </c>
      <c r="H415" s="83">
        <v>0</v>
      </c>
      <c r="I415" s="219">
        <v>85</v>
      </c>
      <c r="J415" s="144">
        <f t="shared" si="86"/>
        <v>0</v>
      </c>
      <c r="K415" s="149">
        <f>J415*F415*TablaPolítica[[#This Row],[Importancia relativa del objetivo(%)]]</f>
        <v>0</v>
      </c>
      <c r="L415" s="215" t="s">
        <v>1097</v>
      </c>
      <c r="M415" s="84" t="str">
        <f t="shared" si="85"/>
        <v>entero</v>
      </c>
      <c r="N415" s="93">
        <v>0</v>
      </c>
      <c r="O415" s="93">
        <v>0</v>
      </c>
      <c r="P415" s="93">
        <v>0.1</v>
      </c>
      <c r="Q415" s="93">
        <v>0.2</v>
      </c>
      <c r="R415" s="93">
        <v>0.3</v>
      </c>
      <c r="S415" s="93">
        <v>0.25</v>
      </c>
      <c r="T415" s="185">
        <f t="shared" si="89"/>
        <v>0</v>
      </c>
      <c r="U415" s="185">
        <f t="shared" si="90"/>
        <v>0</v>
      </c>
      <c r="V415" s="185">
        <f t="shared" si="91"/>
        <v>0</v>
      </c>
      <c r="W415" s="185">
        <f t="shared" si="92"/>
        <v>0</v>
      </c>
      <c r="X415" s="185">
        <f t="shared" si="93"/>
        <v>0</v>
      </c>
      <c r="Y415" s="185">
        <f t="shared" si="94"/>
        <v>0</v>
      </c>
      <c r="Z415" s="188">
        <f t="shared" si="87"/>
        <v>0</v>
      </c>
      <c r="AA415" s="186">
        <f t="shared" si="88"/>
        <v>0</v>
      </c>
    </row>
    <row r="416" spans="1:27" ht="75" x14ac:dyDescent="0.25">
      <c r="A416" s="72" t="s">
        <v>1024</v>
      </c>
      <c r="B416" s="63" t="s">
        <v>1025</v>
      </c>
      <c r="C416" s="64" t="s">
        <v>1044</v>
      </c>
      <c r="D416" s="115">
        <v>0.25</v>
      </c>
      <c r="E416" s="73" t="s">
        <v>1045</v>
      </c>
      <c r="F416" s="111">
        <v>0.05</v>
      </c>
      <c r="G416" s="77" t="s">
        <v>1083</v>
      </c>
      <c r="H416" s="83">
        <v>0</v>
      </c>
      <c r="I416" s="227">
        <v>7</v>
      </c>
      <c r="J416" s="144">
        <f t="shared" si="86"/>
        <v>0</v>
      </c>
      <c r="K416" s="149">
        <f>J416*F416*TablaPolítica[[#This Row],[Importancia relativa del objetivo(%)]]</f>
        <v>0</v>
      </c>
      <c r="L416" s="215" t="s">
        <v>1097</v>
      </c>
      <c r="M416" s="84" t="str">
        <f t="shared" si="85"/>
        <v>entero</v>
      </c>
      <c r="N416" s="92">
        <v>0</v>
      </c>
      <c r="O416" s="92">
        <v>0</v>
      </c>
      <c r="P416" s="92">
        <v>2</v>
      </c>
      <c r="Q416" s="92">
        <v>1</v>
      </c>
      <c r="R416" s="92">
        <v>2</v>
      </c>
      <c r="S416" s="92">
        <v>2</v>
      </c>
      <c r="T416" s="185">
        <f t="shared" si="89"/>
        <v>0</v>
      </c>
      <c r="U416" s="185">
        <f t="shared" si="90"/>
        <v>0</v>
      </c>
      <c r="V416" s="185">
        <f t="shared" si="91"/>
        <v>0</v>
      </c>
      <c r="W416" s="185">
        <f t="shared" si="92"/>
        <v>0</v>
      </c>
      <c r="X416" s="185">
        <f t="shared" si="93"/>
        <v>0</v>
      </c>
      <c r="Y416" s="185">
        <f t="shared" si="94"/>
        <v>0</v>
      </c>
      <c r="Z416" s="188">
        <f t="shared" si="87"/>
        <v>0</v>
      </c>
      <c r="AA416" s="186">
        <f t="shared" si="88"/>
        <v>0</v>
      </c>
    </row>
    <row r="417" spans="1:27" ht="75" x14ac:dyDescent="0.25">
      <c r="A417" s="72" t="s">
        <v>1024</v>
      </c>
      <c r="B417" s="63" t="s">
        <v>1025</v>
      </c>
      <c r="C417" s="64" t="s">
        <v>1044</v>
      </c>
      <c r="D417" s="115">
        <v>0.25</v>
      </c>
      <c r="E417" s="63" t="s">
        <v>1046</v>
      </c>
      <c r="F417" s="111">
        <v>0.2</v>
      </c>
      <c r="G417" s="77" t="s">
        <v>1084</v>
      </c>
      <c r="H417" s="83">
        <v>0</v>
      </c>
      <c r="I417" s="219">
        <v>100</v>
      </c>
      <c r="J417" s="144">
        <f t="shared" si="86"/>
        <v>0</v>
      </c>
      <c r="K417" s="149">
        <f>J417*F417*TablaPolítica[[#This Row],[Importancia relativa del objetivo(%)]]</f>
        <v>0</v>
      </c>
      <c r="L417" s="215" t="s">
        <v>1097</v>
      </c>
      <c r="M417" s="84" t="str">
        <f t="shared" si="85"/>
        <v>porcentaje</v>
      </c>
      <c r="N417" s="93">
        <v>0</v>
      </c>
      <c r="O417" s="93">
        <v>0</v>
      </c>
      <c r="P417" s="93">
        <v>0.1</v>
      </c>
      <c r="Q417" s="93">
        <v>0.2</v>
      </c>
      <c r="R417" s="93">
        <v>0.6</v>
      </c>
      <c r="S417" s="93">
        <v>0.1</v>
      </c>
      <c r="T417" s="185">
        <f t="shared" si="89"/>
        <v>0</v>
      </c>
      <c r="U417" s="185">
        <f t="shared" si="90"/>
        <v>0</v>
      </c>
      <c r="V417" s="185">
        <f t="shared" si="91"/>
        <v>0</v>
      </c>
      <c r="W417" s="185">
        <f t="shared" si="92"/>
        <v>0</v>
      </c>
      <c r="X417" s="185">
        <f t="shared" si="93"/>
        <v>0</v>
      </c>
      <c r="Y417" s="185">
        <f t="shared" si="94"/>
        <v>0</v>
      </c>
      <c r="Z417" s="188">
        <f t="shared" si="87"/>
        <v>0</v>
      </c>
      <c r="AA417" s="186">
        <f>SUM(T417:Y417)*100</f>
        <v>0</v>
      </c>
    </row>
  </sheetData>
  <phoneticPr fontId="22" type="noConversion"/>
  <dataValidations disablePrompts="1" count="9">
    <dataValidation allowBlank="1" showInputMessage="1" showErrorMessage="1" prompt="Actualice la numeración de las acciones de acuerdo al número de objetivos y acciones formuladas en el documento de la política_x000a__x000a_La actualización corresponde sólo al número de la acción, por ejemplo &quot;Acción 1.1&quot;." sqref="E56:E64 E38:E54 E66:E90 E275:E281" xr:uid="{716316F7-8790-4266-B715-B311A2003850}"/>
    <dataValidation allowBlank="1" showInputMessage="1" showErrorMessage="1" prompt="Escriba las acciones que componen cada objetivo de la siguiente forma:_x000a_1.1 Descripción de la accion._x000a__x000a_No se deben formular varias acciones en una misma fila._x000a__x000a_Cada acción debe tener un único indicador._x000a_" sqref="E65" xr:uid="{AEB303EB-0F3C-4857-ADCB-8C1E0112D799}"/>
    <dataValidation type="custom" allowBlank="1" showErrorMessage="1" sqref="D203:D206" xr:uid="{9F2476B8-BE48-4A1D-AC1B-22FA4CFDCA01}">
      <formula1>1</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380:F391 F394:F400" xr:uid="{BB6B5B12-F779-4982-B60A-DAAAE6E9BC36}">
      <formula1>C380</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392 F416" xr:uid="{FB8B16C8-CD0E-415F-92C0-A8F3BC1A378B}">
      <formula1>#REF!</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403:F404" xr:uid="{E8A98429-D237-4165-ADAC-29425B124B50}">
      <formula1>A404</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401:F402 F417 F405:F415" xr:uid="{366647CD-37A8-4510-9050-C85FFF92B0E9}">
      <formula1>A401</formula1>
    </dataValidation>
    <dataValidation allowBlank="1" showInputMessage="1" showErrorMessage="1" prompt="Escriba el valor de avance físico para cada vigencia en línea con la forma de acumulacón definida. _x000a__x000a_Elimine o adicione columnas de acuerdo al tiempo de ejecución de la política._x000a_" sqref="N65:O65 Q65:S65" xr:uid="{CE3EA833-3DD3-42F4-82EC-B3785E4386B3}"/>
    <dataValidation allowBlank="1" showInputMessage="1" showErrorMessage="1" prompt="Seleccione la forma de acumulación del indicador, teniendo en cuenta las indicaciones del paso 1. Plan de acción en la hoja &quot;Instrucciones PASPI&quot;." sqref="L65" xr:uid="{86E6799E-EE99-4036-876C-38D66FCDA5D7}"/>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5D003-2367-43ED-ADBC-19D49624D619}">
  <sheetPr codeName="Hoja6"/>
  <dimension ref="A1:AG418"/>
  <sheetViews>
    <sheetView zoomScale="85" zoomScaleNormal="85" workbookViewId="0">
      <selection activeCell="B3" sqref="B3"/>
    </sheetView>
  </sheetViews>
  <sheetFormatPr baseColWidth="10" defaultRowHeight="15" x14ac:dyDescent="0.25"/>
  <cols>
    <col min="1" max="1" width="39.140625" customWidth="1"/>
    <col min="2" max="2" width="65.140625" customWidth="1"/>
    <col min="3" max="3" width="25.7109375" customWidth="1"/>
    <col min="4" max="4" width="22" style="47" customWidth="1"/>
    <col min="5" max="5" width="30.140625" customWidth="1"/>
    <col min="6" max="6" width="17.140625" style="47" customWidth="1"/>
    <col min="7" max="7" width="47.5703125" customWidth="1"/>
    <col min="8" max="8" width="75.5703125" hidden="1" customWidth="1"/>
    <col min="9" max="9" width="0" hidden="1" customWidth="1"/>
    <col min="10" max="10" width="20" hidden="1" customWidth="1"/>
    <col min="11" max="11" width="0" hidden="1" customWidth="1"/>
    <col min="12" max="33" width="11.42578125" style="60"/>
  </cols>
  <sheetData>
    <row r="1" spans="1:33" s="50" customFormat="1" ht="93.75" customHeight="1" x14ac:dyDescent="0.25">
      <c r="C1"/>
      <c r="D1" s="51"/>
      <c r="F1" s="51"/>
      <c r="L1" s="60"/>
      <c r="M1" s="60"/>
      <c r="N1" s="60"/>
      <c r="O1" s="60"/>
      <c r="P1" s="60"/>
      <c r="Q1" s="60"/>
      <c r="R1" s="60"/>
      <c r="S1" s="60"/>
      <c r="T1" s="60"/>
      <c r="U1" s="60"/>
      <c r="V1" s="60"/>
      <c r="W1" s="60"/>
      <c r="X1" s="60"/>
      <c r="Y1" s="60"/>
      <c r="Z1" s="60"/>
      <c r="AA1" s="60"/>
      <c r="AB1" s="60"/>
      <c r="AC1" s="60"/>
      <c r="AD1" s="60"/>
      <c r="AE1" s="60"/>
      <c r="AF1" s="60"/>
      <c r="AG1" s="60"/>
    </row>
    <row r="2" spans="1:33" s="53" customFormat="1" ht="74.25" customHeight="1" thickBot="1" x14ac:dyDescent="0.35">
      <c r="A2" s="54" t="s">
        <v>114</v>
      </c>
      <c r="B2" s="55" t="s">
        <v>115</v>
      </c>
      <c r="C2" s="54" t="s">
        <v>118</v>
      </c>
      <c r="D2" s="56" t="s">
        <v>159</v>
      </c>
      <c r="E2" s="55" t="s">
        <v>116</v>
      </c>
      <c r="F2" s="56" t="s">
        <v>160</v>
      </c>
      <c r="G2" s="55" t="s">
        <v>117</v>
      </c>
      <c r="H2" s="52" t="s">
        <v>989</v>
      </c>
      <c r="L2" s="61" t="s">
        <v>1085</v>
      </c>
      <c r="M2" s="61"/>
      <c r="N2" s="61"/>
      <c r="O2" s="61"/>
      <c r="P2" s="61"/>
      <c r="Q2" s="61"/>
      <c r="R2" s="61"/>
      <c r="S2" s="61"/>
      <c r="T2" s="61"/>
      <c r="U2" s="61"/>
      <c r="V2" s="61"/>
      <c r="W2" s="61"/>
      <c r="X2" s="61"/>
      <c r="Y2" s="61"/>
      <c r="Z2" s="61"/>
      <c r="AA2" s="61"/>
      <c r="AB2" s="61"/>
      <c r="AC2" s="61"/>
      <c r="AD2" s="61"/>
      <c r="AE2" s="61"/>
      <c r="AF2" s="61"/>
      <c r="AG2" s="61"/>
    </row>
    <row r="3" spans="1:33" ht="120" customHeight="1" thickTop="1" thickBot="1" x14ac:dyDescent="0.3">
      <c r="A3" s="57" t="str" cm="1">
        <f t="array" ref="A3:G26">_xlfn._xlws.FILTER(TablaPolítica[],ISNUMBER(SEARCH(L2,#REF!))+ISNUMBER(SEARCH(L2,TablaPolítica[Objetivos específicos]))+ISNUMBER(SEARCH(L2,TablaPolítica[Objetivo general:]))+ISNUMBER(SEARCH(L2,TablaPolítica[[Acción ]])))</f>
        <v xml:space="preserve">Política de Internacionalización </v>
      </c>
      <c r="B3" s="58" t="str">
        <v>Consolidar una cultura institucional de relaciones equitativas y recíprocas entre Unitrópico, las instituciones de educación superior y las organizaciones humanas del mundo, que permitan el desarrollo conjunto y el intercambio de conocimientos y experiencias. Esta cultura debe estar fundamentada en la solidaridad y la cooperación, reconociendo las diferencias culturales, lingüísticas y epistémicas de los distintos contextos, y promoviendo un diálogo intercultural en igualdad de condiciones.</v>
      </c>
      <c r="C3" s="58" t="str">
        <v>Objetivo 6: Fomentar la internacionalización de la comunidad universitaria a través de programas de movilidad en múltiples modalidades, que permitan el acceso democrático a experiencias internacionales de estudiantes, profesores, gestores e investigadores que tradicionalmente han sido excluidos del ámbito internacio</v>
      </c>
      <c r="D3" s="59">
        <v>0.2</v>
      </c>
      <c r="E3" s="58" t="str">
        <v xml:space="preserve">6.4 Asegurar la participación y el relacionamiento de egresados en actividades de internacionalización pertinentes para sus intereses. </v>
      </c>
      <c r="F3" s="59">
        <v>0.04</v>
      </c>
      <c r="G3" s="58" t="str">
        <v>Número de participaciones de egresados en actividades de internacionalización pertinentes para sus intereses por vigencia</v>
      </c>
      <c r="J3" t="e">
        <f>SEARCH(L2,#REF!)</f>
        <v>#REF!</v>
      </c>
      <c r="K3" t="b">
        <f>ISNUMBER(J3)</f>
        <v>0</v>
      </c>
      <c r="L3" s="60" t="s">
        <v>990</v>
      </c>
    </row>
    <row r="4" spans="1:33" ht="120" customHeight="1" thickTop="1" thickBot="1" x14ac:dyDescent="0.3">
      <c r="A4" s="57" t="str">
        <v>Política de egresados</v>
      </c>
      <c r="B4"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4" s="58" t="str">
        <v>1. Fortalecimiento, Identidad y Seguimiento</v>
      </c>
      <c r="D4" s="59">
        <v>0.25</v>
      </c>
      <c r="E4" s="58" t="str">
        <v xml:space="preserve">1.1. Reglamentar, implementar y conservar el Sistema de Egresados que trata el artículo 69 del estatuto General de Unitrópico. </v>
      </c>
      <c r="F4" s="59">
        <v>0.04</v>
      </c>
      <c r="G4" s="58" t="str">
        <v xml:space="preserve">Documentos normativos establecidos para la reglamentación,  implementación y conservación del sistema de egresados de la Unitrópico </v>
      </c>
      <c r="K4" t="b">
        <f t="shared" ref="K4:K41" si="0">ISNUMBER(J4)</f>
        <v>0</v>
      </c>
    </row>
    <row r="5" spans="1:33" ht="120" customHeight="1" thickTop="1" thickBot="1" x14ac:dyDescent="0.3">
      <c r="A5" s="57" t="str">
        <v>Política de egresados</v>
      </c>
      <c r="B5"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5" s="58" t="str">
        <v>1. Fortalecimiento, Identidad y Seguimiento</v>
      </c>
      <c r="D5" s="59">
        <v>0.25</v>
      </c>
      <c r="E5" s="58" t="str">
        <v>1.2.	Establecer estrategias que permitan fortalecer la relación, comunicación y acercamiento continuo entre la Institución y sus egresados, con el objetivo de interiorizar la identidad y el sentido de pertenencia hacia su Alma Mater.</v>
      </c>
      <c r="F5" s="59">
        <v>0.03</v>
      </c>
      <c r="G5" s="58" t="str">
        <v>Egresados participantes en Eventos Institucionales.</v>
      </c>
      <c r="K5" t="b">
        <f t="shared" si="0"/>
        <v>0</v>
      </c>
    </row>
    <row r="6" spans="1:33" ht="120" customHeight="1" thickTop="1" thickBot="1" x14ac:dyDescent="0.3">
      <c r="A6" s="57" t="str">
        <v>Política de egresados</v>
      </c>
      <c r="B6"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6" s="58" t="str">
        <v>1. Fortalecimiento, Identidad y Seguimiento</v>
      </c>
      <c r="D6" s="59">
        <v>0.25</v>
      </c>
      <c r="E6" s="58" t="str">
        <v>1.3. Establecer canales de comunicación efectivos que permitan mantener una relación fluida y solida entre la universidad y sus egresados, compartiendo noticias, eventos y oportunidades relevantes para el desarrollo personal y profesional.</v>
      </c>
      <c r="F6" s="59">
        <v>0.03</v>
      </c>
      <c r="G6" s="58" t="str">
        <v>Canales de comunicación institucionales establecidos en pro de la relación de los egresados con la Unitrópico</v>
      </c>
      <c r="K6" t="b">
        <f t="shared" si="0"/>
        <v>0</v>
      </c>
    </row>
    <row r="7" spans="1:33" ht="120" customHeight="1" thickTop="1" thickBot="1" x14ac:dyDescent="0.3">
      <c r="A7" s="57" t="str">
        <v>Política de egresados</v>
      </c>
      <c r="B7"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7" s="58" t="str">
        <v>1. Fortalecimiento, Identidad y Seguimiento</v>
      </c>
      <c r="D7" s="59">
        <v>0.25</v>
      </c>
      <c r="E7" s="58" t="str">
        <v>1.4 Ofertar programas de formación continua, cursos de actualización, conferencias y talleres que permitan a los egresados mantenerse actualizados en sus campos de conocimiento y mejorar sus habilidades profesionales, contribuyendo así a su crecimiento y éxito en el ámbito laboral.</v>
      </c>
      <c r="F7" s="59">
        <v>0.03</v>
      </c>
      <c r="G7" s="58" t="str">
        <v xml:space="preserve"> Numero de eventos de formacion, actualizacion y posgrado  ofertados por la universidad para los egresados</v>
      </c>
      <c r="K7" t="b">
        <f t="shared" si="0"/>
        <v>0</v>
      </c>
    </row>
    <row r="8" spans="1:33" ht="120" customHeight="1" thickTop="1" thickBot="1" x14ac:dyDescent="0.3">
      <c r="A8" s="57" t="str">
        <v>Política de egresados</v>
      </c>
      <c r="B8"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8" s="58" t="str">
        <v>1. Fortalecimiento, Identidad y Seguimiento</v>
      </c>
      <c r="D8" s="59">
        <v>0.25</v>
      </c>
      <c r="E8" s="58" t="str">
        <v>1.5. Proporcionar y brindar servicios y beneficios exclusivos para Egresados.</v>
      </c>
      <c r="F8" s="59">
        <v>0.02</v>
      </c>
      <c r="G8" s="58" t="str">
        <v xml:space="preserve">Servicios exclusivos para egresados ofertados por la institución </v>
      </c>
      <c r="K8" t="b">
        <f t="shared" si="0"/>
        <v>0</v>
      </c>
    </row>
    <row r="9" spans="1:33" ht="120" customHeight="1" thickTop="1" thickBot="1" x14ac:dyDescent="0.3">
      <c r="A9" s="57" t="str">
        <v>Política de egresados</v>
      </c>
      <c r="B9"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9" s="58" t="str">
        <v>1. Fortalecimiento, Identidad y Seguimiento</v>
      </c>
      <c r="D9" s="59">
        <v>0.25</v>
      </c>
      <c r="E9" s="58" t="str">
        <v>1.6. Promover el networking y la colaboración entre Egresados.</v>
      </c>
      <c r="F9" s="59">
        <v>0.02</v>
      </c>
      <c r="G9" s="58" t="str">
        <v>Número de Espacios ejecutados  promotores del networking para Egresados</v>
      </c>
      <c r="K9" t="b">
        <f t="shared" si="0"/>
        <v>0</v>
      </c>
    </row>
    <row r="10" spans="1:33" ht="120" customHeight="1" thickTop="1" thickBot="1" x14ac:dyDescent="0.3">
      <c r="A10" s="57" t="str">
        <v>Política de egresados</v>
      </c>
      <c r="B10"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0" s="58" t="str">
        <v>1. Fortalecimiento, Identidad y Seguimiento</v>
      </c>
      <c r="D10" s="59">
        <v>0.25</v>
      </c>
      <c r="E10" s="58" t="str">
        <v>1.7. Realizar seguimiento y evaluación del impacto de la Política de Egresados</v>
      </c>
      <c r="F10" s="59">
        <v>0.02</v>
      </c>
      <c r="G10" s="58" t="str">
        <v>Porcentaje del plan de acción de la politica de egresados ejecutados.</v>
      </c>
      <c r="K10" t="b">
        <f t="shared" si="0"/>
        <v>0</v>
      </c>
    </row>
    <row r="11" spans="1:33" ht="120" customHeight="1" thickTop="1" thickBot="1" x14ac:dyDescent="0.3">
      <c r="A11" s="57" t="str">
        <v>Política de egresados</v>
      </c>
      <c r="B11"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1" s="58" t="str">
        <v>1. Fortalecimiento, Identidad y Seguimiento</v>
      </c>
      <c r="D11" s="59">
        <v>0.25</v>
      </c>
      <c r="E11" s="58" t="str">
        <v>1.8. Establecer alianzas y convenios con empresas y organizaciones.</v>
      </c>
      <c r="F11" s="59">
        <v>0.03</v>
      </c>
      <c r="G11" s="58" t="str">
        <v>Convenios gestionados por la institución en pro del desarrollo de la politica de egresados</v>
      </c>
      <c r="K11" t="b">
        <f t="shared" si="0"/>
        <v>0</v>
      </c>
    </row>
    <row r="12" spans="1:33" ht="120" customHeight="1" thickTop="1" thickBot="1" x14ac:dyDescent="0.3">
      <c r="A12" s="57" t="str">
        <v>Política de egresados</v>
      </c>
      <c r="B12"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2" s="58" t="str">
        <v>2. Sentido De Pertenencia, Pertinencia y Transformación Social</v>
      </c>
      <c r="D12" s="59">
        <v>0.25</v>
      </c>
      <c r="E12" s="58" t="str">
        <v>2.1. Vincular a los egresados y los actores del ecosistema cultural, artístico, económico, social, político y ambiental articulado a través de oportunidades laborales, empresariales, académicas e investigativas.</v>
      </c>
      <c r="F12" s="59">
        <v>0.06</v>
      </c>
      <c r="G12" s="58" t="str">
        <v>Egresados vinculados en eventos Institucionales desarrollados.</v>
      </c>
      <c r="K12" t="b">
        <f t="shared" si="0"/>
        <v>0</v>
      </c>
    </row>
    <row r="13" spans="1:33" ht="120" customHeight="1" thickTop="1" thickBot="1" x14ac:dyDescent="0.3">
      <c r="A13" s="57" t="str">
        <v>Política de egresados</v>
      </c>
      <c r="B13"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3" s="58" t="str">
        <v>2. Sentido De Pertenencia, Pertinencia y Transformación Social</v>
      </c>
      <c r="D13" s="59">
        <v>0.25</v>
      </c>
      <c r="E13" s="58" t="str">
        <v>2.2. Participación de egresados en proyectos de responsabilidad social.</v>
      </c>
      <c r="F13" s="59">
        <v>0.03</v>
      </c>
      <c r="G13" s="58" t="str">
        <v xml:space="preserve"> Egresados participantes en Iniciativas de Responsabilidad Social.</v>
      </c>
      <c r="K13" t="b">
        <f t="shared" si="0"/>
        <v>0</v>
      </c>
    </row>
    <row r="14" spans="1:33" ht="120" customHeight="1" thickTop="1" thickBot="1" x14ac:dyDescent="0.3">
      <c r="A14" s="57" t="str">
        <v>Política de egresados</v>
      </c>
      <c r="B14"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4" s="58" t="str">
        <v>2. Sentido De Pertenencia, Pertinencia y Transformación Social</v>
      </c>
      <c r="D14" s="59">
        <v>0.25</v>
      </c>
      <c r="E14" s="58" t="str">
        <v>2.3. Participación democrática de los egresados en los espacios democráticos a los que tienen derecho en la universidad</v>
      </c>
      <c r="F14" s="59">
        <v>0.03</v>
      </c>
      <c r="G14" s="58" t="str">
        <v>Egresados participantes en Espacios Democráticos proporcionados por la Universidad.</v>
      </c>
      <c r="K14" t="b">
        <f t="shared" si="0"/>
        <v>0</v>
      </c>
    </row>
    <row r="15" spans="1:33" ht="120" customHeight="1" thickTop="1" thickBot="1" x14ac:dyDescent="0.3">
      <c r="A15" s="57" t="str">
        <v>Política de egresados</v>
      </c>
      <c r="B15"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5" s="58" t="str">
        <v>2. Sentido De Pertenencia, Pertinencia y Transformación Social</v>
      </c>
      <c r="D15" s="59">
        <v>0.25</v>
      </c>
      <c r="E15" s="58" t="str">
        <v>2.4. Incentivar la colaboración en proyectos de investigación e innovación</v>
      </c>
      <c r="F15" s="59">
        <v>0.04</v>
      </c>
      <c r="G15" s="58" t="str">
        <v>Egresados participantes en Proyectos de Investigación y Desarrollo Tecnológico.</v>
      </c>
      <c r="K15" t="b">
        <f t="shared" si="0"/>
        <v>0</v>
      </c>
    </row>
    <row r="16" spans="1:33" ht="120" customHeight="1" thickTop="1" thickBot="1" x14ac:dyDescent="0.3">
      <c r="A16" s="57" t="str">
        <v>Política de egresados</v>
      </c>
      <c r="B16"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6" s="58" t="str">
        <v>2. Sentido De Pertenencia, Pertinencia y Transformación Social</v>
      </c>
      <c r="D16" s="59">
        <v>0.25</v>
      </c>
      <c r="E16" s="58" t="str">
        <v>2.5.	Establecer los criterios a utilizar para la identificación y el reconocimiento público de las experiencias destacadas de los egresados.</v>
      </c>
      <c r="F16" s="59">
        <v>0.05</v>
      </c>
      <c r="G16" s="58" t="str">
        <v>Porcentaje de documento construido para la identificación y reconocimiento de las experiencias destacadas de los egresados</v>
      </c>
      <c r="K16" t="b">
        <f t="shared" si="0"/>
        <v>0</v>
      </c>
    </row>
    <row r="17" spans="1:11" ht="120" customHeight="1" thickTop="1" thickBot="1" x14ac:dyDescent="0.3">
      <c r="A17" s="57" t="str">
        <v>Política de egresados</v>
      </c>
      <c r="B17"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7" s="58" t="str">
        <v>2. Sentido De Pertenencia, Pertinencia y Transformación Social</v>
      </c>
      <c r="D17" s="59">
        <v>0.25</v>
      </c>
      <c r="E17" s="58" t="str">
        <v>2.6. Identificar y reconocer públicamente las diversas experiencias destacadas de egresados desde las unidades académico-administrativas</v>
      </c>
      <c r="F17" s="59">
        <v>0.04</v>
      </c>
      <c r="G17" s="58" t="str">
        <v xml:space="preserve">Actos administrativos oficiados de reconocimiento a Egresados </v>
      </c>
      <c r="K17" t="b">
        <f t="shared" si="0"/>
        <v>0</v>
      </c>
    </row>
    <row r="18" spans="1:11" ht="120" customHeight="1" thickTop="1" thickBot="1" x14ac:dyDescent="0.3">
      <c r="A18" s="57" t="str">
        <v>Política de egresados</v>
      </c>
      <c r="B18"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8" s="58" t="str">
        <v>3. Articulación Institucional</v>
      </c>
      <c r="D18" s="59">
        <v>0.25</v>
      </c>
      <c r="E18" s="58" t="str">
        <v>3.1.	Realizar trabajo colaborativo entre las unidades académico-administrativas de la institución, con el fin de promover efectiva y eficazmente la participación de los egresados.</v>
      </c>
      <c r="F18" s="59">
        <v>0.03</v>
      </c>
      <c r="G18" s="58" t="str">
        <v>Actividades realizadas en conjunto con las diferentes unidades academico-administrativas que promuevan la participación de los egresados</v>
      </c>
      <c r="K18" t="b">
        <f t="shared" si="0"/>
        <v>0</v>
      </c>
    </row>
    <row r="19" spans="1:11" ht="120" customHeight="1" thickTop="1" thickBot="1" x14ac:dyDescent="0.3">
      <c r="A19" s="57" t="str">
        <v>Política de egresados</v>
      </c>
      <c r="B19"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19" s="58" t="str">
        <v>3. Articulación Institucional</v>
      </c>
      <c r="D19" s="59">
        <v>0.25</v>
      </c>
      <c r="E19" s="58" t="str">
        <v>3.2.Establecer espacios de interacción de las unidades administrativas, facultades, escuelas y programas académicos de la Universidad en la creación del portafolio de servicios en pro del sentido de pertenencia de los egresados como parte de la comunidad Universitaria de Unitrópico</v>
      </c>
      <c r="F19" s="59">
        <v>0.04</v>
      </c>
      <c r="G19" s="58" t="str">
        <v>Porcentaje de portafolio de servicios desarrollado por las diferentes unidades academico-administrativas.</v>
      </c>
      <c r="K19" t="b">
        <f t="shared" si="0"/>
        <v>0</v>
      </c>
    </row>
    <row r="20" spans="1:11" ht="120" customHeight="1" thickTop="1" thickBot="1" x14ac:dyDescent="0.3">
      <c r="A20" s="57" t="str">
        <v>Política de egresados</v>
      </c>
      <c r="B20"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20" s="58" t="str">
        <v>3. Articulación Institucional</v>
      </c>
      <c r="D20" s="59">
        <v>0.25</v>
      </c>
      <c r="E20" s="58" t="str">
        <v>3.3.	Trabajar de manera conjunta con las facultades, escuelas y programas académicos, en la construcción de mecanismos de recolección de información de los egresados, con el propósito de autoevaluar y contribuir al mejoramiento continuo de la Universidad.</v>
      </c>
      <c r="F20" s="59">
        <v>0.03</v>
      </c>
      <c r="G20" s="58" t="str">
        <v>Egresados caracterizados  a traves del trabajo desarrollado de manera conjunta por la universidad</v>
      </c>
      <c r="K20" t="b">
        <f t="shared" si="0"/>
        <v>0</v>
      </c>
    </row>
    <row r="21" spans="1:11" ht="120" customHeight="1" thickTop="1" thickBot="1" x14ac:dyDescent="0.3">
      <c r="A21" s="57" t="str">
        <v>Política de egresados</v>
      </c>
      <c r="B21"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21" s="58" t="str">
        <v>3. Articulación Institucional</v>
      </c>
      <c r="D21" s="59">
        <v>0.25</v>
      </c>
      <c r="E21" s="58" t="str">
        <v>3.4. Consolidar el vínculo colaborativo en las unidades académico-administrativas, ejecutando programas de capacitación y eventos para egresados sobre aspectos que faciliten su ingreso, crecimiento y retiro a la vida laboral, profesional, de investigación, emprendimiento, innovación, desarrollo sostenible, arte, cultura, recreación y deporte.</v>
      </c>
      <c r="F21" s="59">
        <v>0.04</v>
      </c>
      <c r="G21" s="58" t="str">
        <v xml:space="preserve">Egresados participantes en las actividades realizadas en conjunto entre unidades academico-administrativas </v>
      </c>
      <c r="K21" t="b">
        <f t="shared" si="0"/>
        <v>0</v>
      </c>
    </row>
    <row r="22" spans="1:11" ht="120" customHeight="1" thickTop="1" thickBot="1" x14ac:dyDescent="0.3">
      <c r="A22" s="57" t="str">
        <v>Política de egresados</v>
      </c>
      <c r="B22"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22" s="58" t="str">
        <v>4. Egresado No graduado</v>
      </c>
      <c r="D22" s="59">
        <v>0.25</v>
      </c>
      <c r="E22" s="58" t="str">
        <v xml:space="preserve">4.1. Ofertar programas de educación  continuada en pro de la cualificación laboral y preparación para el ingreso a la vida laboral con enfoque en las necesidades. </v>
      </c>
      <c r="F22" s="59">
        <v>0.09</v>
      </c>
      <c r="G22" s="58" t="str">
        <v>Programas de formación continua ofertados para los egresados no graduados.</v>
      </c>
      <c r="K22" t="b">
        <f t="shared" si="0"/>
        <v>0</v>
      </c>
    </row>
    <row r="23" spans="1:11" ht="120" customHeight="1" thickTop="1" thickBot="1" x14ac:dyDescent="0.3">
      <c r="A23" s="57" t="str">
        <v>Política de egresados</v>
      </c>
      <c r="B23"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23" s="58" t="str">
        <v>4. Egresado No graduado</v>
      </c>
      <c r="D23" s="59">
        <v>0.25</v>
      </c>
      <c r="E23" s="58" t="str">
        <v>4.2.	Generar servicios y espacios de participación en el contexto investigativo, cultural, artístico y de salud fisica y mental promoviendo el bienestar integral de los egresados no graduados.</v>
      </c>
      <c r="F23" s="59">
        <v>0.08</v>
      </c>
      <c r="G23" s="58" t="str">
        <v>Egresados no graduados participantes de los espacios generados por la universidad en pro del bienestar integral de los mismos.</v>
      </c>
      <c r="K23" t="b">
        <f t="shared" si="0"/>
        <v>0</v>
      </c>
    </row>
    <row r="24" spans="1:11" ht="120" customHeight="1" thickTop="1" thickBot="1" x14ac:dyDescent="0.3">
      <c r="A24" s="57" t="str">
        <v>Política de egresados</v>
      </c>
      <c r="B24" s="58" t="str">
        <v xml:space="preserve">La Política Institucional de Egresados es un documento fundamental y reglamentario que permitirá establecer mecanismos tendientes a mantener una comunicación fluida con los egresados, así como brindarles oportunidades de actualización académica, formación continua, acceso a servicios y beneficios exclusivos, y la posibilidad de contribuir al mejoramiento constante de la institución a través de su experiencia y conocimientos adquiridos. </v>
      </c>
      <c r="C24" s="58" t="str">
        <v>4. Egresado No graduado</v>
      </c>
      <c r="D24" s="59">
        <v>0.25</v>
      </c>
      <c r="E24" s="58" t="str">
        <v>4.3.	Generar espacios de participación que promuevan el emprendimiento e innovacion en egresados no graduados.</v>
      </c>
      <c r="F24" s="59">
        <v>0.08</v>
      </c>
      <c r="G24" s="58" t="str">
        <v xml:space="preserve"> Emprendimientos registrados por Egresados no Graduados</v>
      </c>
      <c r="K24" t="b">
        <f t="shared" si="0"/>
        <v>0</v>
      </c>
    </row>
    <row r="25" spans="1:11" ht="120" customHeight="1" thickTop="1" thickBot="1" x14ac:dyDescent="0.3">
      <c r="A25" s="57" t="str">
        <v>Política Integral de Bienestar Univesitario</v>
      </c>
      <c r="B25" s="58" t="str">
        <v>Contribuir con el desarrollo humano integral en la construcción de una vida universitaria solidaria y la inclusión de los miembros de la comunidad  Unitropista, teniendo en cuenta sus necesidades y particularidades.</v>
      </c>
      <c r="C25" s="58" t="str">
        <v>Objetivo N°1: Promover el desarrollo de las dimensiones del ser humano (física, psico-afectiva, intelectual, social y cultural) y su formación integral en el contexto de la vida universitaria, a través de las áreas y lineas de acción estratégicas de Bienestar Universitario.</v>
      </c>
      <c r="D25" s="59">
        <v>0.25</v>
      </c>
      <c r="E25" s="58" t="str">
        <v>1.1.1.1.2. Desarrollar una oferta de cursos de formación tanto libres como optativos, centrados en el arte y la cultura, con el propósito de brindar formación en expresión artística y cultural a la comunidad estudiantil. Además, implementar una oferta específica de cursos libres destinados a la participación activa del personal administrativo, profesoral, egresados y jubilados.</v>
      </c>
      <c r="F25" s="59">
        <v>0.03</v>
      </c>
      <c r="G25" s="58" t="str">
        <v xml:space="preserve">Cumplimiento en el desarrollo de oferta de cursos de formación, libres y/o optativos </v>
      </c>
      <c r="K25" t="b">
        <f t="shared" si="0"/>
        <v>0</v>
      </c>
    </row>
    <row r="26" spans="1:11" ht="120" customHeight="1" thickTop="1" thickBot="1" x14ac:dyDescent="0.3">
      <c r="A26" s="57" t="str">
        <v>Política Integral de Bienestar Univesitario</v>
      </c>
      <c r="B26" s="58" t="str">
        <v>Contribuir con el desarrollo humano integral en la construcción de una vida universitaria solidaria y la inclusión de los miembros de la comunidad  Unitropista, teniendo en cuenta sus necesidades y particularidades.</v>
      </c>
      <c r="C26" s="58" t="str">
        <v>Objetivo N°1: Promover el desarrollo de las dimensiones del ser humano (física, psico-afectiva, intelectual, social y cultural) y su formación integral en el contexto de la vida universitaria, a través de las áreas y lineas de acción estratégicas de Bienestar Universitario.</v>
      </c>
      <c r="D26" s="59">
        <v>0.25</v>
      </c>
      <c r="E26" s="58" t="str">
        <v>1.1.2.1.2. Desarrollar una oferta de cursos de formación tanto libres como optativos, centrados Deporte, con el propósito de brindar formación a la comunidad estudiantil. Además, implementar una oferta específica de cursos libres destinados a la participación activa del personal administrativo, profesoral, egresados y jubilados.</v>
      </c>
      <c r="F26" s="59">
        <v>0.03</v>
      </c>
      <c r="G26" s="58" t="str">
        <v>Cumplimiento en el desarrollo de oferta de cursos de formación, libres y/o optativos</v>
      </c>
      <c r="K26" t="b">
        <f t="shared" si="0"/>
        <v>0</v>
      </c>
    </row>
    <row r="27" spans="1:11" ht="120" customHeight="1" thickTop="1" thickBot="1" x14ac:dyDescent="0.3">
      <c r="A27" s="57"/>
      <c r="B27" s="58"/>
      <c r="C27" s="58"/>
      <c r="D27" s="59"/>
      <c r="E27" s="58"/>
      <c r="F27" s="59"/>
      <c r="G27" s="58"/>
      <c r="K27" t="b">
        <f t="shared" si="0"/>
        <v>0</v>
      </c>
    </row>
    <row r="28" spans="1:11" ht="120" customHeight="1" thickTop="1" thickBot="1" x14ac:dyDescent="0.3">
      <c r="A28" s="57"/>
      <c r="B28" s="58"/>
      <c r="C28" s="58"/>
      <c r="D28" s="59"/>
      <c r="E28" s="58"/>
      <c r="F28" s="59"/>
      <c r="G28" s="58"/>
      <c r="K28" t="b">
        <f t="shared" si="0"/>
        <v>0</v>
      </c>
    </row>
    <row r="29" spans="1:11" ht="120" customHeight="1" thickTop="1" thickBot="1" x14ac:dyDescent="0.3">
      <c r="A29" s="57"/>
      <c r="B29" s="58"/>
      <c r="C29" s="58"/>
      <c r="D29" s="59"/>
      <c r="E29" s="58"/>
      <c r="F29" s="59"/>
      <c r="G29" s="58"/>
      <c r="K29" t="b">
        <f t="shared" si="0"/>
        <v>0</v>
      </c>
    </row>
    <row r="30" spans="1:11" ht="120" customHeight="1" thickTop="1" thickBot="1" x14ac:dyDescent="0.3">
      <c r="A30" s="57"/>
      <c r="B30" s="58"/>
      <c r="C30" s="58"/>
      <c r="D30" s="59"/>
      <c r="E30" s="58"/>
      <c r="F30" s="59"/>
      <c r="G30" s="58"/>
      <c r="K30" t="b">
        <f t="shared" si="0"/>
        <v>0</v>
      </c>
    </row>
    <row r="31" spans="1:11" ht="120" customHeight="1" thickTop="1" thickBot="1" x14ac:dyDescent="0.3">
      <c r="A31" s="57"/>
      <c r="B31" s="58"/>
      <c r="C31" s="58"/>
      <c r="D31" s="59"/>
      <c r="E31" s="58"/>
      <c r="F31" s="59"/>
      <c r="G31" s="58"/>
      <c r="K31" t="b">
        <f t="shared" si="0"/>
        <v>0</v>
      </c>
    </row>
    <row r="32" spans="1:11" ht="120" customHeight="1" thickTop="1" thickBot="1" x14ac:dyDescent="0.3">
      <c r="A32" s="57"/>
      <c r="B32" s="58"/>
      <c r="C32" s="58"/>
      <c r="D32" s="59"/>
      <c r="E32" s="58"/>
      <c r="F32" s="59"/>
      <c r="G32" s="58"/>
      <c r="K32" t="b">
        <f t="shared" si="0"/>
        <v>0</v>
      </c>
    </row>
    <row r="33" spans="1:11" ht="120" customHeight="1" thickTop="1" thickBot="1" x14ac:dyDescent="0.3">
      <c r="A33" s="57"/>
      <c r="B33" s="58"/>
      <c r="C33" s="58"/>
      <c r="D33" s="59"/>
      <c r="E33" s="58"/>
      <c r="F33" s="59"/>
      <c r="G33" s="58"/>
      <c r="K33" t="b">
        <f t="shared" si="0"/>
        <v>0</v>
      </c>
    </row>
    <row r="34" spans="1:11" ht="120" customHeight="1" thickTop="1" thickBot="1" x14ac:dyDescent="0.3">
      <c r="A34" s="57"/>
      <c r="B34" s="58"/>
      <c r="C34" s="58"/>
      <c r="D34" s="59"/>
      <c r="E34" s="58"/>
      <c r="F34" s="59"/>
      <c r="G34" s="58"/>
      <c r="K34" t="b">
        <f t="shared" si="0"/>
        <v>0</v>
      </c>
    </row>
    <row r="35" spans="1:11" ht="120" customHeight="1" thickTop="1" thickBot="1" x14ac:dyDescent="0.3">
      <c r="A35" s="57"/>
      <c r="B35" s="58"/>
      <c r="C35" s="58"/>
      <c r="D35" s="59"/>
      <c r="E35" s="58"/>
      <c r="F35" s="59"/>
      <c r="G35" s="58"/>
      <c r="K35" t="b">
        <f t="shared" si="0"/>
        <v>0</v>
      </c>
    </row>
    <row r="36" spans="1:11" ht="120" customHeight="1" thickTop="1" thickBot="1" x14ac:dyDescent="0.3">
      <c r="A36" s="57"/>
      <c r="B36" s="58"/>
      <c r="C36" s="58"/>
      <c r="D36" s="59"/>
      <c r="E36" s="58"/>
      <c r="F36" s="59"/>
      <c r="G36" s="58"/>
      <c r="K36" t="b">
        <f t="shared" si="0"/>
        <v>0</v>
      </c>
    </row>
    <row r="37" spans="1:11" ht="120" customHeight="1" thickTop="1" thickBot="1" x14ac:dyDescent="0.3">
      <c r="A37" s="57"/>
      <c r="B37" s="58"/>
      <c r="C37" s="58"/>
      <c r="D37" s="59"/>
      <c r="E37" s="58"/>
      <c r="F37" s="59"/>
      <c r="G37" s="58"/>
      <c r="K37" t="b">
        <f t="shared" si="0"/>
        <v>0</v>
      </c>
    </row>
    <row r="38" spans="1:11" ht="120" customHeight="1" thickTop="1" thickBot="1" x14ac:dyDescent="0.3">
      <c r="A38" s="57"/>
      <c r="B38" s="58"/>
      <c r="C38" s="58"/>
      <c r="D38" s="59"/>
      <c r="E38" s="58"/>
      <c r="F38" s="59"/>
      <c r="G38" s="58"/>
      <c r="K38" t="b">
        <f t="shared" si="0"/>
        <v>0</v>
      </c>
    </row>
    <row r="39" spans="1:11" ht="120" customHeight="1" thickTop="1" thickBot="1" x14ac:dyDescent="0.3">
      <c r="A39" s="57"/>
      <c r="B39" s="58"/>
      <c r="C39" s="58"/>
      <c r="D39" s="59"/>
      <c r="E39" s="58"/>
      <c r="F39" s="59"/>
      <c r="G39" s="58"/>
      <c r="K39" t="b">
        <f t="shared" si="0"/>
        <v>0</v>
      </c>
    </row>
    <row r="40" spans="1:11" ht="120" customHeight="1" thickTop="1" thickBot="1" x14ac:dyDescent="0.3">
      <c r="A40" s="57"/>
      <c r="B40" s="58"/>
      <c r="C40" s="58"/>
      <c r="D40" s="59"/>
      <c r="E40" s="58"/>
      <c r="F40" s="59"/>
      <c r="G40" s="58"/>
      <c r="K40" t="b">
        <f t="shared" si="0"/>
        <v>0</v>
      </c>
    </row>
    <row r="41" spans="1:11" ht="120" customHeight="1" thickTop="1" thickBot="1" x14ac:dyDescent="0.3">
      <c r="A41" s="57"/>
      <c r="B41" s="58"/>
      <c r="C41" s="58"/>
      <c r="D41" s="59"/>
      <c r="E41" s="58"/>
      <c r="F41" s="59"/>
      <c r="G41" s="58"/>
      <c r="K41" t="b">
        <f t="shared" si="0"/>
        <v>0</v>
      </c>
    </row>
    <row r="42" spans="1:11" ht="120" customHeight="1" thickTop="1" thickBot="1" x14ac:dyDescent="0.3">
      <c r="A42" s="57"/>
      <c r="B42" s="58"/>
      <c r="C42" s="58"/>
      <c r="D42" s="59"/>
      <c r="E42" s="58"/>
      <c r="F42" s="59"/>
      <c r="G42" s="58"/>
    </row>
    <row r="43" spans="1:11" ht="120" customHeight="1" thickTop="1" thickBot="1" x14ac:dyDescent="0.3">
      <c r="A43" s="57"/>
      <c r="B43" s="58"/>
      <c r="C43" s="58"/>
      <c r="D43" s="59"/>
      <c r="E43" s="58"/>
      <c r="F43" s="59"/>
      <c r="G43" s="58"/>
    </row>
    <row r="44" spans="1:11" ht="120" customHeight="1" thickTop="1" thickBot="1" x14ac:dyDescent="0.3">
      <c r="A44" s="57"/>
      <c r="B44" s="58"/>
      <c r="C44" s="58"/>
      <c r="D44" s="59"/>
      <c r="E44" s="58"/>
      <c r="F44" s="59"/>
      <c r="G44" s="58"/>
    </row>
    <row r="45" spans="1:11" ht="120" customHeight="1" thickTop="1" thickBot="1" x14ac:dyDescent="0.3">
      <c r="A45" s="57"/>
      <c r="B45" s="58"/>
      <c r="C45" s="58"/>
      <c r="D45" s="59"/>
      <c r="E45" s="58"/>
      <c r="F45" s="59"/>
      <c r="G45" s="58"/>
    </row>
    <row r="46" spans="1:11" ht="120" customHeight="1" thickTop="1" thickBot="1" x14ac:dyDescent="0.3">
      <c r="A46" s="57"/>
      <c r="B46" s="58"/>
      <c r="C46" s="58"/>
      <c r="D46" s="59"/>
      <c r="E46" s="58"/>
      <c r="F46" s="59"/>
      <c r="G46" s="58"/>
    </row>
    <row r="47" spans="1:11" ht="120" customHeight="1" thickTop="1" thickBot="1" x14ac:dyDescent="0.3">
      <c r="A47" s="57"/>
      <c r="B47" s="58"/>
      <c r="C47" s="58"/>
      <c r="D47" s="59"/>
      <c r="E47" s="58"/>
      <c r="F47" s="59"/>
      <c r="G47" s="58"/>
    </row>
    <row r="48" spans="1:11" ht="120" customHeight="1" thickTop="1" thickBot="1" x14ac:dyDescent="0.3">
      <c r="A48" s="57"/>
      <c r="B48" s="58"/>
      <c r="C48" s="58"/>
      <c r="D48" s="59"/>
      <c r="E48" s="58"/>
      <c r="F48" s="59"/>
      <c r="G48" s="58"/>
    </row>
    <row r="49" spans="1:7" ht="120" customHeight="1" thickTop="1" thickBot="1" x14ac:dyDescent="0.3">
      <c r="A49" s="57"/>
      <c r="B49" s="58"/>
      <c r="C49" s="58"/>
      <c r="D49" s="59"/>
      <c r="E49" s="58"/>
      <c r="F49" s="59"/>
      <c r="G49" s="58"/>
    </row>
    <row r="50" spans="1:7" ht="120" customHeight="1" thickTop="1" thickBot="1" x14ac:dyDescent="0.3">
      <c r="A50" s="57"/>
      <c r="B50" s="58"/>
      <c r="C50" s="58"/>
      <c r="D50" s="59"/>
      <c r="E50" s="58"/>
      <c r="F50" s="59"/>
      <c r="G50" s="58"/>
    </row>
    <row r="51" spans="1:7" ht="120" customHeight="1" thickTop="1" thickBot="1" x14ac:dyDescent="0.3">
      <c r="A51" s="57"/>
      <c r="B51" s="58"/>
      <c r="C51" s="58"/>
      <c r="D51" s="59"/>
      <c r="E51" s="58"/>
      <c r="F51" s="59"/>
      <c r="G51" s="58"/>
    </row>
    <row r="52" spans="1:7" ht="120" customHeight="1" thickTop="1" thickBot="1" x14ac:dyDescent="0.3">
      <c r="A52" s="57"/>
      <c r="B52" s="58"/>
      <c r="C52" s="58"/>
      <c r="D52" s="59"/>
      <c r="E52" s="58"/>
      <c r="F52" s="59"/>
      <c r="G52" s="58"/>
    </row>
    <row r="53" spans="1:7" ht="120" customHeight="1" thickTop="1" thickBot="1" x14ac:dyDescent="0.3">
      <c r="A53" s="57"/>
      <c r="B53" s="58"/>
      <c r="C53" s="58"/>
      <c r="D53" s="59"/>
      <c r="E53" s="58"/>
      <c r="F53" s="59"/>
      <c r="G53" s="58"/>
    </row>
    <row r="54" spans="1:7" ht="120" customHeight="1" thickTop="1" thickBot="1" x14ac:dyDescent="0.3">
      <c r="A54" s="57"/>
      <c r="B54" s="58"/>
      <c r="C54" s="58"/>
      <c r="D54" s="59"/>
      <c r="E54" s="58"/>
      <c r="F54" s="59"/>
      <c r="G54" s="58"/>
    </row>
    <row r="55" spans="1:7" ht="120" customHeight="1" thickTop="1" thickBot="1" x14ac:dyDescent="0.3">
      <c r="A55" s="57"/>
      <c r="B55" s="58"/>
      <c r="C55" s="58"/>
      <c r="D55" s="59"/>
      <c r="E55" s="58"/>
      <c r="F55" s="59"/>
      <c r="G55" s="58"/>
    </row>
    <row r="56" spans="1:7" ht="120" customHeight="1" thickTop="1" thickBot="1" x14ac:dyDescent="0.3">
      <c r="A56" s="57"/>
      <c r="B56" s="58"/>
      <c r="C56" s="58"/>
      <c r="D56" s="59"/>
      <c r="E56" s="58"/>
      <c r="F56" s="59"/>
      <c r="G56" s="58"/>
    </row>
    <row r="57" spans="1:7" ht="120" customHeight="1" thickTop="1" thickBot="1" x14ac:dyDescent="0.3">
      <c r="A57" s="57"/>
      <c r="B57" s="58"/>
      <c r="C57" s="58"/>
      <c r="D57" s="59"/>
      <c r="E57" s="58"/>
      <c r="F57" s="59"/>
      <c r="G57" s="58"/>
    </row>
    <row r="58" spans="1:7" ht="120" customHeight="1" thickTop="1" thickBot="1" x14ac:dyDescent="0.3">
      <c r="A58" s="57"/>
      <c r="B58" s="58"/>
      <c r="C58" s="58"/>
      <c r="D58" s="59"/>
      <c r="E58" s="58"/>
      <c r="F58" s="59"/>
      <c r="G58" s="58"/>
    </row>
    <row r="59" spans="1:7" ht="120" customHeight="1" thickTop="1" thickBot="1" x14ac:dyDescent="0.3">
      <c r="A59" s="57"/>
      <c r="B59" s="58"/>
      <c r="C59" s="58"/>
      <c r="D59" s="59"/>
      <c r="E59" s="58"/>
      <c r="F59" s="59"/>
      <c r="G59" s="58"/>
    </row>
    <row r="60" spans="1:7" ht="120" customHeight="1" thickTop="1" thickBot="1" x14ac:dyDescent="0.3">
      <c r="A60" s="57"/>
      <c r="B60" s="58"/>
      <c r="C60" s="58"/>
      <c r="D60" s="59"/>
      <c r="E60" s="58"/>
      <c r="F60" s="59"/>
      <c r="G60" s="58"/>
    </row>
    <row r="61" spans="1:7" ht="120" customHeight="1" thickTop="1" thickBot="1" x14ac:dyDescent="0.3">
      <c r="A61" s="57"/>
      <c r="B61" s="58"/>
      <c r="C61" s="58"/>
      <c r="D61" s="59"/>
      <c r="E61" s="58"/>
      <c r="F61" s="59"/>
      <c r="G61" s="58"/>
    </row>
    <row r="62" spans="1:7" ht="120" customHeight="1" thickTop="1" thickBot="1" x14ac:dyDescent="0.3">
      <c r="A62" s="57"/>
      <c r="B62" s="58"/>
      <c r="C62" s="58"/>
      <c r="D62" s="59"/>
      <c r="E62" s="58"/>
      <c r="F62" s="59"/>
      <c r="G62" s="58"/>
    </row>
    <row r="63" spans="1:7" ht="120" customHeight="1" thickTop="1" thickBot="1" x14ac:dyDescent="0.3">
      <c r="A63" s="57"/>
      <c r="B63" s="58"/>
      <c r="C63" s="58"/>
      <c r="D63" s="59"/>
      <c r="E63" s="58"/>
      <c r="F63" s="59"/>
      <c r="G63" s="58"/>
    </row>
    <row r="64" spans="1:7" ht="120" customHeight="1" thickTop="1" thickBot="1" x14ac:dyDescent="0.3">
      <c r="A64" s="57"/>
      <c r="B64" s="58"/>
      <c r="C64" s="58"/>
      <c r="D64" s="59"/>
      <c r="E64" s="58"/>
      <c r="F64" s="59"/>
      <c r="G64" s="58"/>
    </row>
    <row r="65" spans="1:7" ht="120" customHeight="1" thickTop="1" thickBot="1" x14ac:dyDescent="0.3">
      <c r="A65" s="57"/>
      <c r="B65" s="58"/>
      <c r="C65" s="58"/>
      <c r="D65" s="59"/>
      <c r="E65" s="58"/>
      <c r="F65" s="59"/>
      <c r="G65" s="58"/>
    </row>
    <row r="66" spans="1:7" ht="120" customHeight="1" thickTop="1" thickBot="1" x14ac:dyDescent="0.3">
      <c r="A66" s="57"/>
      <c r="B66" s="58"/>
      <c r="C66" s="58"/>
      <c r="D66" s="59"/>
      <c r="E66" s="58"/>
      <c r="F66" s="59"/>
      <c r="G66" s="58"/>
    </row>
    <row r="67" spans="1:7" ht="120" customHeight="1" thickTop="1" thickBot="1" x14ac:dyDescent="0.3">
      <c r="A67" s="57"/>
      <c r="B67" s="58"/>
      <c r="C67" s="58"/>
      <c r="D67" s="59"/>
      <c r="E67" s="58"/>
      <c r="F67" s="59"/>
      <c r="G67" s="58"/>
    </row>
    <row r="68" spans="1:7" ht="120" customHeight="1" thickTop="1" thickBot="1" x14ac:dyDescent="0.3">
      <c r="A68" s="57"/>
      <c r="B68" s="58"/>
      <c r="C68" s="58"/>
      <c r="D68" s="59"/>
      <c r="E68" s="58"/>
      <c r="F68" s="59"/>
      <c r="G68" s="58"/>
    </row>
    <row r="69" spans="1:7" ht="120" customHeight="1" thickTop="1" thickBot="1" x14ac:dyDescent="0.3">
      <c r="A69" s="57"/>
      <c r="B69" s="58"/>
      <c r="C69" s="58"/>
      <c r="D69" s="59"/>
      <c r="E69" s="58"/>
      <c r="F69" s="59"/>
      <c r="G69" s="58"/>
    </row>
    <row r="70" spans="1:7" ht="120" customHeight="1" thickTop="1" thickBot="1" x14ac:dyDescent="0.3">
      <c r="A70" s="57"/>
      <c r="B70" s="58"/>
      <c r="C70" s="58"/>
      <c r="D70" s="59"/>
      <c r="E70" s="58"/>
      <c r="F70" s="59"/>
      <c r="G70" s="58"/>
    </row>
    <row r="71" spans="1:7" ht="120" customHeight="1" thickTop="1" thickBot="1" x14ac:dyDescent="0.3">
      <c r="A71" s="57"/>
      <c r="B71" s="58"/>
      <c r="C71" s="58"/>
      <c r="D71" s="59"/>
      <c r="E71" s="58"/>
      <c r="F71" s="59"/>
      <c r="G71" s="58"/>
    </row>
    <row r="72" spans="1:7" ht="120" customHeight="1" thickTop="1" thickBot="1" x14ac:dyDescent="0.3">
      <c r="A72" s="57"/>
      <c r="B72" s="58"/>
      <c r="C72" s="58"/>
      <c r="D72" s="59"/>
      <c r="E72" s="58"/>
      <c r="F72" s="59"/>
      <c r="G72" s="58"/>
    </row>
    <row r="73" spans="1:7" ht="120" customHeight="1" thickTop="1" thickBot="1" x14ac:dyDescent="0.3">
      <c r="A73" s="57"/>
      <c r="B73" s="58"/>
      <c r="C73" s="58"/>
      <c r="D73" s="59"/>
      <c r="E73" s="58"/>
      <c r="F73" s="59"/>
      <c r="G73" s="58"/>
    </row>
    <row r="74" spans="1:7" ht="120" customHeight="1" thickTop="1" thickBot="1" x14ac:dyDescent="0.3">
      <c r="A74" s="57"/>
      <c r="B74" s="58"/>
      <c r="C74" s="58"/>
      <c r="D74" s="59"/>
      <c r="E74" s="58"/>
      <c r="F74" s="59"/>
      <c r="G74" s="58"/>
    </row>
    <row r="75" spans="1:7" ht="120" customHeight="1" thickTop="1" thickBot="1" x14ac:dyDescent="0.3">
      <c r="A75" s="57"/>
      <c r="B75" s="58"/>
      <c r="C75" s="58"/>
      <c r="D75" s="59"/>
      <c r="E75" s="58"/>
      <c r="F75" s="59"/>
      <c r="G75" s="58"/>
    </row>
    <row r="76" spans="1:7" ht="120" customHeight="1" thickTop="1" thickBot="1" x14ac:dyDescent="0.3">
      <c r="A76" s="57"/>
      <c r="B76" s="58"/>
      <c r="C76" s="58"/>
      <c r="D76" s="59"/>
      <c r="E76" s="58"/>
      <c r="F76" s="59"/>
      <c r="G76" s="58"/>
    </row>
    <row r="77" spans="1:7" ht="120" customHeight="1" thickTop="1" thickBot="1" x14ac:dyDescent="0.3">
      <c r="A77" s="57"/>
      <c r="B77" s="58"/>
      <c r="C77" s="58"/>
      <c r="D77" s="59"/>
      <c r="E77" s="58"/>
      <c r="F77" s="59"/>
      <c r="G77" s="58"/>
    </row>
    <row r="78" spans="1:7" ht="120" customHeight="1" thickTop="1" thickBot="1" x14ac:dyDescent="0.3">
      <c r="A78" s="57"/>
      <c r="B78" s="58"/>
      <c r="C78" s="58"/>
      <c r="D78" s="59"/>
      <c r="E78" s="58"/>
      <c r="F78" s="59"/>
      <c r="G78" s="58"/>
    </row>
    <row r="79" spans="1:7" ht="120" customHeight="1" thickTop="1" thickBot="1" x14ac:dyDescent="0.3">
      <c r="A79" s="57"/>
      <c r="B79" s="58"/>
      <c r="C79" s="58"/>
      <c r="D79" s="59"/>
      <c r="E79" s="58"/>
      <c r="F79" s="59"/>
      <c r="G79" s="58"/>
    </row>
    <row r="80" spans="1:7" ht="120" customHeight="1" thickTop="1" thickBot="1" x14ac:dyDescent="0.3">
      <c r="A80" s="57"/>
      <c r="B80" s="58"/>
      <c r="C80" s="58"/>
      <c r="D80" s="59"/>
      <c r="E80" s="58"/>
      <c r="F80" s="59"/>
      <c r="G80" s="58"/>
    </row>
    <row r="81" spans="1:7" ht="120" customHeight="1" thickTop="1" thickBot="1" x14ac:dyDescent="0.3">
      <c r="A81" s="57"/>
      <c r="B81" s="58"/>
      <c r="C81" s="58"/>
      <c r="D81" s="59"/>
      <c r="E81" s="58"/>
      <c r="F81" s="59"/>
      <c r="G81" s="58"/>
    </row>
    <row r="82" spans="1:7" ht="120" customHeight="1" thickTop="1" thickBot="1" x14ac:dyDescent="0.3">
      <c r="A82" s="57"/>
      <c r="B82" s="58"/>
      <c r="C82" s="58"/>
      <c r="D82" s="59"/>
      <c r="E82" s="58"/>
      <c r="F82" s="59"/>
      <c r="G82" s="58"/>
    </row>
    <row r="83" spans="1:7" ht="120" customHeight="1" thickTop="1" thickBot="1" x14ac:dyDescent="0.3">
      <c r="A83" s="57"/>
      <c r="B83" s="58"/>
      <c r="C83" s="58"/>
      <c r="D83" s="59"/>
      <c r="E83" s="58"/>
      <c r="F83" s="59"/>
      <c r="G83" s="58"/>
    </row>
    <row r="84" spans="1:7" ht="120" customHeight="1" thickTop="1" thickBot="1" x14ac:dyDescent="0.3">
      <c r="A84" s="57"/>
      <c r="B84" s="58"/>
      <c r="C84" s="58"/>
      <c r="D84" s="59"/>
      <c r="E84" s="58"/>
      <c r="F84" s="59"/>
      <c r="G84" s="58"/>
    </row>
    <row r="85" spans="1:7" ht="120" customHeight="1" thickTop="1" thickBot="1" x14ac:dyDescent="0.3">
      <c r="A85" s="57"/>
      <c r="B85" s="58"/>
      <c r="C85" s="58"/>
      <c r="D85" s="59"/>
      <c r="E85" s="58"/>
      <c r="F85" s="59"/>
      <c r="G85" s="58"/>
    </row>
    <row r="86" spans="1:7" ht="120" customHeight="1" thickTop="1" thickBot="1" x14ac:dyDescent="0.3">
      <c r="A86" s="57"/>
      <c r="B86" s="58"/>
      <c r="C86" s="58"/>
      <c r="D86" s="59"/>
      <c r="E86" s="58"/>
      <c r="F86" s="59"/>
      <c r="G86" s="58"/>
    </row>
    <row r="87" spans="1:7" ht="120" customHeight="1" thickTop="1" thickBot="1" x14ac:dyDescent="0.3">
      <c r="A87" s="57"/>
      <c r="B87" s="58"/>
      <c r="C87" s="58"/>
      <c r="D87" s="59"/>
      <c r="E87" s="58"/>
      <c r="F87" s="59"/>
      <c r="G87" s="58"/>
    </row>
    <row r="88" spans="1:7" ht="120" customHeight="1" thickTop="1" thickBot="1" x14ac:dyDescent="0.3">
      <c r="A88" s="57"/>
      <c r="B88" s="58"/>
      <c r="C88" s="58"/>
      <c r="D88" s="59"/>
      <c r="E88" s="58"/>
      <c r="F88" s="59"/>
      <c r="G88" s="58"/>
    </row>
    <row r="89" spans="1:7" ht="120" customHeight="1" thickTop="1" thickBot="1" x14ac:dyDescent="0.3">
      <c r="A89" s="57"/>
      <c r="B89" s="58"/>
      <c r="C89" s="58"/>
      <c r="D89" s="59"/>
      <c r="E89" s="58"/>
      <c r="F89" s="59"/>
      <c r="G89" s="58"/>
    </row>
    <row r="90" spans="1:7" ht="120" customHeight="1" thickTop="1" thickBot="1" x14ac:dyDescent="0.3">
      <c r="A90" s="57"/>
      <c r="B90" s="58"/>
      <c r="C90" s="58"/>
      <c r="D90" s="59"/>
      <c r="E90" s="58"/>
      <c r="F90" s="59"/>
      <c r="G90" s="58"/>
    </row>
    <row r="91" spans="1:7" ht="120" customHeight="1" thickTop="1" thickBot="1" x14ac:dyDescent="0.3">
      <c r="A91" s="57"/>
      <c r="B91" s="58"/>
      <c r="C91" s="58"/>
      <c r="D91" s="59"/>
      <c r="E91" s="58"/>
      <c r="F91" s="59"/>
      <c r="G91" s="58"/>
    </row>
    <row r="92" spans="1:7" ht="120" customHeight="1" thickTop="1" thickBot="1" x14ac:dyDescent="0.3">
      <c r="A92" s="57"/>
      <c r="B92" s="58"/>
      <c r="C92" s="58"/>
      <c r="D92" s="59"/>
      <c r="E92" s="58"/>
      <c r="F92" s="59"/>
      <c r="G92" s="58"/>
    </row>
    <row r="93" spans="1:7" ht="120" customHeight="1" thickTop="1" thickBot="1" x14ac:dyDescent="0.3">
      <c r="A93" s="57"/>
      <c r="B93" s="58"/>
      <c r="C93" s="58"/>
      <c r="D93" s="59"/>
      <c r="E93" s="58"/>
      <c r="F93" s="59"/>
      <c r="G93" s="58"/>
    </row>
    <row r="94" spans="1:7" ht="120" customHeight="1" thickTop="1" thickBot="1" x14ac:dyDescent="0.3">
      <c r="A94" s="57"/>
      <c r="B94" s="58"/>
      <c r="C94" s="58"/>
      <c r="D94" s="59"/>
      <c r="E94" s="58"/>
      <c r="F94" s="59"/>
      <c r="G94" s="58"/>
    </row>
    <row r="95" spans="1:7" ht="120" customHeight="1" thickTop="1" thickBot="1" x14ac:dyDescent="0.3">
      <c r="A95" s="57"/>
      <c r="B95" s="58"/>
      <c r="C95" s="58"/>
      <c r="D95" s="59"/>
      <c r="E95" s="58"/>
      <c r="F95" s="59"/>
      <c r="G95" s="58"/>
    </row>
    <row r="96" spans="1:7" ht="120" customHeight="1" thickTop="1" thickBot="1" x14ac:dyDescent="0.3">
      <c r="A96" s="57"/>
      <c r="B96" s="58"/>
      <c r="C96" s="58"/>
      <c r="D96" s="59"/>
      <c r="E96" s="58"/>
      <c r="F96" s="59"/>
      <c r="G96" s="58"/>
    </row>
    <row r="97" spans="1:7" ht="120" customHeight="1" thickTop="1" thickBot="1" x14ac:dyDescent="0.3">
      <c r="A97" s="57"/>
      <c r="B97" s="58"/>
      <c r="C97" s="58"/>
      <c r="D97" s="59"/>
      <c r="E97" s="58"/>
      <c r="F97" s="59"/>
      <c r="G97" s="58"/>
    </row>
    <row r="98" spans="1:7" ht="120" customHeight="1" thickTop="1" thickBot="1" x14ac:dyDescent="0.3">
      <c r="A98" s="57"/>
      <c r="B98" s="58"/>
      <c r="C98" s="58"/>
      <c r="D98" s="59"/>
      <c r="E98" s="58"/>
      <c r="F98" s="59"/>
      <c r="G98" s="58"/>
    </row>
    <row r="99" spans="1:7" ht="120" customHeight="1" thickTop="1" thickBot="1" x14ac:dyDescent="0.3">
      <c r="A99" s="57"/>
      <c r="B99" s="58"/>
      <c r="C99" s="58"/>
      <c r="D99" s="59"/>
      <c r="E99" s="58"/>
      <c r="F99" s="59"/>
      <c r="G99" s="58"/>
    </row>
    <row r="100" spans="1:7" ht="120" customHeight="1" thickTop="1" thickBot="1" x14ac:dyDescent="0.3">
      <c r="A100" s="57"/>
      <c r="B100" s="58"/>
      <c r="C100" s="58"/>
      <c r="D100" s="59"/>
      <c r="E100" s="58"/>
      <c r="F100" s="59"/>
      <c r="G100" s="58"/>
    </row>
    <row r="101" spans="1:7" ht="120" customHeight="1" thickTop="1" thickBot="1" x14ac:dyDescent="0.3">
      <c r="A101" s="57"/>
      <c r="B101" s="58"/>
      <c r="C101" s="58"/>
      <c r="D101" s="59"/>
      <c r="E101" s="58"/>
      <c r="F101" s="59"/>
      <c r="G101" s="58"/>
    </row>
    <row r="102" spans="1:7" ht="120" customHeight="1" thickTop="1" thickBot="1" x14ac:dyDescent="0.3">
      <c r="A102" s="57"/>
      <c r="B102" s="58"/>
      <c r="C102" s="58"/>
      <c r="D102" s="59"/>
      <c r="E102" s="58"/>
      <c r="F102" s="59"/>
      <c r="G102" s="58"/>
    </row>
    <row r="103" spans="1:7" ht="120" customHeight="1" thickTop="1" thickBot="1" x14ac:dyDescent="0.3">
      <c r="A103" s="57"/>
      <c r="B103" s="58"/>
      <c r="C103" s="58"/>
      <c r="D103" s="59"/>
      <c r="E103" s="58"/>
      <c r="F103" s="59"/>
      <c r="G103" s="58"/>
    </row>
    <row r="104" spans="1:7" ht="120" customHeight="1" thickTop="1" thickBot="1" x14ac:dyDescent="0.3">
      <c r="A104" s="57"/>
      <c r="B104" s="58"/>
      <c r="C104" s="58"/>
      <c r="D104" s="59"/>
      <c r="E104" s="58"/>
      <c r="F104" s="59"/>
      <c r="G104" s="58"/>
    </row>
    <row r="105" spans="1:7" ht="120" customHeight="1" thickTop="1" thickBot="1" x14ac:dyDescent="0.3">
      <c r="A105" s="57"/>
      <c r="B105" s="58"/>
      <c r="C105" s="58"/>
      <c r="D105" s="59"/>
      <c r="E105" s="58"/>
      <c r="F105" s="59"/>
      <c r="G105" s="58"/>
    </row>
    <row r="106" spans="1:7" ht="120" customHeight="1" thickTop="1" thickBot="1" x14ac:dyDescent="0.3">
      <c r="A106" s="57"/>
      <c r="B106" s="58"/>
      <c r="C106" s="58"/>
      <c r="D106" s="59"/>
      <c r="E106" s="58"/>
      <c r="F106" s="59"/>
      <c r="G106" s="58"/>
    </row>
    <row r="107" spans="1:7" ht="120" customHeight="1" thickTop="1" thickBot="1" x14ac:dyDescent="0.3">
      <c r="A107" s="57"/>
      <c r="B107" s="58"/>
      <c r="C107" s="58"/>
      <c r="D107" s="59"/>
      <c r="E107" s="58"/>
      <c r="F107" s="59"/>
      <c r="G107" s="58"/>
    </row>
    <row r="108" spans="1:7" ht="120" customHeight="1" thickTop="1" thickBot="1" x14ac:dyDescent="0.3">
      <c r="A108" s="57"/>
      <c r="B108" s="58"/>
      <c r="C108" s="58"/>
      <c r="D108" s="59"/>
      <c r="E108" s="58"/>
      <c r="F108" s="59"/>
      <c r="G108" s="58"/>
    </row>
    <row r="109" spans="1:7" ht="120" customHeight="1" thickTop="1" thickBot="1" x14ac:dyDescent="0.3">
      <c r="A109" s="57"/>
      <c r="B109" s="58"/>
      <c r="C109" s="58"/>
      <c r="D109" s="59"/>
      <c r="E109" s="58"/>
      <c r="F109" s="59"/>
      <c r="G109" s="58"/>
    </row>
    <row r="110" spans="1:7" ht="120" customHeight="1" thickTop="1" thickBot="1" x14ac:dyDescent="0.3">
      <c r="A110" s="57"/>
      <c r="B110" s="58"/>
      <c r="C110" s="58"/>
      <c r="D110" s="59"/>
      <c r="E110" s="58"/>
      <c r="F110" s="59"/>
      <c r="G110" s="58"/>
    </row>
    <row r="111" spans="1:7" ht="120" customHeight="1" thickTop="1" thickBot="1" x14ac:dyDescent="0.3">
      <c r="A111" s="57"/>
      <c r="B111" s="58"/>
      <c r="C111" s="58"/>
      <c r="D111" s="59"/>
      <c r="E111" s="58"/>
      <c r="F111" s="59"/>
      <c r="G111" s="58"/>
    </row>
    <row r="112" spans="1:7" ht="120" customHeight="1" thickTop="1" thickBot="1" x14ac:dyDescent="0.3">
      <c r="A112" s="57"/>
      <c r="B112" s="58"/>
      <c r="C112" s="58"/>
      <c r="D112" s="59"/>
      <c r="E112" s="58"/>
      <c r="F112" s="59"/>
      <c r="G112" s="58"/>
    </row>
    <row r="113" spans="1:7" ht="120" customHeight="1" thickTop="1" thickBot="1" x14ac:dyDescent="0.3">
      <c r="A113" s="57"/>
      <c r="B113" s="58"/>
      <c r="C113" s="58"/>
      <c r="D113" s="59"/>
      <c r="E113" s="58"/>
      <c r="F113" s="59"/>
      <c r="G113" s="58"/>
    </row>
    <row r="114" spans="1:7" ht="120" customHeight="1" thickTop="1" thickBot="1" x14ac:dyDescent="0.3">
      <c r="A114" s="57"/>
      <c r="B114" s="58"/>
      <c r="C114" s="58"/>
      <c r="D114" s="59"/>
      <c r="E114" s="58"/>
      <c r="F114" s="59"/>
      <c r="G114" s="58"/>
    </row>
    <row r="115" spans="1:7" ht="120" customHeight="1" thickTop="1" thickBot="1" x14ac:dyDescent="0.3">
      <c r="A115" s="57"/>
      <c r="B115" s="58"/>
      <c r="C115" s="58"/>
      <c r="D115" s="59"/>
      <c r="E115" s="58"/>
      <c r="F115" s="59"/>
      <c r="G115" s="58"/>
    </row>
    <row r="116" spans="1:7" ht="120" customHeight="1" thickTop="1" thickBot="1" x14ac:dyDescent="0.3">
      <c r="A116" s="57"/>
      <c r="B116" s="58"/>
      <c r="C116" s="58"/>
      <c r="D116" s="59"/>
      <c r="E116" s="58"/>
      <c r="F116" s="59"/>
      <c r="G116" s="58"/>
    </row>
    <row r="117" spans="1:7" ht="120" customHeight="1" thickTop="1" thickBot="1" x14ac:dyDescent="0.3">
      <c r="A117" s="57"/>
      <c r="B117" s="58"/>
      <c r="C117" s="58"/>
      <c r="D117" s="59"/>
      <c r="E117" s="58"/>
      <c r="F117" s="59"/>
      <c r="G117" s="58"/>
    </row>
    <row r="118" spans="1:7" ht="120" customHeight="1" thickTop="1" thickBot="1" x14ac:dyDescent="0.3">
      <c r="A118" s="57"/>
      <c r="B118" s="58"/>
      <c r="C118" s="58"/>
      <c r="D118" s="59"/>
      <c r="E118" s="58"/>
      <c r="F118" s="59"/>
      <c r="G118" s="58"/>
    </row>
    <row r="119" spans="1:7" ht="120" customHeight="1" thickTop="1" thickBot="1" x14ac:dyDescent="0.3">
      <c r="A119" s="57"/>
      <c r="B119" s="58"/>
      <c r="C119" s="58"/>
      <c r="D119" s="59"/>
      <c r="E119" s="58"/>
      <c r="F119" s="59"/>
      <c r="G119" s="58"/>
    </row>
    <row r="120" spans="1:7" ht="120" customHeight="1" thickTop="1" thickBot="1" x14ac:dyDescent="0.3">
      <c r="A120" s="57"/>
      <c r="B120" s="58"/>
      <c r="C120" s="58"/>
      <c r="D120" s="59"/>
      <c r="E120" s="58"/>
      <c r="F120" s="59"/>
      <c r="G120" s="58"/>
    </row>
    <row r="121" spans="1:7" ht="120" customHeight="1" thickTop="1" thickBot="1" x14ac:dyDescent="0.3">
      <c r="A121" s="57"/>
      <c r="B121" s="58"/>
      <c r="C121" s="58"/>
      <c r="D121" s="59"/>
      <c r="E121" s="58"/>
      <c r="F121" s="59"/>
      <c r="G121" s="58"/>
    </row>
    <row r="122" spans="1:7" ht="120" customHeight="1" thickTop="1" thickBot="1" x14ac:dyDescent="0.3">
      <c r="A122" s="57"/>
      <c r="B122" s="58"/>
      <c r="C122" s="58"/>
      <c r="D122" s="59"/>
      <c r="E122" s="58"/>
      <c r="F122" s="59"/>
      <c r="G122" s="58"/>
    </row>
    <row r="123" spans="1:7" ht="120" customHeight="1" thickTop="1" thickBot="1" x14ac:dyDescent="0.3">
      <c r="A123" s="57"/>
      <c r="B123" s="58"/>
      <c r="C123" s="58"/>
      <c r="D123" s="59"/>
      <c r="E123" s="58"/>
      <c r="F123" s="59"/>
      <c r="G123" s="58"/>
    </row>
    <row r="124" spans="1:7" ht="120" customHeight="1" thickTop="1" thickBot="1" x14ac:dyDescent="0.3">
      <c r="A124" s="57"/>
      <c r="B124" s="58"/>
      <c r="C124" s="58"/>
      <c r="D124" s="59"/>
      <c r="E124" s="58"/>
      <c r="F124" s="59"/>
      <c r="G124" s="58"/>
    </row>
    <row r="125" spans="1:7" ht="120" customHeight="1" thickTop="1" thickBot="1" x14ac:dyDescent="0.3">
      <c r="A125" s="57"/>
      <c r="B125" s="58"/>
      <c r="C125" s="58"/>
      <c r="D125" s="59"/>
      <c r="E125" s="58"/>
      <c r="F125" s="59"/>
      <c r="G125" s="58"/>
    </row>
    <row r="126" spans="1:7" ht="120" customHeight="1" thickTop="1" thickBot="1" x14ac:dyDescent="0.3">
      <c r="A126" s="57"/>
      <c r="B126" s="58"/>
      <c r="C126" s="58"/>
      <c r="D126" s="59"/>
      <c r="E126" s="58"/>
      <c r="F126" s="59"/>
      <c r="G126" s="58"/>
    </row>
    <row r="127" spans="1:7" ht="120" customHeight="1" thickTop="1" thickBot="1" x14ac:dyDescent="0.3">
      <c r="A127" s="57"/>
      <c r="B127" s="58"/>
      <c r="C127" s="58"/>
      <c r="D127" s="59"/>
      <c r="E127" s="58"/>
      <c r="F127" s="59"/>
      <c r="G127" s="58"/>
    </row>
    <row r="128" spans="1:7" ht="120" customHeight="1" thickTop="1" thickBot="1" x14ac:dyDescent="0.3">
      <c r="A128" s="57"/>
      <c r="B128" s="58"/>
      <c r="C128" s="58"/>
      <c r="D128" s="59"/>
      <c r="E128" s="58"/>
      <c r="F128" s="59"/>
      <c r="G128" s="58"/>
    </row>
    <row r="129" spans="1:7" ht="120" customHeight="1" thickTop="1" thickBot="1" x14ac:dyDescent="0.3">
      <c r="A129" s="57"/>
      <c r="B129" s="58"/>
      <c r="C129" s="58"/>
      <c r="D129" s="59"/>
      <c r="E129" s="58"/>
      <c r="F129" s="59"/>
      <c r="G129" s="58"/>
    </row>
    <row r="130" spans="1:7" ht="120" customHeight="1" thickTop="1" thickBot="1" x14ac:dyDescent="0.3">
      <c r="A130" s="57"/>
      <c r="B130" s="58"/>
      <c r="C130" s="58"/>
      <c r="D130" s="59"/>
      <c r="E130" s="58"/>
      <c r="F130" s="59"/>
      <c r="G130" s="58"/>
    </row>
    <row r="131" spans="1:7" ht="120" customHeight="1" thickTop="1" thickBot="1" x14ac:dyDescent="0.3">
      <c r="A131" s="57"/>
      <c r="B131" s="58"/>
      <c r="C131" s="58"/>
      <c r="D131" s="59"/>
      <c r="E131" s="58"/>
      <c r="F131" s="59"/>
      <c r="G131" s="58"/>
    </row>
    <row r="132" spans="1:7" ht="120" customHeight="1" thickTop="1" thickBot="1" x14ac:dyDescent="0.3">
      <c r="A132" s="57"/>
      <c r="B132" s="58"/>
      <c r="C132" s="58"/>
      <c r="D132" s="59"/>
      <c r="E132" s="58"/>
      <c r="F132" s="59"/>
      <c r="G132" s="58"/>
    </row>
    <row r="133" spans="1:7" ht="120" customHeight="1" thickTop="1" thickBot="1" x14ac:dyDescent="0.3">
      <c r="A133" s="57"/>
      <c r="B133" s="58"/>
      <c r="C133" s="58"/>
      <c r="D133" s="59"/>
      <c r="E133" s="58"/>
      <c r="F133" s="59"/>
      <c r="G133" s="58"/>
    </row>
    <row r="134" spans="1:7" ht="120" customHeight="1" thickTop="1" thickBot="1" x14ac:dyDescent="0.3">
      <c r="A134" s="57"/>
      <c r="B134" s="58"/>
      <c r="C134" s="58"/>
      <c r="D134" s="59"/>
      <c r="E134" s="58"/>
      <c r="F134" s="59"/>
      <c r="G134" s="58"/>
    </row>
    <row r="135" spans="1:7" ht="120" customHeight="1" thickTop="1" thickBot="1" x14ac:dyDescent="0.3">
      <c r="A135" s="57"/>
      <c r="B135" s="58"/>
      <c r="C135" s="58"/>
      <c r="D135" s="59"/>
      <c r="E135" s="58"/>
      <c r="F135" s="59"/>
      <c r="G135" s="58"/>
    </row>
    <row r="136" spans="1:7" ht="120" customHeight="1" thickTop="1" thickBot="1" x14ac:dyDescent="0.3">
      <c r="A136" s="57"/>
      <c r="B136" s="58"/>
      <c r="C136" s="58"/>
      <c r="D136" s="59"/>
      <c r="E136" s="58"/>
      <c r="F136" s="59"/>
      <c r="G136" s="58"/>
    </row>
    <row r="137" spans="1:7" ht="120" customHeight="1" thickTop="1" thickBot="1" x14ac:dyDescent="0.3">
      <c r="A137" s="57"/>
      <c r="B137" s="58"/>
      <c r="C137" s="58"/>
      <c r="D137" s="59"/>
      <c r="E137" s="58"/>
      <c r="F137" s="59"/>
      <c r="G137" s="58"/>
    </row>
    <row r="138" spans="1:7" ht="120" customHeight="1" thickTop="1" thickBot="1" x14ac:dyDescent="0.3">
      <c r="A138" s="57"/>
      <c r="B138" s="58"/>
      <c r="C138" s="58"/>
      <c r="D138" s="59"/>
      <c r="E138" s="58"/>
      <c r="F138" s="59"/>
      <c r="G138" s="58"/>
    </row>
    <row r="139" spans="1:7" ht="120" customHeight="1" thickTop="1" thickBot="1" x14ac:dyDescent="0.3">
      <c r="A139" s="57"/>
      <c r="B139" s="58"/>
      <c r="C139" s="58"/>
      <c r="D139" s="59"/>
      <c r="E139" s="58"/>
      <c r="F139" s="59"/>
      <c r="G139" s="58"/>
    </row>
    <row r="140" spans="1:7" ht="120" customHeight="1" thickTop="1" thickBot="1" x14ac:dyDescent="0.3">
      <c r="A140" s="57"/>
      <c r="B140" s="58"/>
      <c r="C140" s="58"/>
      <c r="D140" s="59"/>
      <c r="E140" s="58"/>
      <c r="F140" s="59"/>
      <c r="G140" s="58"/>
    </row>
    <row r="141" spans="1:7" ht="120" customHeight="1" thickTop="1" thickBot="1" x14ac:dyDescent="0.3">
      <c r="A141" s="57"/>
      <c r="B141" s="58"/>
      <c r="C141" s="58"/>
      <c r="D141" s="59"/>
      <c r="E141" s="58"/>
      <c r="F141" s="59"/>
      <c r="G141" s="58"/>
    </row>
    <row r="142" spans="1:7" ht="120" customHeight="1" thickTop="1" thickBot="1" x14ac:dyDescent="0.3">
      <c r="A142" s="57"/>
      <c r="B142" s="58"/>
      <c r="C142" s="58"/>
      <c r="D142" s="59"/>
      <c r="E142" s="58"/>
      <c r="F142" s="59"/>
      <c r="G142" s="58"/>
    </row>
    <row r="143" spans="1:7" ht="120" customHeight="1" thickTop="1" thickBot="1" x14ac:dyDescent="0.3">
      <c r="A143" s="57"/>
      <c r="B143" s="58"/>
      <c r="C143" s="58"/>
      <c r="D143" s="59"/>
      <c r="E143" s="58"/>
      <c r="F143" s="59"/>
      <c r="G143" s="58"/>
    </row>
    <row r="144" spans="1:7" ht="120" customHeight="1" thickTop="1" thickBot="1" x14ac:dyDescent="0.3">
      <c r="A144" s="57"/>
      <c r="B144" s="58"/>
      <c r="C144" s="58"/>
      <c r="D144" s="59"/>
      <c r="E144" s="58"/>
      <c r="F144" s="59"/>
      <c r="G144" s="58"/>
    </row>
    <row r="145" spans="1:7" ht="120" customHeight="1" thickTop="1" thickBot="1" x14ac:dyDescent="0.3">
      <c r="A145" s="57"/>
      <c r="B145" s="58"/>
      <c r="C145" s="58"/>
      <c r="D145" s="59"/>
      <c r="E145" s="58"/>
      <c r="F145" s="59"/>
      <c r="G145" s="58"/>
    </row>
    <row r="146" spans="1:7" ht="120" customHeight="1" thickTop="1" thickBot="1" x14ac:dyDescent="0.3">
      <c r="A146" s="57"/>
      <c r="B146" s="58"/>
      <c r="C146" s="58"/>
      <c r="D146" s="59"/>
      <c r="E146" s="58"/>
      <c r="F146" s="59"/>
      <c r="G146" s="58"/>
    </row>
    <row r="147" spans="1:7" ht="120" customHeight="1" thickTop="1" thickBot="1" x14ac:dyDescent="0.3">
      <c r="A147" s="57"/>
      <c r="B147" s="58"/>
      <c r="C147" s="58"/>
      <c r="D147" s="59"/>
      <c r="E147" s="58"/>
      <c r="F147" s="59"/>
      <c r="G147" s="58"/>
    </row>
    <row r="148" spans="1:7" ht="120" customHeight="1" thickTop="1" thickBot="1" x14ac:dyDescent="0.3">
      <c r="A148" s="57"/>
      <c r="B148" s="58"/>
      <c r="C148" s="58"/>
      <c r="D148" s="59"/>
      <c r="E148" s="58"/>
      <c r="F148" s="59"/>
      <c r="G148" s="58"/>
    </row>
    <row r="149" spans="1:7" ht="120" customHeight="1" thickTop="1" thickBot="1" x14ac:dyDescent="0.3">
      <c r="A149" s="57"/>
      <c r="B149" s="58"/>
      <c r="C149" s="58"/>
      <c r="D149" s="59"/>
      <c r="E149" s="58"/>
      <c r="F149" s="59"/>
      <c r="G149" s="58"/>
    </row>
    <row r="150" spans="1:7" ht="120" customHeight="1" thickTop="1" thickBot="1" x14ac:dyDescent="0.3">
      <c r="A150" s="57"/>
      <c r="B150" s="58"/>
      <c r="C150" s="58"/>
      <c r="D150" s="59"/>
      <c r="E150" s="58"/>
      <c r="F150" s="59"/>
      <c r="G150" s="58"/>
    </row>
    <row r="151" spans="1:7" ht="120" customHeight="1" thickTop="1" thickBot="1" x14ac:dyDescent="0.3">
      <c r="A151" s="57"/>
      <c r="B151" s="58"/>
      <c r="C151" s="58"/>
      <c r="D151" s="59"/>
      <c r="E151" s="58"/>
      <c r="F151" s="59"/>
      <c r="G151" s="58"/>
    </row>
    <row r="152" spans="1:7" ht="120" customHeight="1" thickTop="1" thickBot="1" x14ac:dyDescent="0.3">
      <c r="A152" s="57"/>
      <c r="B152" s="58"/>
      <c r="C152" s="58"/>
      <c r="D152" s="59"/>
      <c r="E152" s="58"/>
      <c r="F152" s="59"/>
      <c r="G152" s="58"/>
    </row>
    <row r="153" spans="1:7" ht="120" customHeight="1" thickTop="1" thickBot="1" x14ac:dyDescent="0.3">
      <c r="A153" s="57"/>
      <c r="B153" s="58"/>
      <c r="C153" s="58"/>
      <c r="D153" s="59"/>
      <c r="E153" s="58"/>
      <c r="F153" s="59"/>
      <c r="G153" s="58"/>
    </row>
    <row r="154" spans="1:7" ht="120" customHeight="1" thickTop="1" thickBot="1" x14ac:dyDescent="0.3">
      <c r="A154" s="57"/>
      <c r="B154" s="58"/>
      <c r="C154" s="58"/>
      <c r="D154" s="59"/>
      <c r="E154" s="58"/>
      <c r="F154" s="59"/>
      <c r="G154" s="58"/>
    </row>
    <row r="155" spans="1:7" ht="120" customHeight="1" thickTop="1" thickBot="1" x14ac:dyDescent="0.3">
      <c r="A155" s="57"/>
      <c r="B155" s="58"/>
      <c r="C155" s="58"/>
      <c r="D155" s="59"/>
      <c r="E155" s="58"/>
      <c r="F155" s="59"/>
      <c r="G155" s="58"/>
    </row>
    <row r="156" spans="1:7" ht="120" customHeight="1" thickTop="1" thickBot="1" x14ac:dyDescent="0.3">
      <c r="A156" s="57"/>
      <c r="B156" s="58"/>
      <c r="C156" s="58"/>
      <c r="D156" s="59"/>
      <c r="E156" s="58"/>
      <c r="F156" s="59"/>
      <c r="G156" s="58"/>
    </row>
    <row r="157" spans="1:7" ht="120" customHeight="1" thickTop="1" thickBot="1" x14ac:dyDescent="0.3">
      <c r="A157" s="57"/>
      <c r="B157" s="58"/>
      <c r="C157" s="58"/>
      <c r="D157" s="59"/>
      <c r="E157" s="58"/>
      <c r="F157" s="59"/>
      <c r="G157" s="58"/>
    </row>
    <row r="158" spans="1:7" ht="120" customHeight="1" thickTop="1" thickBot="1" x14ac:dyDescent="0.3">
      <c r="A158" s="57"/>
      <c r="B158" s="58"/>
      <c r="C158" s="58"/>
      <c r="D158" s="59"/>
      <c r="E158" s="58"/>
      <c r="F158" s="59"/>
      <c r="G158" s="58"/>
    </row>
    <row r="159" spans="1:7" ht="120" customHeight="1" thickTop="1" thickBot="1" x14ac:dyDescent="0.3">
      <c r="A159" s="57"/>
      <c r="B159" s="58"/>
      <c r="C159" s="58"/>
      <c r="D159" s="59"/>
      <c r="E159" s="58"/>
      <c r="F159" s="59"/>
      <c r="G159" s="58"/>
    </row>
    <row r="160" spans="1:7" ht="120" customHeight="1" thickTop="1" thickBot="1" x14ac:dyDescent="0.3">
      <c r="A160" s="57"/>
      <c r="B160" s="58"/>
      <c r="C160" s="58"/>
      <c r="D160" s="59"/>
      <c r="E160" s="58"/>
      <c r="F160" s="59"/>
      <c r="G160" s="58"/>
    </row>
    <row r="161" spans="1:7" ht="120" customHeight="1" thickTop="1" thickBot="1" x14ac:dyDescent="0.3">
      <c r="A161" s="57"/>
      <c r="B161" s="58"/>
      <c r="C161" s="58"/>
      <c r="D161" s="59"/>
      <c r="E161" s="58"/>
      <c r="F161" s="59"/>
      <c r="G161" s="58"/>
    </row>
    <row r="162" spans="1:7" ht="120" customHeight="1" thickTop="1" thickBot="1" x14ac:dyDescent="0.3">
      <c r="A162" s="57"/>
      <c r="B162" s="58"/>
      <c r="C162" s="58"/>
      <c r="D162" s="59"/>
      <c r="E162" s="58"/>
      <c r="F162" s="59"/>
      <c r="G162" s="58"/>
    </row>
    <row r="163" spans="1:7" ht="120" customHeight="1" thickTop="1" thickBot="1" x14ac:dyDescent="0.3">
      <c r="A163" s="57"/>
      <c r="B163" s="58"/>
      <c r="C163" s="58"/>
      <c r="D163" s="59"/>
      <c r="E163" s="58"/>
      <c r="F163" s="59"/>
      <c r="G163" s="58"/>
    </row>
    <row r="164" spans="1:7" ht="120" customHeight="1" thickTop="1" thickBot="1" x14ac:dyDescent="0.3">
      <c r="A164" s="57"/>
      <c r="B164" s="58"/>
      <c r="C164" s="58"/>
      <c r="D164" s="59"/>
      <c r="E164" s="58"/>
      <c r="F164" s="59"/>
      <c r="G164" s="58"/>
    </row>
    <row r="165" spans="1:7" ht="120" customHeight="1" thickTop="1" thickBot="1" x14ac:dyDescent="0.3">
      <c r="A165" s="57"/>
      <c r="B165" s="58"/>
      <c r="C165" s="58"/>
      <c r="D165" s="59"/>
      <c r="E165" s="58"/>
      <c r="F165" s="59"/>
      <c r="G165" s="58"/>
    </row>
    <row r="166" spans="1:7" ht="120" customHeight="1" thickTop="1" thickBot="1" x14ac:dyDescent="0.3">
      <c r="A166" s="57"/>
      <c r="B166" s="58"/>
      <c r="C166" s="58"/>
      <c r="D166" s="59"/>
      <c r="E166" s="58"/>
      <c r="F166" s="59"/>
      <c r="G166" s="58"/>
    </row>
    <row r="167" spans="1:7" ht="120" customHeight="1" thickTop="1" thickBot="1" x14ac:dyDescent="0.3">
      <c r="A167" s="57"/>
      <c r="B167" s="58"/>
      <c r="C167" s="58"/>
      <c r="D167" s="59"/>
      <c r="E167" s="58"/>
      <c r="F167" s="59"/>
      <c r="G167" s="58"/>
    </row>
    <row r="168" spans="1:7" ht="120" customHeight="1" thickTop="1" thickBot="1" x14ac:dyDescent="0.3">
      <c r="A168" s="57"/>
      <c r="B168" s="58"/>
      <c r="C168" s="58"/>
      <c r="D168" s="59"/>
      <c r="E168" s="58"/>
      <c r="F168" s="59"/>
      <c r="G168" s="58"/>
    </row>
    <row r="169" spans="1:7" ht="120" customHeight="1" thickTop="1" thickBot="1" x14ac:dyDescent="0.3">
      <c r="A169" s="57"/>
      <c r="B169" s="58"/>
      <c r="C169" s="58"/>
      <c r="D169" s="59"/>
      <c r="E169" s="58"/>
      <c r="F169" s="59"/>
      <c r="G169" s="58"/>
    </row>
    <row r="170" spans="1:7" ht="120" customHeight="1" thickTop="1" thickBot="1" x14ac:dyDescent="0.3">
      <c r="A170" s="57"/>
      <c r="B170" s="58"/>
      <c r="C170" s="58"/>
      <c r="D170" s="59"/>
      <c r="E170" s="58"/>
      <c r="F170" s="59"/>
      <c r="G170" s="58"/>
    </row>
    <row r="171" spans="1:7" ht="120" customHeight="1" thickTop="1" thickBot="1" x14ac:dyDescent="0.3">
      <c r="A171" s="57"/>
      <c r="B171" s="58"/>
      <c r="C171" s="58"/>
      <c r="D171" s="59"/>
      <c r="E171" s="58"/>
      <c r="F171" s="59"/>
      <c r="G171" s="58"/>
    </row>
    <row r="172" spans="1:7" ht="120" customHeight="1" thickTop="1" thickBot="1" x14ac:dyDescent="0.3">
      <c r="A172" s="57"/>
      <c r="B172" s="58"/>
      <c r="C172" s="58"/>
      <c r="D172" s="59"/>
      <c r="E172" s="58"/>
      <c r="F172" s="59"/>
      <c r="G172" s="58"/>
    </row>
    <row r="173" spans="1:7" ht="120" customHeight="1" thickTop="1" thickBot="1" x14ac:dyDescent="0.3">
      <c r="A173" s="57"/>
      <c r="B173" s="58"/>
      <c r="C173" s="58"/>
      <c r="D173" s="59"/>
      <c r="E173" s="58"/>
      <c r="F173" s="59"/>
      <c r="G173" s="58"/>
    </row>
    <row r="174" spans="1:7" ht="120" customHeight="1" thickTop="1" thickBot="1" x14ac:dyDescent="0.3">
      <c r="A174" s="57"/>
      <c r="B174" s="58"/>
      <c r="C174" s="58"/>
      <c r="D174" s="59"/>
      <c r="E174" s="58"/>
      <c r="F174" s="59"/>
      <c r="G174" s="58"/>
    </row>
    <row r="175" spans="1:7" ht="120" customHeight="1" thickTop="1" thickBot="1" x14ac:dyDescent="0.3">
      <c r="A175" s="57"/>
      <c r="B175" s="58"/>
      <c r="C175" s="58"/>
      <c r="D175" s="59"/>
      <c r="E175" s="58"/>
      <c r="F175" s="59"/>
      <c r="G175" s="58"/>
    </row>
    <row r="176" spans="1:7" ht="120" customHeight="1" thickTop="1" thickBot="1" x14ac:dyDescent="0.3">
      <c r="A176" s="57"/>
      <c r="B176" s="58"/>
      <c r="C176" s="58"/>
      <c r="D176" s="59"/>
      <c r="E176" s="58"/>
      <c r="F176" s="59"/>
      <c r="G176" s="58"/>
    </row>
    <row r="177" spans="1:7" ht="120" customHeight="1" thickTop="1" thickBot="1" x14ac:dyDescent="0.3">
      <c r="A177" s="57"/>
      <c r="B177" s="58"/>
      <c r="C177" s="58"/>
      <c r="D177" s="59"/>
      <c r="E177" s="58"/>
      <c r="F177" s="59"/>
      <c r="G177" s="58"/>
    </row>
    <row r="178" spans="1:7" ht="120" customHeight="1" thickTop="1" thickBot="1" x14ac:dyDescent="0.3">
      <c r="A178" s="57"/>
      <c r="B178" s="58"/>
      <c r="C178" s="58"/>
      <c r="D178" s="59"/>
      <c r="E178" s="58"/>
      <c r="F178" s="59"/>
      <c r="G178" s="58"/>
    </row>
    <row r="179" spans="1:7" ht="120" customHeight="1" thickTop="1" thickBot="1" x14ac:dyDescent="0.3">
      <c r="A179" s="57"/>
      <c r="B179" s="58"/>
      <c r="C179" s="58"/>
      <c r="D179" s="59"/>
      <c r="E179" s="58"/>
      <c r="F179" s="59"/>
      <c r="G179" s="58"/>
    </row>
    <row r="180" spans="1:7" ht="120" customHeight="1" thickTop="1" thickBot="1" x14ac:dyDescent="0.3">
      <c r="A180" s="57"/>
      <c r="B180" s="58"/>
      <c r="C180" s="58"/>
      <c r="D180" s="59"/>
      <c r="E180" s="58"/>
      <c r="F180" s="59"/>
      <c r="G180" s="58"/>
    </row>
    <row r="181" spans="1:7" ht="120" customHeight="1" thickTop="1" thickBot="1" x14ac:dyDescent="0.3">
      <c r="A181" s="57"/>
      <c r="B181" s="58"/>
      <c r="C181" s="58"/>
      <c r="D181" s="59"/>
      <c r="E181" s="58"/>
      <c r="F181" s="59"/>
      <c r="G181" s="58"/>
    </row>
    <row r="182" spans="1:7" ht="120" customHeight="1" thickTop="1" thickBot="1" x14ac:dyDescent="0.3">
      <c r="A182" s="57"/>
      <c r="B182" s="58"/>
      <c r="C182" s="58"/>
      <c r="D182" s="59"/>
      <c r="E182" s="58"/>
      <c r="F182" s="59"/>
      <c r="G182" s="58"/>
    </row>
    <row r="183" spans="1:7" ht="120" customHeight="1" thickTop="1" thickBot="1" x14ac:dyDescent="0.3">
      <c r="A183" s="57"/>
      <c r="B183" s="58"/>
      <c r="C183" s="58"/>
      <c r="D183" s="59"/>
      <c r="E183" s="58"/>
      <c r="F183" s="59"/>
      <c r="G183" s="58"/>
    </row>
    <row r="184" spans="1:7" ht="120" customHeight="1" thickTop="1" thickBot="1" x14ac:dyDescent="0.3">
      <c r="A184" s="57"/>
      <c r="B184" s="58"/>
      <c r="C184" s="58"/>
      <c r="D184" s="59"/>
      <c r="E184" s="58"/>
      <c r="F184" s="59"/>
      <c r="G184" s="58"/>
    </row>
    <row r="185" spans="1:7" ht="120" customHeight="1" thickTop="1" thickBot="1" x14ac:dyDescent="0.3">
      <c r="A185" s="57"/>
      <c r="B185" s="58"/>
      <c r="C185" s="58"/>
      <c r="D185" s="59"/>
      <c r="E185" s="58"/>
      <c r="F185" s="59"/>
      <c r="G185" s="58"/>
    </row>
    <row r="186" spans="1:7" ht="120" customHeight="1" thickTop="1" thickBot="1" x14ac:dyDescent="0.3">
      <c r="A186" s="57"/>
      <c r="B186" s="58"/>
      <c r="C186" s="58"/>
      <c r="D186" s="59"/>
      <c r="E186" s="58"/>
      <c r="F186" s="59"/>
      <c r="G186" s="58"/>
    </row>
    <row r="187" spans="1:7" ht="120" customHeight="1" thickTop="1" thickBot="1" x14ac:dyDescent="0.3">
      <c r="A187" s="57"/>
      <c r="B187" s="58"/>
      <c r="C187" s="58"/>
      <c r="D187" s="59"/>
      <c r="E187" s="58"/>
      <c r="F187" s="59"/>
      <c r="G187" s="58"/>
    </row>
    <row r="188" spans="1:7" ht="120" customHeight="1" thickTop="1" thickBot="1" x14ac:dyDescent="0.3">
      <c r="A188" s="57"/>
      <c r="B188" s="58"/>
      <c r="C188" s="58"/>
      <c r="D188" s="59"/>
      <c r="E188" s="58"/>
      <c r="F188" s="59"/>
      <c r="G188" s="58"/>
    </row>
    <row r="189" spans="1:7" ht="120" customHeight="1" thickTop="1" thickBot="1" x14ac:dyDescent="0.3">
      <c r="A189" s="57"/>
      <c r="B189" s="58"/>
      <c r="C189" s="58"/>
      <c r="D189" s="59"/>
      <c r="E189" s="58"/>
      <c r="F189" s="59"/>
      <c r="G189" s="58"/>
    </row>
    <row r="190" spans="1:7" ht="120" customHeight="1" thickTop="1" thickBot="1" x14ac:dyDescent="0.3">
      <c r="A190" s="57"/>
      <c r="B190" s="58"/>
      <c r="C190" s="58"/>
      <c r="D190" s="59"/>
      <c r="E190" s="58"/>
      <c r="F190" s="59"/>
      <c r="G190" s="58"/>
    </row>
    <row r="191" spans="1:7" ht="120" customHeight="1" thickTop="1" thickBot="1" x14ac:dyDescent="0.3">
      <c r="A191" s="57"/>
      <c r="B191" s="58"/>
      <c r="C191" s="58"/>
      <c r="D191" s="59"/>
      <c r="E191" s="58"/>
      <c r="F191" s="59"/>
      <c r="G191" s="58"/>
    </row>
    <row r="192" spans="1:7" ht="120" customHeight="1" thickTop="1" thickBot="1" x14ac:dyDescent="0.3">
      <c r="A192" s="57"/>
      <c r="B192" s="58"/>
      <c r="C192" s="58"/>
      <c r="D192" s="59"/>
      <c r="E192" s="58"/>
      <c r="F192" s="59"/>
      <c r="G192" s="58"/>
    </row>
    <row r="193" spans="1:7" ht="120" customHeight="1" thickTop="1" thickBot="1" x14ac:dyDescent="0.3">
      <c r="A193" s="57"/>
      <c r="B193" s="58"/>
      <c r="C193" s="58"/>
      <c r="D193" s="59"/>
      <c r="E193" s="58"/>
      <c r="F193" s="59"/>
      <c r="G193" s="58"/>
    </row>
    <row r="194" spans="1:7" ht="120" customHeight="1" thickTop="1" thickBot="1" x14ac:dyDescent="0.3">
      <c r="A194" s="57"/>
      <c r="B194" s="58"/>
      <c r="C194" s="58"/>
      <c r="D194" s="59"/>
      <c r="E194" s="58"/>
      <c r="F194" s="59"/>
      <c r="G194" s="58"/>
    </row>
    <row r="195" spans="1:7" ht="120" customHeight="1" thickTop="1" thickBot="1" x14ac:dyDescent="0.3">
      <c r="A195" s="57"/>
      <c r="B195" s="58"/>
      <c r="C195" s="58"/>
      <c r="D195" s="59"/>
      <c r="E195" s="58"/>
      <c r="F195" s="59"/>
      <c r="G195" s="58"/>
    </row>
    <row r="196" spans="1:7" ht="120" customHeight="1" thickTop="1" thickBot="1" x14ac:dyDescent="0.3">
      <c r="A196" s="57"/>
      <c r="B196" s="58"/>
      <c r="C196" s="58"/>
      <c r="D196" s="59"/>
      <c r="E196" s="58"/>
      <c r="F196" s="59"/>
      <c r="G196" s="58"/>
    </row>
    <row r="197" spans="1:7" ht="120" customHeight="1" thickTop="1" thickBot="1" x14ac:dyDescent="0.3">
      <c r="A197" s="57"/>
      <c r="B197" s="58"/>
      <c r="C197" s="58"/>
      <c r="D197" s="59"/>
      <c r="E197" s="58"/>
      <c r="F197" s="59"/>
      <c r="G197" s="58"/>
    </row>
    <row r="198" spans="1:7" ht="120" customHeight="1" thickTop="1" thickBot="1" x14ac:dyDescent="0.3">
      <c r="A198" s="57"/>
      <c r="B198" s="58"/>
      <c r="C198" s="58"/>
      <c r="D198" s="59"/>
      <c r="E198" s="58"/>
      <c r="F198" s="59"/>
      <c r="G198" s="58"/>
    </row>
    <row r="199" spans="1:7" ht="120" customHeight="1" thickTop="1" thickBot="1" x14ac:dyDescent="0.3">
      <c r="A199" s="57"/>
      <c r="B199" s="58"/>
      <c r="C199" s="58"/>
      <c r="D199" s="59"/>
      <c r="E199" s="58"/>
      <c r="F199" s="59"/>
      <c r="G199" s="58"/>
    </row>
    <row r="200" spans="1:7" ht="120" customHeight="1" thickTop="1" thickBot="1" x14ac:dyDescent="0.3">
      <c r="A200" s="57"/>
      <c r="B200" s="58"/>
      <c r="C200" s="58"/>
      <c r="D200" s="59"/>
      <c r="E200" s="58"/>
      <c r="F200" s="59"/>
      <c r="G200" s="58"/>
    </row>
    <row r="201" spans="1:7" ht="120" customHeight="1" thickTop="1" thickBot="1" x14ac:dyDescent="0.3">
      <c r="A201" s="57"/>
      <c r="B201" s="58"/>
      <c r="C201" s="58"/>
      <c r="D201" s="59"/>
      <c r="E201" s="58"/>
      <c r="F201" s="59"/>
      <c r="G201" s="58"/>
    </row>
    <row r="202" spans="1:7" ht="120" customHeight="1" thickTop="1" thickBot="1" x14ac:dyDescent="0.3">
      <c r="A202" s="57"/>
      <c r="B202" s="58"/>
      <c r="C202" s="58"/>
      <c r="D202" s="59"/>
      <c r="E202" s="58"/>
      <c r="F202" s="59"/>
      <c r="G202" s="58"/>
    </row>
    <row r="203" spans="1:7" ht="120" customHeight="1" thickTop="1" thickBot="1" x14ac:dyDescent="0.3">
      <c r="A203" s="57"/>
      <c r="B203" s="58"/>
      <c r="C203" s="58"/>
      <c r="D203" s="59"/>
      <c r="E203" s="58"/>
      <c r="F203" s="59"/>
      <c r="G203" s="58"/>
    </row>
    <row r="204" spans="1:7" ht="120" customHeight="1" thickTop="1" thickBot="1" x14ac:dyDescent="0.3">
      <c r="A204" s="57"/>
      <c r="B204" s="58"/>
      <c r="C204" s="58"/>
      <c r="D204" s="59"/>
      <c r="E204" s="58"/>
      <c r="F204" s="59"/>
      <c r="G204" s="58"/>
    </row>
    <row r="205" spans="1:7" ht="120" customHeight="1" thickTop="1" thickBot="1" x14ac:dyDescent="0.3">
      <c r="A205" s="57"/>
      <c r="B205" s="58"/>
      <c r="C205" s="58"/>
      <c r="D205" s="59"/>
      <c r="E205" s="58"/>
      <c r="F205" s="59"/>
      <c r="G205" s="58"/>
    </row>
    <row r="206" spans="1:7" ht="120" customHeight="1" thickTop="1" thickBot="1" x14ac:dyDescent="0.3">
      <c r="A206" s="57"/>
      <c r="B206" s="58"/>
      <c r="C206" s="58"/>
      <c r="D206" s="59"/>
      <c r="E206" s="58"/>
      <c r="F206" s="59"/>
      <c r="G206" s="58"/>
    </row>
    <row r="207" spans="1:7" ht="120" customHeight="1" thickTop="1" thickBot="1" x14ac:dyDescent="0.3">
      <c r="A207" s="57"/>
      <c r="B207" s="58"/>
      <c r="C207" s="58"/>
      <c r="D207" s="59"/>
      <c r="E207" s="58"/>
      <c r="F207" s="59"/>
      <c r="G207" s="58"/>
    </row>
    <row r="208" spans="1:7" ht="120" customHeight="1" thickTop="1" thickBot="1" x14ac:dyDescent="0.3">
      <c r="A208" s="57"/>
      <c r="B208" s="58"/>
      <c r="C208" s="58"/>
      <c r="D208" s="59"/>
      <c r="E208" s="58"/>
      <c r="F208" s="59"/>
      <c r="G208" s="58"/>
    </row>
    <row r="209" spans="1:7" ht="120" customHeight="1" thickTop="1" thickBot="1" x14ac:dyDescent="0.3">
      <c r="A209" s="57"/>
      <c r="B209" s="58"/>
      <c r="C209" s="58"/>
      <c r="D209" s="59"/>
      <c r="E209" s="58"/>
      <c r="F209" s="59"/>
      <c r="G209" s="58"/>
    </row>
    <row r="210" spans="1:7" ht="120" customHeight="1" thickTop="1" thickBot="1" x14ac:dyDescent="0.3">
      <c r="A210" s="57"/>
      <c r="B210" s="58"/>
      <c r="C210" s="58"/>
      <c r="D210" s="59"/>
      <c r="E210" s="58"/>
      <c r="F210" s="59"/>
      <c r="G210" s="58"/>
    </row>
    <row r="211" spans="1:7" ht="120" customHeight="1" thickTop="1" thickBot="1" x14ac:dyDescent="0.3">
      <c r="A211" s="57"/>
      <c r="B211" s="58"/>
      <c r="C211" s="58"/>
      <c r="D211" s="59"/>
      <c r="E211" s="58"/>
      <c r="F211" s="59"/>
      <c r="G211" s="58"/>
    </row>
    <row r="212" spans="1:7" ht="120" customHeight="1" thickTop="1" thickBot="1" x14ac:dyDescent="0.3">
      <c r="A212" s="57"/>
      <c r="B212" s="58"/>
      <c r="C212" s="58"/>
      <c r="D212" s="59"/>
      <c r="E212" s="58"/>
      <c r="F212" s="59"/>
      <c r="G212" s="58"/>
    </row>
    <row r="213" spans="1:7" ht="120" customHeight="1" thickTop="1" thickBot="1" x14ac:dyDescent="0.3">
      <c r="A213" s="57"/>
      <c r="B213" s="58"/>
      <c r="C213" s="58"/>
      <c r="D213" s="59"/>
      <c r="E213" s="58"/>
      <c r="F213" s="59"/>
      <c r="G213" s="58"/>
    </row>
    <row r="214" spans="1:7" ht="120" customHeight="1" thickTop="1" thickBot="1" x14ac:dyDescent="0.3">
      <c r="A214" s="57"/>
      <c r="B214" s="58"/>
      <c r="C214" s="58"/>
      <c r="D214" s="59"/>
      <c r="E214" s="58"/>
      <c r="F214" s="59"/>
      <c r="G214" s="58"/>
    </row>
    <row r="215" spans="1:7" ht="120" customHeight="1" thickTop="1" thickBot="1" x14ac:dyDescent="0.3">
      <c r="A215" s="57"/>
      <c r="B215" s="58"/>
      <c r="C215" s="58"/>
      <c r="D215" s="59"/>
      <c r="E215" s="58"/>
      <c r="F215" s="59"/>
      <c r="G215" s="58"/>
    </row>
    <row r="216" spans="1:7" ht="120" customHeight="1" thickTop="1" thickBot="1" x14ac:dyDescent="0.3">
      <c r="A216" s="57"/>
      <c r="B216" s="58"/>
      <c r="C216" s="58"/>
      <c r="D216" s="59"/>
      <c r="E216" s="58"/>
      <c r="F216" s="59"/>
      <c r="G216" s="58"/>
    </row>
    <row r="217" spans="1:7" ht="120" customHeight="1" thickTop="1" thickBot="1" x14ac:dyDescent="0.3">
      <c r="A217" s="57"/>
      <c r="B217" s="58"/>
      <c r="C217" s="58"/>
      <c r="D217" s="59"/>
      <c r="E217" s="58"/>
      <c r="F217" s="59"/>
      <c r="G217" s="58"/>
    </row>
    <row r="218" spans="1:7" ht="120" customHeight="1" thickTop="1" thickBot="1" x14ac:dyDescent="0.3">
      <c r="A218" s="57"/>
      <c r="B218" s="58"/>
      <c r="C218" s="58"/>
      <c r="D218" s="59"/>
      <c r="E218" s="58"/>
      <c r="F218" s="59"/>
      <c r="G218" s="58"/>
    </row>
    <row r="219" spans="1:7" ht="120" customHeight="1" thickTop="1" thickBot="1" x14ac:dyDescent="0.3">
      <c r="A219" s="57"/>
      <c r="B219" s="58"/>
      <c r="C219" s="58"/>
      <c r="D219" s="59"/>
      <c r="E219" s="58"/>
      <c r="F219" s="59"/>
      <c r="G219" s="58"/>
    </row>
    <row r="220" spans="1:7" ht="120" customHeight="1" thickTop="1" thickBot="1" x14ac:dyDescent="0.3">
      <c r="A220" s="57"/>
      <c r="B220" s="58"/>
      <c r="C220" s="58"/>
      <c r="D220" s="59"/>
      <c r="E220" s="58"/>
      <c r="F220" s="59"/>
      <c r="G220" s="58"/>
    </row>
    <row r="221" spans="1:7" ht="120" customHeight="1" thickTop="1" thickBot="1" x14ac:dyDescent="0.3">
      <c r="A221" s="57"/>
      <c r="B221" s="58"/>
      <c r="C221" s="58"/>
      <c r="D221" s="59"/>
      <c r="E221" s="58"/>
      <c r="F221" s="59"/>
      <c r="G221" s="58"/>
    </row>
    <row r="222" spans="1:7" ht="120" customHeight="1" thickTop="1" thickBot="1" x14ac:dyDescent="0.3">
      <c r="A222" s="57"/>
      <c r="B222" s="58"/>
      <c r="C222" s="58"/>
      <c r="D222" s="59"/>
      <c r="E222" s="58"/>
      <c r="F222" s="59"/>
      <c r="G222" s="58"/>
    </row>
    <row r="223" spans="1:7" ht="120" customHeight="1" thickTop="1" thickBot="1" x14ac:dyDescent="0.3">
      <c r="A223" s="57"/>
      <c r="B223" s="58"/>
      <c r="C223" s="58"/>
      <c r="D223" s="59"/>
      <c r="E223" s="58"/>
      <c r="F223" s="59"/>
      <c r="G223" s="58"/>
    </row>
    <row r="224" spans="1:7" ht="120" customHeight="1" thickTop="1" thickBot="1" x14ac:dyDescent="0.3">
      <c r="A224" s="57"/>
      <c r="B224" s="58"/>
      <c r="C224" s="58"/>
      <c r="D224" s="59"/>
      <c r="E224" s="58"/>
      <c r="F224" s="59"/>
      <c r="G224" s="58"/>
    </row>
    <row r="225" spans="1:7" ht="120" customHeight="1" thickTop="1" thickBot="1" x14ac:dyDescent="0.3">
      <c r="A225" s="57"/>
      <c r="B225" s="58"/>
      <c r="C225" s="58"/>
      <c r="D225" s="59"/>
      <c r="E225" s="58"/>
      <c r="F225" s="59"/>
      <c r="G225" s="58"/>
    </row>
    <row r="226" spans="1:7" ht="120" customHeight="1" thickTop="1" thickBot="1" x14ac:dyDescent="0.3">
      <c r="A226" s="57"/>
      <c r="B226" s="58"/>
      <c r="C226" s="58"/>
      <c r="D226" s="59"/>
      <c r="E226" s="58"/>
      <c r="F226" s="59"/>
      <c r="G226" s="58"/>
    </row>
    <row r="227" spans="1:7" ht="120" customHeight="1" thickTop="1" thickBot="1" x14ac:dyDescent="0.3">
      <c r="A227" s="57"/>
      <c r="B227" s="58"/>
      <c r="C227" s="58"/>
      <c r="D227" s="59"/>
      <c r="E227" s="58"/>
      <c r="F227" s="59"/>
      <c r="G227" s="58"/>
    </row>
    <row r="228" spans="1:7" ht="120" customHeight="1" thickTop="1" thickBot="1" x14ac:dyDescent="0.3">
      <c r="A228" s="57"/>
      <c r="B228" s="58"/>
      <c r="C228" s="58"/>
      <c r="D228" s="59"/>
      <c r="E228" s="58"/>
      <c r="F228" s="59"/>
      <c r="G228" s="58"/>
    </row>
    <row r="229" spans="1:7" ht="120" customHeight="1" thickTop="1" thickBot="1" x14ac:dyDescent="0.3">
      <c r="A229" s="57"/>
      <c r="B229" s="58"/>
      <c r="C229" s="58"/>
      <c r="D229" s="59"/>
      <c r="E229" s="58"/>
      <c r="F229" s="59"/>
      <c r="G229" s="58"/>
    </row>
    <row r="230" spans="1:7" ht="120" customHeight="1" thickTop="1" thickBot="1" x14ac:dyDescent="0.3">
      <c r="A230" s="57"/>
      <c r="B230" s="58"/>
      <c r="C230" s="58"/>
      <c r="D230" s="59"/>
      <c r="E230" s="58"/>
      <c r="F230" s="59"/>
      <c r="G230" s="58"/>
    </row>
    <row r="231" spans="1:7" ht="120" customHeight="1" thickTop="1" thickBot="1" x14ac:dyDescent="0.3">
      <c r="A231" s="57"/>
      <c r="B231" s="58"/>
      <c r="C231" s="58"/>
      <c r="D231" s="59"/>
      <c r="E231" s="58"/>
      <c r="F231" s="59"/>
      <c r="G231" s="58"/>
    </row>
    <row r="232" spans="1:7" ht="120" customHeight="1" thickTop="1" thickBot="1" x14ac:dyDescent="0.3">
      <c r="A232" s="57"/>
      <c r="B232" s="58"/>
      <c r="C232" s="58"/>
      <c r="D232" s="59"/>
      <c r="E232" s="58"/>
      <c r="F232" s="59"/>
      <c r="G232" s="58"/>
    </row>
    <row r="233" spans="1:7" ht="120" customHeight="1" thickTop="1" thickBot="1" x14ac:dyDescent="0.3">
      <c r="A233" s="57"/>
      <c r="B233" s="58"/>
      <c r="C233" s="58"/>
      <c r="D233" s="59"/>
      <c r="E233" s="58"/>
      <c r="F233" s="59"/>
      <c r="G233" s="58"/>
    </row>
    <row r="234" spans="1:7" ht="120" customHeight="1" thickTop="1" thickBot="1" x14ac:dyDescent="0.3">
      <c r="A234" s="57"/>
      <c r="B234" s="58"/>
      <c r="C234" s="58"/>
      <c r="D234" s="59"/>
      <c r="E234" s="58"/>
      <c r="F234" s="59"/>
      <c r="G234" s="58"/>
    </row>
    <row r="235" spans="1:7" ht="120" customHeight="1" thickTop="1" thickBot="1" x14ac:dyDescent="0.3">
      <c r="A235" s="57"/>
      <c r="B235" s="58"/>
      <c r="C235" s="58"/>
      <c r="D235" s="59"/>
      <c r="E235" s="58"/>
      <c r="F235" s="59"/>
      <c r="G235" s="58"/>
    </row>
    <row r="236" spans="1:7" ht="120" customHeight="1" thickTop="1" thickBot="1" x14ac:dyDescent="0.3">
      <c r="A236" s="57"/>
      <c r="B236" s="58"/>
      <c r="C236" s="58"/>
      <c r="D236" s="59"/>
      <c r="E236" s="58"/>
      <c r="F236" s="59"/>
      <c r="G236" s="58"/>
    </row>
    <row r="237" spans="1:7" ht="120" customHeight="1" thickTop="1" thickBot="1" x14ac:dyDescent="0.3">
      <c r="A237" s="57"/>
      <c r="B237" s="58"/>
      <c r="C237" s="58"/>
      <c r="D237" s="59"/>
      <c r="E237" s="58"/>
      <c r="F237" s="59"/>
      <c r="G237" s="58"/>
    </row>
    <row r="238" spans="1:7" ht="120" customHeight="1" thickTop="1" thickBot="1" x14ac:dyDescent="0.3">
      <c r="A238" s="57"/>
      <c r="B238" s="58"/>
      <c r="C238" s="58"/>
      <c r="D238" s="59"/>
      <c r="E238" s="58"/>
      <c r="F238" s="59"/>
      <c r="G238" s="58"/>
    </row>
    <row r="239" spans="1:7" ht="120" customHeight="1" thickTop="1" thickBot="1" x14ac:dyDescent="0.3">
      <c r="A239" s="57"/>
      <c r="B239" s="58"/>
      <c r="C239" s="58"/>
      <c r="D239" s="59"/>
      <c r="E239" s="58"/>
      <c r="F239" s="59"/>
      <c r="G239" s="58"/>
    </row>
    <row r="240" spans="1:7" ht="120" customHeight="1" thickTop="1" thickBot="1" x14ac:dyDescent="0.3">
      <c r="A240" s="57"/>
      <c r="B240" s="58"/>
      <c r="C240" s="58"/>
      <c r="D240" s="59"/>
      <c r="E240" s="58"/>
      <c r="F240" s="59"/>
      <c r="G240" s="58"/>
    </row>
    <row r="241" spans="1:7" ht="120" customHeight="1" thickTop="1" thickBot="1" x14ac:dyDescent="0.3">
      <c r="A241" s="57"/>
      <c r="B241" s="58"/>
      <c r="C241" s="58"/>
      <c r="D241" s="59"/>
      <c r="E241" s="58"/>
      <c r="F241" s="59"/>
      <c r="G241" s="58"/>
    </row>
    <row r="242" spans="1:7" ht="120" customHeight="1" thickTop="1" thickBot="1" x14ac:dyDescent="0.3">
      <c r="A242" s="57"/>
      <c r="B242" s="58"/>
      <c r="C242" s="58"/>
      <c r="D242" s="59"/>
      <c r="E242" s="58"/>
      <c r="F242" s="59"/>
      <c r="G242" s="58"/>
    </row>
    <row r="243" spans="1:7" ht="120" customHeight="1" thickTop="1" thickBot="1" x14ac:dyDescent="0.3">
      <c r="A243" s="57"/>
      <c r="B243" s="58"/>
      <c r="C243" s="58"/>
      <c r="D243" s="59"/>
      <c r="E243" s="58"/>
      <c r="F243" s="59"/>
      <c r="G243" s="58"/>
    </row>
    <row r="244" spans="1:7" ht="120" customHeight="1" thickTop="1" thickBot="1" x14ac:dyDescent="0.3">
      <c r="A244" s="57"/>
      <c r="B244" s="58"/>
      <c r="C244" s="58"/>
      <c r="D244" s="59"/>
      <c r="E244" s="58"/>
      <c r="F244" s="59"/>
      <c r="G244" s="58"/>
    </row>
    <row r="245" spans="1:7" ht="120" customHeight="1" thickTop="1" thickBot="1" x14ac:dyDescent="0.3">
      <c r="A245" s="57"/>
      <c r="B245" s="58"/>
      <c r="C245" s="58"/>
      <c r="D245" s="59"/>
      <c r="E245" s="58"/>
      <c r="F245" s="59"/>
      <c r="G245" s="58"/>
    </row>
    <row r="246" spans="1:7" ht="120" customHeight="1" thickTop="1" thickBot="1" x14ac:dyDescent="0.3">
      <c r="A246" s="57"/>
      <c r="B246" s="58"/>
      <c r="C246" s="58"/>
      <c r="D246" s="59"/>
      <c r="E246" s="58"/>
      <c r="F246" s="59"/>
      <c r="G246" s="58"/>
    </row>
    <row r="247" spans="1:7" ht="120" customHeight="1" thickTop="1" thickBot="1" x14ac:dyDescent="0.3">
      <c r="A247" s="57"/>
      <c r="B247" s="58"/>
      <c r="C247" s="58"/>
      <c r="D247" s="59"/>
      <c r="E247" s="58"/>
      <c r="F247" s="59"/>
      <c r="G247" s="58"/>
    </row>
    <row r="248" spans="1:7" ht="120" customHeight="1" thickTop="1" thickBot="1" x14ac:dyDescent="0.3">
      <c r="A248" s="57"/>
      <c r="B248" s="58"/>
      <c r="C248" s="58"/>
      <c r="D248" s="59"/>
      <c r="E248" s="58"/>
      <c r="F248" s="59"/>
      <c r="G248" s="58"/>
    </row>
    <row r="249" spans="1:7" ht="120" customHeight="1" thickTop="1" thickBot="1" x14ac:dyDescent="0.3">
      <c r="A249" s="57"/>
      <c r="B249" s="58"/>
      <c r="C249" s="58"/>
      <c r="D249" s="59"/>
      <c r="E249" s="58"/>
      <c r="F249" s="59"/>
      <c r="G249" s="58"/>
    </row>
    <row r="250" spans="1:7" ht="120" customHeight="1" thickTop="1" thickBot="1" x14ac:dyDescent="0.3">
      <c r="A250" s="57"/>
      <c r="B250" s="58"/>
      <c r="C250" s="58"/>
      <c r="D250" s="59"/>
      <c r="E250" s="58"/>
      <c r="F250" s="59"/>
      <c r="G250" s="58"/>
    </row>
    <row r="251" spans="1:7" ht="120" customHeight="1" thickTop="1" thickBot="1" x14ac:dyDescent="0.3">
      <c r="A251" s="57"/>
      <c r="B251" s="58"/>
      <c r="C251" s="58"/>
      <c r="D251" s="59"/>
      <c r="E251" s="58"/>
      <c r="F251" s="59"/>
      <c r="G251" s="58"/>
    </row>
    <row r="252" spans="1:7" ht="120" customHeight="1" thickTop="1" thickBot="1" x14ac:dyDescent="0.3">
      <c r="A252" s="57"/>
      <c r="B252" s="58"/>
      <c r="C252" s="58"/>
      <c r="D252" s="59"/>
      <c r="E252" s="58"/>
      <c r="F252" s="59"/>
      <c r="G252" s="58"/>
    </row>
    <row r="253" spans="1:7" ht="120" customHeight="1" thickTop="1" thickBot="1" x14ac:dyDescent="0.3">
      <c r="A253" s="57"/>
      <c r="B253" s="58"/>
      <c r="C253" s="58"/>
      <c r="D253" s="59"/>
      <c r="E253" s="58"/>
      <c r="F253" s="59"/>
      <c r="G253" s="58"/>
    </row>
    <row r="254" spans="1:7" ht="120" customHeight="1" thickTop="1" thickBot="1" x14ac:dyDescent="0.3">
      <c r="A254" s="57"/>
      <c r="B254" s="58"/>
      <c r="C254" s="58"/>
      <c r="D254" s="59"/>
      <c r="E254" s="58"/>
      <c r="F254" s="59"/>
      <c r="G254" s="58"/>
    </row>
    <row r="255" spans="1:7" ht="120" customHeight="1" thickTop="1" thickBot="1" x14ac:dyDescent="0.3">
      <c r="A255" s="57"/>
      <c r="B255" s="58"/>
      <c r="C255" s="58"/>
      <c r="D255" s="59"/>
      <c r="E255" s="58"/>
      <c r="F255" s="59"/>
      <c r="G255" s="58"/>
    </row>
    <row r="256" spans="1:7" ht="120" customHeight="1" thickTop="1" thickBot="1" x14ac:dyDescent="0.3">
      <c r="A256" s="57"/>
      <c r="B256" s="58"/>
      <c r="C256" s="58"/>
      <c r="D256" s="59"/>
      <c r="E256" s="58"/>
      <c r="F256" s="59"/>
      <c r="G256" s="58"/>
    </row>
    <row r="257" spans="1:7" ht="120" customHeight="1" thickTop="1" thickBot="1" x14ac:dyDescent="0.3">
      <c r="A257" s="57"/>
      <c r="B257" s="58"/>
      <c r="C257" s="58"/>
      <c r="D257" s="59"/>
      <c r="E257" s="58"/>
      <c r="F257" s="59"/>
      <c r="G257" s="58"/>
    </row>
    <row r="258" spans="1:7" ht="120" customHeight="1" thickTop="1" thickBot="1" x14ac:dyDescent="0.3">
      <c r="A258" s="57"/>
      <c r="B258" s="58"/>
      <c r="C258" s="58"/>
      <c r="D258" s="59"/>
      <c r="E258" s="58"/>
      <c r="F258" s="59"/>
      <c r="G258" s="58"/>
    </row>
    <row r="259" spans="1:7" ht="120" customHeight="1" thickTop="1" thickBot="1" x14ac:dyDescent="0.3">
      <c r="A259" s="57"/>
      <c r="B259" s="58"/>
      <c r="C259" s="58"/>
      <c r="D259" s="59"/>
      <c r="E259" s="58"/>
      <c r="F259" s="59"/>
      <c r="G259" s="58"/>
    </row>
    <row r="260" spans="1:7" ht="120" customHeight="1" thickTop="1" thickBot="1" x14ac:dyDescent="0.3">
      <c r="A260" s="57"/>
      <c r="B260" s="58"/>
      <c r="C260" s="58"/>
      <c r="D260" s="59"/>
      <c r="E260" s="58"/>
      <c r="F260" s="59"/>
      <c r="G260" s="58"/>
    </row>
    <row r="261" spans="1:7" ht="120" customHeight="1" thickTop="1" thickBot="1" x14ac:dyDescent="0.3">
      <c r="A261" s="57"/>
      <c r="B261" s="58"/>
      <c r="C261" s="58"/>
      <c r="D261" s="59"/>
      <c r="E261" s="58"/>
      <c r="F261" s="59"/>
      <c r="G261" s="58"/>
    </row>
    <row r="262" spans="1:7" ht="120" customHeight="1" thickTop="1" thickBot="1" x14ac:dyDescent="0.3">
      <c r="A262" s="57"/>
      <c r="B262" s="58"/>
      <c r="C262" s="58"/>
      <c r="D262" s="59"/>
      <c r="E262" s="58"/>
      <c r="F262" s="59"/>
      <c r="G262" s="58"/>
    </row>
    <row r="263" spans="1:7" ht="120" customHeight="1" thickTop="1" thickBot="1" x14ac:dyDescent="0.3">
      <c r="A263" s="57"/>
      <c r="B263" s="58"/>
      <c r="C263" s="58"/>
      <c r="D263" s="59"/>
      <c r="E263" s="58"/>
      <c r="F263" s="59"/>
      <c r="G263" s="58"/>
    </row>
    <row r="264" spans="1:7" ht="120" customHeight="1" thickTop="1" thickBot="1" x14ac:dyDescent="0.3">
      <c r="A264" s="57"/>
      <c r="B264" s="58"/>
      <c r="C264" s="58"/>
      <c r="D264" s="59"/>
      <c r="E264" s="58"/>
      <c r="F264" s="59"/>
      <c r="G264" s="58"/>
    </row>
    <row r="265" spans="1:7" ht="120" customHeight="1" thickTop="1" thickBot="1" x14ac:dyDescent="0.3">
      <c r="A265" s="57"/>
      <c r="B265" s="58"/>
      <c r="C265" s="58"/>
      <c r="D265" s="59"/>
      <c r="E265" s="58"/>
      <c r="F265" s="59"/>
      <c r="G265" s="58"/>
    </row>
    <row r="266" spans="1:7" ht="120" customHeight="1" thickTop="1" thickBot="1" x14ac:dyDescent="0.3">
      <c r="A266" s="57"/>
      <c r="B266" s="58"/>
      <c r="C266" s="58"/>
      <c r="D266" s="59"/>
      <c r="E266" s="58"/>
      <c r="F266" s="59"/>
      <c r="G266" s="58"/>
    </row>
    <row r="267" spans="1:7" ht="120" customHeight="1" thickTop="1" thickBot="1" x14ac:dyDescent="0.3">
      <c r="A267" s="57"/>
      <c r="B267" s="58"/>
      <c r="C267" s="58"/>
      <c r="D267" s="59"/>
      <c r="E267" s="58"/>
      <c r="F267" s="59"/>
      <c r="G267" s="58"/>
    </row>
    <row r="268" spans="1:7" ht="120" customHeight="1" thickTop="1" thickBot="1" x14ac:dyDescent="0.3">
      <c r="A268" s="57"/>
      <c r="B268" s="58"/>
      <c r="C268" s="58"/>
      <c r="D268" s="59"/>
      <c r="E268" s="58"/>
      <c r="F268" s="59"/>
      <c r="G268" s="58"/>
    </row>
    <row r="269" spans="1:7" ht="120" customHeight="1" thickTop="1" thickBot="1" x14ac:dyDescent="0.3">
      <c r="A269" s="57"/>
      <c r="B269" s="58"/>
      <c r="C269" s="58"/>
      <c r="D269" s="59"/>
      <c r="E269" s="58"/>
      <c r="F269" s="59"/>
      <c r="G269" s="58"/>
    </row>
    <row r="270" spans="1:7" ht="120" customHeight="1" thickTop="1" thickBot="1" x14ac:dyDescent="0.3">
      <c r="A270" s="57"/>
      <c r="B270" s="58"/>
      <c r="C270" s="58"/>
      <c r="D270" s="59"/>
      <c r="E270" s="58"/>
      <c r="F270" s="59"/>
      <c r="G270" s="58"/>
    </row>
    <row r="271" spans="1:7" ht="120" customHeight="1" thickTop="1" thickBot="1" x14ac:dyDescent="0.3">
      <c r="A271" s="57"/>
      <c r="B271" s="58"/>
      <c r="C271" s="58"/>
      <c r="D271" s="59"/>
      <c r="E271" s="58"/>
      <c r="F271" s="59"/>
      <c r="G271" s="58"/>
    </row>
    <row r="272" spans="1:7" ht="120" customHeight="1" thickTop="1" thickBot="1" x14ac:dyDescent="0.3">
      <c r="A272" s="57"/>
      <c r="B272" s="58"/>
      <c r="C272" s="58"/>
      <c r="D272" s="59"/>
      <c r="E272" s="58"/>
      <c r="F272" s="59"/>
      <c r="G272" s="58"/>
    </row>
    <row r="273" spans="1:7" ht="120" customHeight="1" thickTop="1" thickBot="1" x14ac:dyDescent="0.3">
      <c r="A273" s="57"/>
      <c r="B273" s="58"/>
      <c r="C273" s="58"/>
      <c r="D273" s="59"/>
      <c r="E273" s="58"/>
      <c r="F273" s="59"/>
      <c r="G273" s="58"/>
    </row>
    <row r="274" spans="1:7" ht="120" customHeight="1" thickTop="1" thickBot="1" x14ac:dyDescent="0.3">
      <c r="A274" s="57"/>
      <c r="B274" s="58"/>
      <c r="C274" s="58"/>
      <c r="D274" s="59"/>
      <c r="E274" s="58"/>
      <c r="F274" s="59"/>
      <c r="G274" s="58"/>
    </row>
    <row r="275" spans="1:7" ht="120" customHeight="1" thickTop="1" thickBot="1" x14ac:dyDescent="0.3">
      <c r="A275" s="57"/>
      <c r="B275" s="58"/>
      <c r="C275" s="58"/>
      <c r="D275" s="59"/>
      <c r="E275" s="58"/>
      <c r="F275" s="59"/>
      <c r="G275" s="58"/>
    </row>
    <row r="276" spans="1:7" ht="120" customHeight="1" thickTop="1" thickBot="1" x14ac:dyDescent="0.3">
      <c r="A276" s="57"/>
      <c r="B276" s="58"/>
      <c r="C276" s="58"/>
      <c r="D276" s="59"/>
      <c r="E276" s="58"/>
      <c r="F276" s="59"/>
      <c r="G276" s="58"/>
    </row>
    <row r="277" spans="1:7" ht="120" customHeight="1" thickTop="1" thickBot="1" x14ac:dyDescent="0.3">
      <c r="A277" s="57"/>
      <c r="B277" s="58"/>
      <c r="C277" s="58"/>
      <c r="D277" s="59"/>
      <c r="E277" s="58"/>
      <c r="F277" s="59"/>
      <c r="G277" s="58"/>
    </row>
    <row r="278" spans="1:7" ht="120" customHeight="1" thickTop="1" thickBot="1" x14ac:dyDescent="0.3">
      <c r="A278" s="57"/>
      <c r="B278" s="58"/>
      <c r="C278" s="58"/>
      <c r="D278" s="59"/>
      <c r="E278" s="58"/>
      <c r="F278" s="59"/>
      <c r="G278" s="58"/>
    </row>
    <row r="279" spans="1:7" ht="120" customHeight="1" thickTop="1" thickBot="1" x14ac:dyDescent="0.3">
      <c r="A279" s="57"/>
      <c r="B279" s="58"/>
      <c r="C279" s="58"/>
      <c r="D279" s="59"/>
      <c r="E279" s="58"/>
      <c r="F279" s="59"/>
      <c r="G279" s="58"/>
    </row>
    <row r="280" spans="1:7" ht="120" customHeight="1" thickTop="1" thickBot="1" x14ac:dyDescent="0.3">
      <c r="A280" s="57"/>
      <c r="B280" s="58"/>
      <c r="C280" s="58"/>
      <c r="D280" s="59"/>
      <c r="E280" s="58"/>
      <c r="F280" s="59"/>
      <c r="G280" s="58"/>
    </row>
    <row r="281" spans="1:7" ht="120" customHeight="1" thickTop="1" thickBot="1" x14ac:dyDescent="0.3">
      <c r="A281" s="57"/>
      <c r="B281" s="58"/>
      <c r="C281" s="58"/>
      <c r="D281" s="59"/>
      <c r="E281" s="58"/>
      <c r="F281" s="59"/>
      <c r="G281" s="58"/>
    </row>
    <row r="282" spans="1:7" ht="120" customHeight="1" thickTop="1" thickBot="1" x14ac:dyDescent="0.3">
      <c r="A282" s="57"/>
      <c r="B282" s="58"/>
      <c r="C282" s="58"/>
      <c r="D282" s="59"/>
      <c r="E282" s="58"/>
      <c r="F282" s="59"/>
      <c r="G282" s="58"/>
    </row>
    <row r="283" spans="1:7" ht="120" customHeight="1" thickTop="1" thickBot="1" x14ac:dyDescent="0.3">
      <c r="A283" s="57"/>
      <c r="B283" s="58"/>
      <c r="C283" s="58"/>
      <c r="D283" s="59"/>
      <c r="E283" s="58"/>
      <c r="F283" s="59"/>
      <c r="G283" s="58"/>
    </row>
    <row r="284" spans="1:7" ht="120" customHeight="1" thickTop="1" thickBot="1" x14ac:dyDescent="0.3">
      <c r="A284" s="57"/>
      <c r="B284" s="58"/>
      <c r="C284" s="58"/>
      <c r="D284" s="59"/>
      <c r="E284" s="58"/>
      <c r="F284" s="59"/>
      <c r="G284" s="58"/>
    </row>
    <row r="285" spans="1:7" ht="120" customHeight="1" thickTop="1" thickBot="1" x14ac:dyDescent="0.3">
      <c r="A285" s="57"/>
      <c r="B285" s="58"/>
      <c r="C285" s="58"/>
      <c r="D285" s="59"/>
      <c r="E285" s="58"/>
      <c r="F285" s="59"/>
      <c r="G285" s="58"/>
    </row>
    <row r="286" spans="1:7" ht="120" customHeight="1" thickTop="1" thickBot="1" x14ac:dyDescent="0.3">
      <c r="A286" s="57"/>
      <c r="B286" s="58"/>
      <c r="C286" s="58"/>
      <c r="D286" s="59"/>
      <c r="E286" s="58"/>
      <c r="F286" s="59"/>
      <c r="G286" s="58"/>
    </row>
    <row r="287" spans="1:7" ht="120" customHeight="1" thickTop="1" thickBot="1" x14ac:dyDescent="0.3">
      <c r="A287" s="57"/>
      <c r="B287" s="58"/>
      <c r="C287" s="58"/>
      <c r="D287" s="59"/>
      <c r="E287" s="58"/>
      <c r="F287" s="59"/>
      <c r="G287" s="58"/>
    </row>
    <row r="288" spans="1:7" ht="120" customHeight="1" thickTop="1" thickBot="1" x14ac:dyDescent="0.3">
      <c r="A288" s="57"/>
      <c r="B288" s="58"/>
      <c r="C288" s="58"/>
      <c r="D288" s="59"/>
      <c r="E288" s="58"/>
      <c r="F288" s="59"/>
      <c r="G288" s="58"/>
    </row>
    <row r="289" spans="1:7" ht="120" customHeight="1" thickTop="1" thickBot="1" x14ac:dyDescent="0.3">
      <c r="A289" s="57"/>
      <c r="B289" s="58"/>
      <c r="C289" s="58"/>
      <c r="D289" s="59"/>
      <c r="E289" s="58"/>
      <c r="F289" s="59"/>
      <c r="G289" s="58"/>
    </row>
    <row r="290" spans="1:7" ht="120" customHeight="1" thickTop="1" thickBot="1" x14ac:dyDescent="0.3">
      <c r="A290" s="57"/>
      <c r="B290" s="58"/>
      <c r="C290" s="58"/>
      <c r="D290" s="59"/>
      <c r="E290" s="58"/>
      <c r="F290" s="59"/>
      <c r="G290" s="58"/>
    </row>
    <row r="291" spans="1:7" ht="120" customHeight="1" thickTop="1" thickBot="1" x14ac:dyDescent="0.3">
      <c r="A291" s="57"/>
      <c r="B291" s="58"/>
      <c r="C291" s="58"/>
      <c r="D291" s="59"/>
      <c r="E291" s="58"/>
      <c r="F291" s="59"/>
      <c r="G291" s="58"/>
    </row>
    <row r="292" spans="1:7" ht="120" customHeight="1" thickTop="1" thickBot="1" x14ac:dyDescent="0.3">
      <c r="A292" s="57"/>
      <c r="B292" s="58"/>
      <c r="C292" s="58"/>
      <c r="D292" s="59"/>
      <c r="E292" s="58"/>
      <c r="F292" s="59"/>
      <c r="G292" s="58"/>
    </row>
    <row r="293" spans="1:7" ht="120" customHeight="1" thickTop="1" thickBot="1" x14ac:dyDescent="0.3">
      <c r="A293" s="57"/>
      <c r="B293" s="58"/>
      <c r="C293" s="58"/>
      <c r="D293" s="59"/>
      <c r="E293" s="58"/>
      <c r="F293" s="59"/>
      <c r="G293" s="58"/>
    </row>
    <row r="294" spans="1:7" ht="120" customHeight="1" thickTop="1" thickBot="1" x14ac:dyDescent="0.3">
      <c r="A294" s="57"/>
      <c r="B294" s="58"/>
      <c r="C294" s="58"/>
      <c r="D294" s="59"/>
      <c r="E294" s="58"/>
      <c r="F294" s="59"/>
      <c r="G294" s="58"/>
    </row>
    <row r="295" spans="1:7" ht="120" customHeight="1" thickTop="1" thickBot="1" x14ac:dyDescent="0.3">
      <c r="A295" s="57"/>
      <c r="B295" s="58"/>
      <c r="C295" s="58"/>
      <c r="D295" s="59"/>
      <c r="E295" s="58"/>
      <c r="F295" s="59"/>
      <c r="G295" s="58"/>
    </row>
    <row r="296" spans="1:7" ht="120" customHeight="1" thickTop="1" thickBot="1" x14ac:dyDescent="0.3">
      <c r="A296" s="57"/>
      <c r="B296" s="58"/>
      <c r="C296" s="58"/>
      <c r="D296" s="59"/>
      <c r="E296" s="58"/>
      <c r="F296" s="59"/>
      <c r="G296" s="58"/>
    </row>
    <row r="297" spans="1:7" ht="120" customHeight="1" thickTop="1" thickBot="1" x14ac:dyDescent="0.3">
      <c r="A297" s="57"/>
      <c r="B297" s="58"/>
      <c r="C297" s="58"/>
      <c r="D297" s="59"/>
      <c r="E297" s="58"/>
      <c r="F297" s="59"/>
      <c r="G297" s="58"/>
    </row>
    <row r="298" spans="1:7" ht="120" customHeight="1" thickTop="1" thickBot="1" x14ac:dyDescent="0.3">
      <c r="A298" s="57"/>
      <c r="B298" s="58"/>
      <c r="C298" s="58"/>
      <c r="D298" s="59"/>
      <c r="E298" s="58"/>
      <c r="F298" s="59"/>
      <c r="G298" s="58"/>
    </row>
    <row r="299" spans="1:7" ht="120" customHeight="1" thickTop="1" thickBot="1" x14ac:dyDescent="0.3">
      <c r="A299" s="57"/>
      <c r="B299" s="58"/>
      <c r="C299" s="58"/>
      <c r="D299" s="59"/>
      <c r="E299" s="58"/>
      <c r="F299" s="59"/>
      <c r="G299" s="58"/>
    </row>
    <row r="300" spans="1:7" ht="120" customHeight="1" thickTop="1" thickBot="1" x14ac:dyDescent="0.3">
      <c r="A300" s="57"/>
      <c r="B300" s="58"/>
      <c r="C300" s="58"/>
      <c r="D300" s="59"/>
      <c r="E300" s="58"/>
      <c r="F300" s="59"/>
      <c r="G300" s="58"/>
    </row>
    <row r="301" spans="1:7" ht="120" customHeight="1" thickTop="1" thickBot="1" x14ac:dyDescent="0.3">
      <c r="A301" s="57"/>
      <c r="B301" s="58"/>
      <c r="C301" s="58"/>
      <c r="D301" s="59"/>
      <c r="E301" s="58"/>
      <c r="F301" s="59"/>
      <c r="G301" s="58"/>
    </row>
    <row r="302" spans="1:7" ht="120" customHeight="1" thickTop="1" thickBot="1" x14ac:dyDescent="0.3">
      <c r="A302" s="57"/>
      <c r="B302" s="58"/>
      <c r="C302" s="58"/>
      <c r="D302" s="59"/>
      <c r="E302" s="58"/>
      <c r="F302" s="59"/>
      <c r="G302" s="58"/>
    </row>
    <row r="303" spans="1:7" ht="120" customHeight="1" thickTop="1" thickBot="1" x14ac:dyDescent="0.3">
      <c r="A303" s="57"/>
      <c r="B303" s="58"/>
      <c r="C303" s="58"/>
      <c r="D303" s="59"/>
      <c r="E303" s="58"/>
      <c r="F303" s="59"/>
      <c r="G303" s="58"/>
    </row>
    <row r="304" spans="1:7" ht="120" customHeight="1" thickTop="1" thickBot="1" x14ac:dyDescent="0.3">
      <c r="A304" s="57"/>
      <c r="B304" s="58"/>
      <c r="C304" s="58"/>
      <c r="D304" s="59"/>
      <c r="E304" s="58"/>
      <c r="F304" s="59"/>
      <c r="G304" s="58"/>
    </row>
    <row r="305" spans="1:7" ht="120" customHeight="1" thickTop="1" thickBot="1" x14ac:dyDescent="0.3">
      <c r="A305" s="57"/>
      <c r="B305" s="58"/>
      <c r="C305" s="58"/>
      <c r="D305" s="59"/>
      <c r="E305" s="58"/>
      <c r="F305" s="59"/>
      <c r="G305" s="58"/>
    </row>
    <row r="306" spans="1:7" ht="120" customHeight="1" thickTop="1" thickBot="1" x14ac:dyDescent="0.3">
      <c r="A306" s="57"/>
      <c r="B306" s="58"/>
      <c r="C306" s="58"/>
      <c r="D306" s="59"/>
      <c r="E306" s="58"/>
      <c r="F306" s="59"/>
      <c r="G306" s="58"/>
    </row>
    <row r="307" spans="1:7" ht="120" customHeight="1" thickTop="1" thickBot="1" x14ac:dyDescent="0.3">
      <c r="A307" s="57"/>
      <c r="B307" s="58"/>
      <c r="C307" s="58"/>
      <c r="D307" s="59"/>
      <c r="E307" s="58"/>
      <c r="F307" s="59"/>
      <c r="G307" s="58"/>
    </row>
    <row r="308" spans="1:7" ht="120" customHeight="1" thickTop="1" thickBot="1" x14ac:dyDescent="0.3">
      <c r="A308" s="57"/>
      <c r="B308" s="58"/>
      <c r="C308" s="58"/>
      <c r="D308" s="59"/>
      <c r="E308" s="58"/>
      <c r="F308" s="59"/>
      <c r="G308" s="58"/>
    </row>
    <row r="309" spans="1:7" ht="120" customHeight="1" thickTop="1" thickBot="1" x14ac:dyDescent="0.3">
      <c r="A309" s="57"/>
      <c r="B309" s="58"/>
      <c r="C309" s="58"/>
      <c r="D309" s="59"/>
      <c r="E309" s="58"/>
      <c r="F309" s="59"/>
      <c r="G309" s="58"/>
    </row>
    <row r="310" spans="1:7" ht="120" customHeight="1" thickTop="1" thickBot="1" x14ac:dyDescent="0.3">
      <c r="A310" s="57"/>
      <c r="B310" s="58"/>
      <c r="C310" s="58"/>
      <c r="D310" s="59"/>
      <c r="E310" s="58"/>
      <c r="F310" s="59"/>
      <c r="G310" s="58"/>
    </row>
    <row r="311" spans="1:7" ht="120" customHeight="1" thickTop="1" thickBot="1" x14ac:dyDescent="0.3">
      <c r="A311" s="57"/>
      <c r="B311" s="58"/>
      <c r="C311" s="58"/>
      <c r="D311" s="59"/>
      <c r="E311" s="58"/>
      <c r="F311" s="59"/>
      <c r="G311" s="58"/>
    </row>
    <row r="312" spans="1:7" ht="120" customHeight="1" thickTop="1" thickBot="1" x14ac:dyDescent="0.3">
      <c r="A312" s="57"/>
      <c r="B312" s="58"/>
      <c r="C312" s="58"/>
      <c r="D312" s="59"/>
      <c r="E312" s="58"/>
      <c r="F312" s="59"/>
      <c r="G312" s="58"/>
    </row>
    <row r="313" spans="1:7" ht="120" customHeight="1" thickTop="1" thickBot="1" x14ac:dyDescent="0.3">
      <c r="A313" s="57"/>
      <c r="B313" s="58"/>
      <c r="C313" s="58"/>
      <c r="D313" s="59"/>
      <c r="E313" s="58"/>
      <c r="F313" s="59"/>
      <c r="G313" s="58"/>
    </row>
    <row r="314" spans="1:7" ht="120" customHeight="1" thickTop="1" thickBot="1" x14ac:dyDescent="0.3">
      <c r="A314" s="57"/>
      <c r="B314" s="58"/>
      <c r="C314" s="58"/>
      <c r="D314" s="59"/>
      <c r="E314" s="58"/>
      <c r="F314" s="59"/>
      <c r="G314" s="58"/>
    </row>
    <row r="315" spans="1:7" ht="120" customHeight="1" thickTop="1" thickBot="1" x14ac:dyDescent="0.3">
      <c r="A315" s="57"/>
      <c r="B315" s="58"/>
      <c r="C315" s="58"/>
      <c r="D315" s="59"/>
      <c r="E315" s="58"/>
      <c r="F315" s="59"/>
      <c r="G315" s="58"/>
    </row>
    <row r="316" spans="1:7" ht="120" customHeight="1" thickTop="1" thickBot="1" x14ac:dyDescent="0.3">
      <c r="A316" s="57"/>
      <c r="B316" s="58"/>
      <c r="C316" s="58"/>
      <c r="D316" s="59"/>
      <c r="E316" s="58"/>
      <c r="F316" s="59"/>
      <c r="G316" s="58"/>
    </row>
    <row r="317" spans="1:7" ht="120" customHeight="1" thickTop="1" thickBot="1" x14ac:dyDescent="0.3">
      <c r="A317" s="57"/>
      <c r="B317" s="58"/>
      <c r="C317" s="58"/>
      <c r="D317" s="59"/>
      <c r="E317" s="58"/>
      <c r="F317" s="59"/>
      <c r="G317" s="58"/>
    </row>
    <row r="318" spans="1:7" ht="120" customHeight="1" thickTop="1" thickBot="1" x14ac:dyDescent="0.3">
      <c r="A318" s="57"/>
      <c r="B318" s="58"/>
      <c r="C318" s="58"/>
      <c r="D318" s="59"/>
      <c r="E318" s="58"/>
      <c r="F318" s="59"/>
      <c r="G318" s="58"/>
    </row>
    <row r="319" spans="1:7" ht="120" customHeight="1" thickTop="1" thickBot="1" x14ac:dyDescent="0.3">
      <c r="A319" s="57"/>
      <c r="B319" s="58"/>
      <c r="C319" s="58"/>
      <c r="D319" s="59"/>
      <c r="E319" s="58"/>
      <c r="F319" s="59"/>
      <c r="G319" s="58"/>
    </row>
    <row r="320" spans="1:7" ht="120" customHeight="1" thickTop="1" thickBot="1" x14ac:dyDescent="0.3">
      <c r="A320" s="57"/>
      <c r="B320" s="58"/>
      <c r="C320" s="58"/>
      <c r="D320" s="59"/>
      <c r="E320" s="58"/>
      <c r="F320" s="59"/>
      <c r="G320" s="58"/>
    </row>
    <row r="321" spans="1:7" ht="120" customHeight="1" thickTop="1" thickBot="1" x14ac:dyDescent="0.3">
      <c r="A321" s="57"/>
      <c r="B321" s="58"/>
      <c r="C321" s="58"/>
      <c r="D321" s="59"/>
      <c r="E321" s="58"/>
      <c r="F321" s="59"/>
      <c r="G321" s="58"/>
    </row>
    <row r="322" spans="1:7" ht="120" customHeight="1" thickTop="1" thickBot="1" x14ac:dyDescent="0.3">
      <c r="A322" s="57"/>
      <c r="B322" s="58"/>
      <c r="C322" s="58"/>
      <c r="D322" s="59"/>
      <c r="E322" s="58"/>
      <c r="F322" s="59"/>
      <c r="G322" s="58"/>
    </row>
    <row r="323" spans="1:7" ht="120" customHeight="1" thickTop="1" thickBot="1" x14ac:dyDescent="0.3">
      <c r="A323" s="57"/>
      <c r="B323" s="58"/>
      <c r="C323" s="58"/>
      <c r="D323" s="59"/>
      <c r="E323" s="58"/>
      <c r="F323" s="59"/>
      <c r="G323" s="58"/>
    </row>
    <row r="324" spans="1:7" ht="120" customHeight="1" thickTop="1" thickBot="1" x14ac:dyDescent="0.3">
      <c r="A324" s="57"/>
      <c r="B324" s="58"/>
      <c r="C324" s="58"/>
      <c r="D324" s="59"/>
      <c r="E324" s="58"/>
      <c r="F324" s="59"/>
      <c r="G324" s="58"/>
    </row>
    <row r="325" spans="1:7" ht="120" customHeight="1" thickTop="1" thickBot="1" x14ac:dyDescent="0.3">
      <c r="A325" s="57"/>
      <c r="B325" s="58"/>
      <c r="C325" s="58"/>
      <c r="D325" s="59"/>
      <c r="E325" s="58"/>
      <c r="F325" s="59"/>
      <c r="G325" s="58"/>
    </row>
    <row r="326" spans="1:7" ht="120" customHeight="1" thickTop="1" thickBot="1" x14ac:dyDescent="0.3">
      <c r="A326" s="57"/>
      <c r="B326" s="58"/>
      <c r="C326" s="58"/>
      <c r="D326" s="59"/>
      <c r="E326" s="58"/>
      <c r="F326" s="59"/>
      <c r="G326" s="58"/>
    </row>
    <row r="327" spans="1:7" ht="120" customHeight="1" thickTop="1" thickBot="1" x14ac:dyDescent="0.3">
      <c r="A327" s="57"/>
      <c r="B327" s="58"/>
      <c r="C327" s="58"/>
      <c r="D327" s="59"/>
      <c r="E327" s="58"/>
      <c r="F327" s="59"/>
      <c r="G327" s="58"/>
    </row>
    <row r="328" spans="1:7" ht="120" customHeight="1" thickTop="1" thickBot="1" x14ac:dyDescent="0.3">
      <c r="A328" s="57"/>
      <c r="B328" s="58"/>
      <c r="C328" s="58"/>
      <c r="D328" s="59"/>
      <c r="E328" s="58"/>
      <c r="F328" s="59"/>
      <c r="G328" s="58"/>
    </row>
    <row r="329" spans="1:7" ht="120" customHeight="1" thickTop="1" thickBot="1" x14ac:dyDescent="0.3">
      <c r="A329" s="57"/>
      <c r="B329" s="58"/>
      <c r="C329" s="58"/>
      <c r="D329" s="59"/>
      <c r="E329" s="58"/>
      <c r="F329" s="59"/>
      <c r="G329" s="58"/>
    </row>
    <row r="330" spans="1:7" ht="120" customHeight="1" thickTop="1" thickBot="1" x14ac:dyDescent="0.3">
      <c r="A330" s="57"/>
      <c r="B330" s="58"/>
      <c r="C330" s="58"/>
      <c r="D330" s="59"/>
      <c r="E330" s="58"/>
      <c r="F330" s="59"/>
      <c r="G330" s="58"/>
    </row>
    <row r="331" spans="1:7" ht="120" customHeight="1" thickTop="1" thickBot="1" x14ac:dyDescent="0.3">
      <c r="A331" s="57"/>
      <c r="B331" s="58"/>
      <c r="C331" s="58"/>
      <c r="D331" s="59"/>
      <c r="E331" s="58"/>
      <c r="F331" s="59"/>
      <c r="G331" s="58"/>
    </row>
    <row r="332" spans="1:7" ht="120" customHeight="1" thickTop="1" thickBot="1" x14ac:dyDescent="0.3">
      <c r="A332" s="57"/>
      <c r="B332" s="58"/>
      <c r="C332" s="58"/>
      <c r="D332" s="59"/>
      <c r="E332" s="58"/>
      <c r="F332" s="59"/>
      <c r="G332" s="58"/>
    </row>
    <row r="333" spans="1:7" ht="120" customHeight="1" thickTop="1" thickBot="1" x14ac:dyDescent="0.3">
      <c r="A333" s="57"/>
      <c r="B333" s="58"/>
      <c r="C333" s="58"/>
      <c r="D333" s="59"/>
      <c r="E333" s="58"/>
      <c r="F333" s="59"/>
      <c r="G333" s="58"/>
    </row>
    <row r="334" spans="1:7" ht="120" customHeight="1" thickTop="1" thickBot="1" x14ac:dyDescent="0.3">
      <c r="A334" s="57"/>
      <c r="B334" s="58"/>
      <c r="C334" s="58"/>
      <c r="D334" s="59"/>
      <c r="E334" s="58"/>
      <c r="F334" s="59"/>
      <c r="G334" s="58"/>
    </row>
    <row r="335" spans="1:7" ht="120" customHeight="1" thickTop="1" thickBot="1" x14ac:dyDescent="0.3">
      <c r="A335" s="57"/>
      <c r="B335" s="58"/>
      <c r="C335" s="58"/>
      <c r="D335" s="59"/>
      <c r="E335" s="58"/>
      <c r="F335" s="59"/>
      <c r="G335" s="58"/>
    </row>
    <row r="336" spans="1:7" ht="120" customHeight="1" thickTop="1" thickBot="1" x14ac:dyDescent="0.3">
      <c r="A336" s="57"/>
      <c r="B336" s="58"/>
      <c r="C336" s="58"/>
      <c r="D336" s="59"/>
      <c r="E336" s="58"/>
      <c r="F336" s="59"/>
      <c r="G336" s="58"/>
    </row>
    <row r="337" spans="1:7" ht="120" customHeight="1" thickTop="1" thickBot="1" x14ac:dyDescent="0.3">
      <c r="A337" s="57"/>
      <c r="B337" s="58"/>
      <c r="C337" s="58"/>
      <c r="D337" s="59"/>
      <c r="E337" s="58"/>
      <c r="F337" s="59"/>
      <c r="G337" s="58"/>
    </row>
    <row r="338" spans="1:7" ht="120" customHeight="1" thickTop="1" thickBot="1" x14ac:dyDescent="0.3">
      <c r="A338" s="57"/>
      <c r="B338" s="58"/>
      <c r="C338" s="58"/>
      <c r="D338" s="59"/>
      <c r="E338" s="58"/>
      <c r="F338" s="59"/>
      <c r="G338" s="58"/>
    </row>
    <row r="339" spans="1:7" ht="120" customHeight="1" thickTop="1" thickBot="1" x14ac:dyDescent="0.3">
      <c r="A339" s="57"/>
      <c r="B339" s="58"/>
      <c r="C339" s="58"/>
      <c r="D339" s="59"/>
      <c r="E339" s="58"/>
      <c r="F339" s="59"/>
      <c r="G339" s="58"/>
    </row>
    <row r="340" spans="1:7" ht="120" customHeight="1" thickTop="1" thickBot="1" x14ac:dyDescent="0.3">
      <c r="A340" s="57"/>
      <c r="B340" s="58"/>
      <c r="C340" s="58"/>
      <c r="D340" s="59"/>
      <c r="E340" s="58"/>
      <c r="F340" s="59"/>
      <c r="G340" s="58"/>
    </row>
    <row r="341" spans="1:7" ht="120" customHeight="1" thickTop="1" thickBot="1" x14ac:dyDescent="0.3">
      <c r="A341" s="57"/>
      <c r="B341" s="58"/>
      <c r="C341" s="58"/>
      <c r="D341" s="59"/>
      <c r="E341" s="58"/>
      <c r="F341" s="59"/>
      <c r="G341" s="58"/>
    </row>
    <row r="342" spans="1:7" ht="120" customHeight="1" thickTop="1" thickBot="1" x14ac:dyDescent="0.3">
      <c r="A342" s="57"/>
      <c r="B342" s="58"/>
      <c r="C342" s="58"/>
      <c r="D342" s="59"/>
      <c r="E342" s="58"/>
      <c r="F342" s="59"/>
      <c r="G342" s="58"/>
    </row>
    <row r="343" spans="1:7" ht="120" customHeight="1" thickTop="1" thickBot="1" x14ac:dyDescent="0.3">
      <c r="A343" s="57"/>
      <c r="B343" s="58"/>
      <c r="C343" s="58"/>
      <c r="D343" s="59"/>
      <c r="E343" s="58"/>
      <c r="F343" s="59"/>
      <c r="G343" s="58"/>
    </row>
    <row r="344" spans="1:7" ht="120" customHeight="1" thickTop="1" thickBot="1" x14ac:dyDescent="0.3">
      <c r="A344" s="57"/>
      <c r="B344" s="58"/>
      <c r="C344" s="58"/>
      <c r="D344" s="59"/>
      <c r="E344" s="58"/>
      <c r="F344" s="59"/>
      <c r="G344" s="58"/>
    </row>
    <row r="345" spans="1:7" ht="120" customHeight="1" thickTop="1" thickBot="1" x14ac:dyDescent="0.3">
      <c r="A345" s="57"/>
      <c r="B345" s="58"/>
      <c r="C345" s="58"/>
      <c r="D345" s="59"/>
      <c r="E345" s="58"/>
      <c r="F345" s="59"/>
      <c r="G345" s="58"/>
    </row>
    <row r="346" spans="1:7" ht="120" customHeight="1" thickTop="1" thickBot="1" x14ac:dyDescent="0.3">
      <c r="A346" s="57"/>
      <c r="B346" s="58"/>
      <c r="C346" s="58"/>
      <c r="D346" s="59"/>
      <c r="E346" s="58"/>
      <c r="F346" s="59"/>
      <c r="G346" s="58"/>
    </row>
    <row r="347" spans="1:7" ht="120" customHeight="1" thickTop="1" thickBot="1" x14ac:dyDescent="0.3">
      <c r="A347" s="57"/>
      <c r="B347" s="58"/>
      <c r="C347" s="58"/>
      <c r="D347" s="59"/>
      <c r="E347" s="58"/>
      <c r="F347" s="59"/>
      <c r="G347" s="58"/>
    </row>
    <row r="348" spans="1:7" ht="120" customHeight="1" thickTop="1" thickBot="1" x14ac:dyDescent="0.3">
      <c r="A348" s="57"/>
      <c r="B348" s="58"/>
      <c r="C348" s="58"/>
      <c r="D348" s="59"/>
      <c r="E348" s="58"/>
      <c r="F348" s="59"/>
      <c r="G348" s="58"/>
    </row>
    <row r="349" spans="1:7" ht="120" customHeight="1" thickTop="1" thickBot="1" x14ac:dyDescent="0.3">
      <c r="A349" s="57"/>
      <c r="B349" s="58"/>
      <c r="C349" s="58"/>
      <c r="D349" s="59"/>
      <c r="E349" s="58"/>
      <c r="F349" s="59"/>
      <c r="G349" s="58"/>
    </row>
    <row r="350" spans="1:7" ht="120" customHeight="1" thickTop="1" thickBot="1" x14ac:dyDescent="0.3">
      <c r="A350" s="57"/>
      <c r="B350" s="58"/>
      <c r="C350" s="58"/>
      <c r="D350" s="59"/>
      <c r="E350" s="58"/>
      <c r="F350" s="59"/>
      <c r="G350" s="58"/>
    </row>
    <row r="351" spans="1:7" ht="120" customHeight="1" thickTop="1" thickBot="1" x14ac:dyDescent="0.3">
      <c r="A351" s="57"/>
      <c r="B351" s="58"/>
      <c r="C351" s="58"/>
      <c r="D351" s="59"/>
      <c r="E351" s="58"/>
      <c r="F351" s="59"/>
      <c r="G351" s="58"/>
    </row>
    <row r="352" spans="1:7" ht="120" customHeight="1" thickTop="1" thickBot="1" x14ac:dyDescent="0.3">
      <c r="A352" s="57"/>
      <c r="B352" s="58"/>
      <c r="C352" s="58"/>
      <c r="D352" s="59"/>
      <c r="E352" s="58"/>
      <c r="F352" s="59"/>
      <c r="G352" s="58"/>
    </row>
    <row r="353" spans="1:7" ht="120" customHeight="1" thickTop="1" thickBot="1" x14ac:dyDescent="0.3">
      <c r="A353" s="57"/>
      <c r="B353" s="58"/>
      <c r="C353" s="58"/>
      <c r="D353" s="59"/>
      <c r="E353" s="58"/>
      <c r="F353" s="59"/>
      <c r="G353" s="58"/>
    </row>
    <row r="354" spans="1:7" ht="120" customHeight="1" thickTop="1" thickBot="1" x14ac:dyDescent="0.3">
      <c r="A354" s="57"/>
      <c r="B354" s="58"/>
      <c r="C354" s="58"/>
      <c r="D354" s="59"/>
      <c r="E354" s="58"/>
      <c r="F354" s="59"/>
      <c r="G354" s="58"/>
    </row>
    <row r="355" spans="1:7" ht="120" customHeight="1" thickTop="1" thickBot="1" x14ac:dyDescent="0.3">
      <c r="A355" s="57"/>
      <c r="B355" s="58"/>
      <c r="C355" s="58"/>
      <c r="D355" s="59"/>
      <c r="E355" s="58"/>
      <c r="F355" s="59"/>
      <c r="G355" s="58"/>
    </row>
    <row r="356" spans="1:7" ht="120" customHeight="1" thickTop="1" thickBot="1" x14ac:dyDescent="0.3">
      <c r="A356" s="57"/>
      <c r="B356" s="58"/>
      <c r="C356" s="58"/>
      <c r="D356" s="59"/>
      <c r="E356" s="58"/>
      <c r="F356" s="59"/>
      <c r="G356" s="58"/>
    </row>
    <row r="357" spans="1:7" ht="120" customHeight="1" thickTop="1" thickBot="1" x14ac:dyDescent="0.3">
      <c r="A357" s="57"/>
      <c r="B357" s="58"/>
      <c r="C357" s="58"/>
      <c r="D357" s="59"/>
      <c r="E357" s="58"/>
      <c r="F357" s="59"/>
      <c r="G357" s="58"/>
    </row>
    <row r="358" spans="1:7" ht="120" customHeight="1" thickTop="1" thickBot="1" x14ac:dyDescent="0.3">
      <c r="A358" s="57"/>
      <c r="B358" s="58"/>
      <c r="C358" s="58"/>
      <c r="D358" s="59"/>
      <c r="E358" s="58"/>
      <c r="F358" s="59"/>
      <c r="G358" s="58"/>
    </row>
    <row r="359" spans="1:7" ht="120" customHeight="1" thickTop="1" thickBot="1" x14ac:dyDescent="0.3">
      <c r="A359" s="57"/>
      <c r="B359" s="58"/>
      <c r="C359" s="58"/>
      <c r="D359" s="59"/>
      <c r="E359" s="58"/>
      <c r="F359" s="59"/>
      <c r="G359" s="58"/>
    </row>
    <row r="360" spans="1:7" ht="120" customHeight="1" thickTop="1" thickBot="1" x14ac:dyDescent="0.3">
      <c r="A360" s="57"/>
      <c r="B360" s="58"/>
      <c r="C360" s="58"/>
      <c r="D360" s="59"/>
      <c r="E360" s="58"/>
      <c r="F360" s="59"/>
      <c r="G360" s="58"/>
    </row>
    <row r="361" spans="1:7" ht="120" customHeight="1" thickTop="1" thickBot="1" x14ac:dyDescent="0.3">
      <c r="A361" s="57"/>
      <c r="B361" s="58"/>
      <c r="C361" s="58"/>
      <c r="D361" s="59"/>
      <c r="E361" s="58"/>
      <c r="F361" s="59"/>
      <c r="G361" s="58"/>
    </row>
    <row r="362" spans="1:7" ht="120" customHeight="1" thickTop="1" thickBot="1" x14ac:dyDescent="0.3">
      <c r="A362" s="57"/>
      <c r="B362" s="58"/>
      <c r="C362" s="58"/>
      <c r="D362" s="59"/>
      <c r="E362" s="58"/>
      <c r="F362" s="59"/>
      <c r="G362" s="58"/>
    </row>
    <row r="363" spans="1:7" ht="120" customHeight="1" thickTop="1" thickBot="1" x14ac:dyDescent="0.3">
      <c r="A363" s="57"/>
      <c r="B363" s="58"/>
      <c r="C363" s="58"/>
      <c r="D363" s="59"/>
      <c r="E363" s="58"/>
      <c r="F363" s="59"/>
      <c r="G363" s="58"/>
    </row>
    <row r="364" spans="1:7" ht="120" customHeight="1" thickTop="1" thickBot="1" x14ac:dyDescent="0.3">
      <c r="A364" s="57"/>
      <c r="B364" s="58"/>
      <c r="C364" s="58"/>
      <c r="D364" s="59"/>
      <c r="E364" s="58"/>
      <c r="F364" s="59"/>
      <c r="G364" s="58"/>
    </row>
    <row r="365" spans="1:7" ht="120" customHeight="1" thickTop="1" thickBot="1" x14ac:dyDescent="0.3">
      <c r="A365" s="57"/>
      <c r="B365" s="58"/>
      <c r="C365" s="58"/>
      <c r="D365" s="59"/>
      <c r="E365" s="58"/>
      <c r="F365" s="59"/>
      <c r="G365" s="58"/>
    </row>
    <row r="366" spans="1:7" ht="120" customHeight="1" thickTop="1" thickBot="1" x14ac:dyDescent="0.3">
      <c r="A366" s="57"/>
      <c r="B366" s="58"/>
      <c r="C366" s="58"/>
      <c r="D366" s="59"/>
      <c r="E366" s="58"/>
      <c r="F366" s="59"/>
      <c r="G366" s="58"/>
    </row>
    <row r="367" spans="1:7" ht="120" customHeight="1" thickTop="1" thickBot="1" x14ac:dyDescent="0.3">
      <c r="A367" s="57"/>
      <c r="B367" s="58"/>
      <c r="C367" s="58"/>
      <c r="D367" s="59"/>
      <c r="E367" s="58"/>
      <c r="F367" s="59"/>
      <c r="G367" s="58"/>
    </row>
    <row r="368" spans="1:7" ht="120" customHeight="1" thickTop="1" thickBot="1" x14ac:dyDescent="0.3">
      <c r="A368" s="57"/>
      <c r="B368" s="58"/>
      <c r="C368" s="58"/>
      <c r="D368" s="59"/>
      <c r="E368" s="58"/>
      <c r="F368" s="59"/>
      <c r="G368" s="58"/>
    </row>
    <row r="369" spans="1:7" ht="120" customHeight="1" thickTop="1" thickBot="1" x14ac:dyDescent="0.3">
      <c r="A369" s="57"/>
      <c r="B369" s="58"/>
      <c r="C369" s="58"/>
      <c r="D369" s="59"/>
      <c r="E369" s="58"/>
      <c r="F369" s="59"/>
      <c r="G369" s="58"/>
    </row>
    <row r="370" spans="1:7" ht="120" customHeight="1" thickTop="1" thickBot="1" x14ac:dyDescent="0.3">
      <c r="A370" s="57"/>
      <c r="B370" s="58"/>
      <c r="C370" s="58"/>
      <c r="D370" s="59"/>
      <c r="E370" s="58"/>
      <c r="F370" s="59"/>
      <c r="G370" s="58"/>
    </row>
    <row r="371" spans="1:7" ht="120" customHeight="1" thickTop="1" thickBot="1" x14ac:dyDescent="0.3">
      <c r="A371" s="57"/>
      <c r="B371" s="58"/>
      <c r="C371" s="58"/>
      <c r="D371" s="59"/>
      <c r="E371" s="58"/>
      <c r="F371" s="59"/>
      <c r="G371" s="58"/>
    </row>
    <row r="372" spans="1:7" ht="120" customHeight="1" thickTop="1" thickBot="1" x14ac:dyDescent="0.3">
      <c r="A372" s="57"/>
      <c r="B372" s="58"/>
      <c r="C372" s="58"/>
      <c r="D372" s="59"/>
      <c r="E372" s="58"/>
      <c r="F372" s="59"/>
      <c r="G372" s="58"/>
    </row>
    <row r="373" spans="1:7" ht="120" customHeight="1" thickTop="1" thickBot="1" x14ac:dyDescent="0.3">
      <c r="A373" s="57"/>
      <c r="B373" s="58"/>
      <c r="C373" s="58"/>
      <c r="D373" s="59"/>
      <c r="E373" s="58"/>
      <c r="F373" s="59"/>
      <c r="G373" s="58"/>
    </row>
    <row r="374" spans="1:7" ht="120" customHeight="1" thickTop="1" thickBot="1" x14ac:dyDescent="0.3">
      <c r="A374" s="57"/>
      <c r="B374" s="58"/>
      <c r="C374" s="58"/>
      <c r="D374" s="59"/>
      <c r="E374" s="58"/>
      <c r="F374" s="59"/>
      <c r="G374" s="58"/>
    </row>
    <row r="375" spans="1:7" ht="120" customHeight="1" thickTop="1" thickBot="1" x14ac:dyDescent="0.3">
      <c r="A375" s="57"/>
      <c r="B375" s="58"/>
      <c r="C375" s="58"/>
      <c r="D375" s="59"/>
      <c r="E375" s="58"/>
      <c r="F375" s="59"/>
      <c r="G375" s="58"/>
    </row>
    <row r="376" spans="1:7" ht="120" customHeight="1" thickTop="1" thickBot="1" x14ac:dyDescent="0.3">
      <c r="A376" s="57"/>
      <c r="B376" s="58"/>
      <c r="C376" s="58"/>
      <c r="D376" s="59"/>
      <c r="E376" s="58"/>
      <c r="F376" s="59"/>
      <c r="G376" s="58"/>
    </row>
    <row r="377" spans="1:7" ht="120" customHeight="1" thickTop="1" thickBot="1" x14ac:dyDescent="0.3">
      <c r="A377" s="57"/>
      <c r="B377" s="58"/>
      <c r="C377" s="58"/>
      <c r="D377" s="59"/>
      <c r="E377" s="58"/>
      <c r="F377" s="59"/>
      <c r="G377" s="58"/>
    </row>
    <row r="378" spans="1:7" ht="120" customHeight="1" thickTop="1" thickBot="1" x14ac:dyDescent="0.3">
      <c r="A378" s="57"/>
      <c r="B378" s="58"/>
      <c r="C378" s="58"/>
      <c r="D378" s="59"/>
      <c r="E378" s="58"/>
      <c r="F378" s="59"/>
      <c r="G378" s="58"/>
    </row>
    <row r="379" spans="1:7" ht="120" customHeight="1" thickTop="1" thickBot="1" x14ac:dyDescent="0.3">
      <c r="A379" s="57"/>
      <c r="B379" s="58"/>
      <c r="C379" s="58"/>
      <c r="D379" s="59"/>
      <c r="E379" s="58"/>
      <c r="F379" s="59"/>
      <c r="G379" s="58"/>
    </row>
    <row r="380" spans="1:7" ht="120" customHeight="1" thickTop="1" thickBot="1" x14ac:dyDescent="0.3">
      <c r="A380" s="57"/>
      <c r="B380" s="58"/>
      <c r="C380" s="58"/>
      <c r="D380" s="59"/>
      <c r="E380" s="58"/>
      <c r="F380" s="59"/>
      <c r="G380" s="58"/>
    </row>
    <row r="381" spans="1:7" ht="105.75" thickTop="1" x14ac:dyDescent="0.25">
      <c r="A381" s="62" cm="1">
        <f t="array" aca="1" ref="A381" ca="1">381:405</f>
        <v>0</v>
      </c>
      <c r="B381" s="63" t="s">
        <v>998</v>
      </c>
      <c r="C381" s="64" t="s">
        <v>999</v>
      </c>
      <c r="D381" s="65">
        <v>0.25</v>
      </c>
      <c r="E381" s="66" t="s">
        <v>1000</v>
      </c>
      <c r="F381" s="79">
        <v>0.04</v>
      </c>
      <c r="G381" s="74" t="s">
        <v>1047</v>
      </c>
    </row>
    <row r="382" spans="1:7" ht="105" x14ac:dyDescent="0.25">
      <c r="A382" s="62" t="s">
        <v>997</v>
      </c>
      <c r="B382" s="63" t="s">
        <v>998</v>
      </c>
      <c r="C382" s="64" t="s">
        <v>999</v>
      </c>
      <c r="D382" s="65">
        <v>0.25</v>
      </c>
      <c r="E382" s="66" t="s">
        <v>1001</v>
      </c>
      <c r="F382" s="79">
        <v>0.03</v>
      </c>
      <c r="G382" s="74" t="s">
        <v>1048</v>
      </c>
    </row>
    <row r="383" spans="1:7" ht="105" x14ac:dyDescent="0.25">
      <c r="A383" s="62" t="s">
        <v>997</v>
      </c>
      <c r="B383" s="63" t="s">
        <v>998</v>
      </c>
      <c r="C383" s="64" t="s">
        <v>999</v>
      </c>
      <c r="D383" s="65">
        <v>0.25</v>
      </c>
      <c r="E383" s="66" t="s">
        <v>1002</v>
      </c>
      <c r="F383" s="79">
        <v>0.03</v>
      </c>
      <c r="G383" s="74" t="s">
        <v>1049</v>
      </c>
    </row>
    <row r="384" spans="1:7" ht="105" x14ac:dyDescent="0.25">
      <c r="A384" s="62" t="s">
        <v>997</v>
      </c>
      <c r="B384" s="63" t="s">
        <v>998</v>
      </c>
      <c r="C384" s="64" t="s">
        <v>999</v>
      </c>
      <c r="D384" s="65">
        <v>0.25</v>
      </c>
      <c r="E384" s="67" t="s">
        <v>1003</v>
      </c>
      <c r="F384" s="79">
        <v>0.03</v>
      </c>
      <c r="G384" s="74" t="s">
        <v>1050</v>
      </c>
    </row>
    <row r="385" spans="1:7" ht="105" x14ac:dyDescent="0.25">
      <c r="A385" s="62" t="s">
        <v>997</v>
      </c>
      <c r="B385" s="63" t="s">
        <v>998</v>
      </c>
      <c r="C385" s="64" t="s">
        <v>999</v>
      </c>
      <c r="D385" s="65">
        <v>0.25</v>
      </c>
      <c r="E385" s="66" t="s">
        <v>1004</v>
      </c>
      <c r="F385" s="79">
        <v>0.02</v>
      </c>
      <c r="G385" s="74" t="s">
        <v>1051</v>
      </c>
    </row>
    <row r="386" spans="1:7" ht="105" x14ac:dyDescent="0.25">
      <c r="A386" s="62" t="s">
        <v>997</v>
      </c>
      <c r="B386" s="63" t="s">
        <v>998</v>
      </c>
      <c r="C386" s="64" t="s">
        <v>999</v>
      </c>
      <c r="D386" s="65">
        <v>0.25</v>
      </c>
      <c r="E386" s="66" t="s">
        <v>1005</v>
      </c>
      <c r="F386" s="79">
        <v>0.02</v>
      </c>
      <c r="G386" s="74" t="s">
        <v>1052</v>
      </c>
    </row>
    <row r="387" spans="1:7" ht="105" x14ac:dyDescent="0.25">
      <c r="A387" s="62" t="s">
        <v>997</v>
      </c>
      <c r="B387" s="63" t="s">
        <v>998</v>
      </c>
      <c r="C387" s="64" t="s">
        <v>999</v>
      </c>
      <c r="D387" s="65">
        <v>0.25</v>
      </c>
      <c r="E387" s="66" t="s">
        <v>1006</v>
      </c>
      <c r="F387" s="79">
        <v>0.02</v>
      </c>
      <c r="G387" s="74" t="s">
        <v>1053</v>
      </c>
    </row>
    <row r="388" spans="1:7" ht="105" x14ac:dyDescent="0.25">
      <c r="A388" s="62" t="s">
        <v>997</v>
      </c>
      <c r="B388" s="63" t="s">
        <v>998</v>
      </c>
      <c r="C388" s="64" t="s">
        <v>999</v>
      </c>
      <c r="D388" s="65">
        <v>0.25</v>
      </c>
      <c r="E388" s="66" t="s">
        <v>1007</v>
      </c>
      <c r="F388" s="79">
        <v>0.03</v>
      </c>
      <c r="G388" s="74" t="s">
        <v>1054</v>
      </c>
    </row>
    <row r="389" spans="1:7" ht="105" x14ac:dyDescent="0.25">
      <c r="A389" s="62" t="s">
        <v>997</v>
      </c>
      <c r="B389" s="63" t="s">
        <v>998</v>
      </c>
      <c r="C389" s="64" t="s">
        <v>1008</v>
      </c>
      <c r="D389" s="65">
        <v>0.25</v>
      </c>
      <c r="E389" s="66" t="s">
        <v>1009</v>
      </c>
      <c r="F389" s="79">
        <v>0.06</v>
      </c>
      <c r="G389" s="74" t="s">
        <v>1055</v>
      </c>
    </row>
    <row r="390" spans="1:7" ht="105" x14ac:dyDescent="0.25">
      <c r="A390" s="62" t="s">
        <v>997</v>
      </c>
      <c r="B390" s="63" t="s">
        <v>998</v>
      </c>
      <c r="C390" s="64" t="s">
        <v>1008</v>
      </c>
      <c r="D390" s="65">
        <v>0.25</v>
      </c>
      <c r="E390" s="66" t="s">
        <v>1010</v>
      </c>
      <c r="F390" s="80">
        <v>0.03</v>
      </c>
      <c r="G390" s="74" t="s">
        <v>1056</v>
      </c>
    </row>
    <row r="391" spans="1:7" ht="105" x14ac:dyDescent="0.25">
      <c r="A391" s="62" t="s">
        <v>997</v>
      </c>
      <c r="B391" s="63" t="s">
        <v>998</v>
      </c>
      <c r="C391" s="64" t="s">
        <v>1008</v>
      </c>
      <c r="D391" s="65">
        <v>0.25</v>
      </c>
      <c r="E391" s="66" t="s">
        <v>1011</v>
      </c>
      <c r="F391" s="79">
        <v>0.03</v>
      </c>
      <c r="G391" s="74" t="s">
        <v>1057</v>
      </c>
    </row>
    <row r="392" spans="1:7" ht="105" x14ac:dyDescent="0.25">
      <c r="A392" s="62" t="s">
        <v>997</v>
      </c>
      <c r="B392" s="63" t="s">
        <v>998</v>
      </c>
      <c r="C392" s="64" t="s">
        <v>1008</v>
      </c>
      <c r="D392" s="65">
        <v>0.25</v>
      </c>
      <c r="E392" s="66" t="s">
        <v>1012</v>
      </c>
      <c r="F392" s="79">
        <v>0.04</v>
      </c>
      <c r="G392" s="74" t="s">
        <v>1058</v>
      </c>
    </row>
    <row r="393" spans="1:7" ht="105" x14ac:dyDescent="0.25">
      <c r="A393" s="62" t="s">
        <v>997</v>
      </c>
      <c r="B393" s="63" t="s">
        <v>998</v>
      </c>
      <c r="C393" s="64" t="s">
        <v>1008</v>
      </c>
      <c r="D393" s="65">
        <v>0.25</v>
      </c>
      <c r="E393" s="66" t="s">
        <v>1013</v>
      </c>
      <c r="F393" s="79">
        <v>0.05</v>
      </c>
      <c r="G393" s="74" t="s">
        <v>1059</v>
      </c>
    </row>
    <row r="394" spans="1:7" ht="105" x14ac:dyDescent="0.25">
      <c r="A394" s="62" t="s">
        <v>997</v>
      </c>
      <c r="B394" s="63" t="s">
        <v>998</v>
      </c>
      <c r="C394" s="64" t="s">
        <v>1008</v>
      </c>
      <c r="D394" s="65">
        <v>0.25</v>
      </c>
      <c r="E394" s="64" t="s">
        <v>1014</v>
      </c>
      <c r="F394" s="81">
        <v>0.04</v>
      </c>
      <c r="G394" s="72" t="s">
        <v>1060</v>
      </c>
    </row>
    <row r="395" spans="1:7" ht="105" x14ac:dyDescent="0.25">
      <c r="A395" s="62" t="s">
        <v>997</v>
      </c>
      <c r="B395" s="63" t="s">
        <v>998</v>
      </c>
      <c r="C395" s="68" t="s">
        <v>1015</v>
      </c>
      <c r="D395" s="65">
        <v>0.25</v>
      </c>
      <c r="E395" s="66" t="s">
        <v>1016</v>
      </c>
      <c r="F395" s="79">
        <v>0.03</v>
      </c>
      <c r="G395" s="74" t="s">
        <v>1061</v>
      </c>
    </row>
    <row r="396" spans="1:7" ht="105" x14ac:dyDescent="0.25">
      <c r="A396" s="62" t="s">
        <v>997</v>
      </c>
      <c r="B396" s="63" t="s">
        <v>998</v>
      </c>
      <c r="C396" s="68" t="s">
        <v>1015</v>
      </c>
      <c r="D396" s="65">
        <v>0.25</v>
      </c>
      <c r="E396" s="69" t="s">
        <v>1017</v>
      </c>
      <c r="F396" s="79">
        <v>0.04</v>
      </c>
      <c r="G396" s="74" t="s">
        <v>1062</v>
      </c>
    </row>
    <row r="397" spans="1:7" ht="105" x14ac:dyDescent="0.25">
      <c r="A397" s="62" t="s">
        <v>997</v>
      </c>
      <c r="B397" s="63" t="s">
        <v>998</v>
      </c>
      <c r="C397" s="68" t="s">
        <v>1015</v>
      </c>
      <c r="D397" s="65">
        <v>0.25</v>
      </c>
      <c r="E397" s="70" t="s">
        <v>1018</v>
      </c>
      <c r="F397" s="79">
        <v>0.03</v>
      </c>
      <c r="G397" s="75" t="s">
        <v>1063</v>
      </c>
    </row>
    <row r="398" spans="1:7" ht="114.75" x14ac:dyDescent="0.25">
      <c r="A398" s="62" t="s">
        <v>997</v>
      </c>
      <c r="B398" s="63" t="s">
        <v>998</v>
      </c>
      <c r="C398" s="68" t="s">
        <v>1015</v>
      </c>
      <c r="D398" s="65">
        <v>0.25</v>
      </c>
      <c r="E398" s="71" t="s">
        <v>1019</v>
      </c>
      <c r="F398" s="79">
        <v>0.04</v>
      </c>
      <c r="G398" s="76" t="s">
        <v>1064</v>
      </c>
    </row>
    <row r="399" spans="1:7" ht="105" x14ac:dyDescent="0.25">
      <c r="A399" s="62" t="s">
        <v>997</v>
      </c>
      <c r="B399" s="63" t="s">
        <v>998</v>
      </c>
      <c r="C399" s="68" t="s">
        <v>1020</v>
      </c>
      <c r="D399" s="65">
        <v>0.25</v>
      </c>
      <c r="E399" s="67" t="s">
        <v>1021</v>
      </c>
      <c r="F399" s="79">
        <v>0.09</v>
      </c>
      <c r="G399" s="75" t="s">
        <v>1065</v>
      </c>
    </row>
    <row r="400" spans="1:7" ht="105" x14ac:dyDescent="0.25">
      <c r="A400" s="62" t="s">
        <v>997</v>
      </c>
      <c r="B400" s="63" t="s">
        <v>998</v>
      </c>
      <c r="C400" s="68" t="s">
        <v>1020</v>
      </c>
      <c r="D400" s="65">
        <v>0.25</v>
      </c>
      <c r="E400" s="67" t="s">
        <v>1022</v>
      </c>
      <c r="F400" s="79">
        <v>0.08</v>
      </c>
      <c r="G400" s="76" t="s">
        <v>1066</v>
      </c>
    </row>
    <row r="401" spans="1:7" ht="105" x14ac:dyDescent="0.25">
      <c r="A401" s="62" t="s">
        <v>997</v>
      </c>
      <c r="B401" s="63" t="s">
        <v>998</v>
      </c>
      <c r="C401" s="68" t="s">
        <v>1020</v>
      </c>
      <c r="D401" s="65">
        <v>0.25</v>
      </c>
      <c r="E401" s="67" t="s">
        <v>1023</v>
      </c>
      <c r="F401" s="79">
        <v>0.08</v>
      </c>
      <c r="G401" s="75" t="s">
        <v>1067</v>
      </c>
    </row>
    <row r="402" spans="1:7" ht="165" x14ac:dyDescent="0.25">
      <c r="A402" s="72" t="s">
        <v>1024</v>
      </c>
      <c r="B402" s="63" t="s">
        <v>1025</v>
      </c>
      <c r="C402" s="64" t="s">
        <v>1026</v>
      </c>
      <c r="D402" s="65">
        <v>0.25</v>
      </c>
      <c r="E402" s="73" t="s">
        <v>1027</v>
      </c>
      <c r="F402" s="82">
        <v>0.03</v>
      </c>
      <c r="G402" s="77" t="s">
        <v>1068</v>
      </c>
    </row>
    <row r="403" spans="1:7" ht="165" x14ac:dyDescent="0.25">
      <c r="A403" s="72" t="s">
        <v>1024</v>
      </c>
      <c r="B403" s="63" t="s">
        <v>1025</v>
      </c>
      <c r="C403" s="64" t="s">
        <v>1026</v>
      </c>
      <c r="D403" s="65">
        <v>0.25</v>
      </c>
      <c r="E403" s="73" t="s">
        <v>1028</v>
      </c>
      <c r="F403" s="82">
        <v>0.03</v>
      </c>
      <c r="G403" s="77" t="s">
        <v>1069</v>
      </c>
    </row>
    <row r="404" spans="1:7" ht="165" x14ac:dyDescent="0.25">
      <c r="A404" s="72" t="s">
        <v>1024</v>
      </c>
      <c r="B404" s="63" t="s">
        <v>1025</v>
      </c>
      <c r="C404" s="64" t="s">
        <v>1026</v>
      </c>
      <c r="D404" s="65">
        <v>0.25</v>
      </c>
      <c r="E404" s="73" t="s">
        <v>1029</v>
      </c>
      <c r="F404" s="82">
        <v>0.03</v>
      </c>
      <c r="G404" s="77" t="s">
        <v>1070</v>
      </c>
    </row>
    <row r="405" spans="1:7" ht="165" x14ac:dyDescent="0.25">
      <c r="A405" s="72" t="s">
        <v>1024</v>
      </c>
      <c r="B405" s="63" t="s">
        <v>1025</v>
      </c>
      <c r="C405" s="64" t="s">
        <v>1026</v>
      </c>
      <c r="D405" s="65">
        <v>0.25</v>
      </c>
      <c r="E405" s="73" t="s">
        <v>1030</v>
      </c>
      <c r="F405" s="82">
        <v>0.03</v>
      </c>
      <c r="G405" s="77" t="s">
        <v>1071</v>
      </c>
    </row>
    <row r="406" spans="1:7" ht="165" x14ac:dyDescent="0.25">
      <c r="A406" s="72" t="s">
        <v>1024</v>
      </c>
      <c r="B406" s="63" t="s">
        <v>1025</v>
      </c>
      <c r="C406" s="64" t="s">
        <v>1026</v>
      </c>
      <c r="D406" s="65">
        <v>0.25</v>
      </c>
      <c r="E406" s="73" t="s">
        <v>1031</v>
      </c>
      <c r="F406" s="82">
        <v>0.03</v>
      </c>
      <c r="G406" s="77" t="s">
        <v>1072</v>
      </c>
    </row>
    <row r="407" spans="1:7" ht="165" x14ac:dyDescent="0.25">
      <c r="A407" s="72" t="s">
        <v>1024</v>
      </c>
      <c r="B407" s="63" t="s">
        <v>1025</v>
      </c>
      <c r="C407" s="64" t="s">
        <v>1026</v>
      </c>
      <c r="D407" s="65">
        <v>0.25</v>
      </c>
      <c r="E407" s="73" t="s">
        <v>1032</v>
      </c>
      <c r="F407" s="82">
        <v>0.03</v>
      </c>
      <c r="G407" s="77" t="s">
        <v>1073</v>
      </c>
    </row>
    <row r="408" spans="1:7" ht="165" x14ac:dyDescent="0.25">
      <c r="A408" s="72" t="s">
        <v>1024</v>
      </c>
      <c r="B408" s="63" t="s">
        <v>1025</v>
      </c>
      <c r="C408" s="64" t="s">
        <v>1026</v>
      </c>
      <c r="D408" s="65">
        <v>0.25</v>
      </c>
      <c r="E408" s="63" t="s">
        <v>1033</v>
      </c>
      <c r="F408" s="82">
        <v>7.0000000000000007E-2</v>
      </c>
      <c r="G408" s="78" t="s">
        <v>1074</v>
      </c>
    </row>
    <row r="409" spans="1:7" ht="150" x14ac:dyDescent="0.25">
      <c r="A409" s="72" t="s">
        <v>1024</v>
      </c>
      <c r="B409" s="63" t="s">
        <v>1025</v>
      </c>
      <c r="C409" s="64" t="s">
        <v>1034</v>
      </c>
      <c r="D409" s="65">
        <v>0.25</v>
      </c>
      <c r="E409" s="73" t="s">
        <v>1035</v>
      </c>
      <c r="F409" s="82">
        <v>0.05</v>
      </c>
      <c r="G409" s="77" t="s">
        <v>1075</v>
      </c>
    </row>
    <row r="410" spans="1:7" ht="150" x14ac:dyDescent="0.25">
      <c r="A410" s="72" t="s">
        <v>1024</v>
      </c>
      <c r="B410" s="63" t="s">
        <v>1025</v>
      </c>
      <c r="C410" s="64" t="s">
        <v>1034</v>
      </c>
      <c r="D410" s="65">
        <v>0.25</v>
      </c>
      <c r="E410" s="73" t="s">
        <v>1036</v>
      </c>
      <c r="F410" s="82">
        <v>0.05</v>
      </c>
      <c r="G410" s="77" t="s">
        <v>1076</v>
      </c>
    </row>
    <row r="411" spans="1:7" ht="150" x14ac:dyDescent="0.25">
      <c r="A411" s="72" t="s">
        <v>1024</v>
      </c>
      <c r="B411" s="63" t="s">
        <v>1025</v>
      </c>
      <c r="C411" s="64" t="s">
        <v>1034</v>
      </c>
      <c r="D411" s="65">
        <v>0.25</v>
      </c>
      <c r="E411" s="73" t="s">
        <v>1037</v>
      </c>
      <c r="F411" s="82">
        <v>0.08</v>
      </c>
      <c r="G411" s="77" t="s">
        <v>1077</v>
      </c>
    </row>
    <row r="412" spans="1:7" ht="150" x14ac:dyDescent="0.25">
      <c r="A412" s="72" t="s">
        <v>1024</v>
      </c>
      <c r="B412" s="63" t="s">
        <v>1025</v>
      </c>
      <c r="C412" s="64" t="s">
        <v>1034</v>
      </c>
      <c r="D412" s="65">
        <v>0.25</v>
      </c>
      <c r="E412" s="73" t="s">
        <v>1038</v>
      </c>
      <c r="F412" s="82">
        <v>7.0000000000000007E-2</v>
      </c>
      <c r="G412" s="77" t="s">
        <v>1078</v>
      </c>
    </row>
    <row r="413" spans="1:7" ht="165" x14ac:dyDescent="0.25">
      <c r="A413" s="72" t="s">
        <v>1024</v>
      </c>
      <c r="B413" s="63" t="s">
        <v>1025</v>
      </c>
      <c r="C413" s="64" t="s">
        <v>1039</v>
      </c>
      <c r="D413" s="65">
        <v>0.25</v>
      </c>
      <c r="E413" s="73" t="s">
        <v>1040</v>
      </c>
      <c r="F413" s="82">
        <v>0.06</v>
      </c>
      <c r="G413" s="77" t="s">
        <v>1079</v>
      </c>
    </row>
    <row r="414" spans="1:7" ht="165" x14ac:dyDescent="0.25">
      <c r="A414" s="72" t="s">
        <v>1024</v>
      </c>
      <c r="B414" s="63" t="s">
        <v>1025</v>
      </c>
      <c r="C414" s="64" t="s">
        <v>1039</v>
      </c>
      <c r="D414" s="65">
        <v>0.25</v>
      </c>
      <c r="E414" s="73" t="s">
        <v>1041</v>
      </c>
      <c r="F414" s="82">
        <v>0.06</v>
      </c>
      <c r="G414" s="77" t="s">
        <v>1080</v>
      </c>
    </row>
    <row r="415" spans="1:7" ht="165" x14ac:dyDescent="0.25">
      <c r="A415" s="72" t="s">
        <v>1024</v>
      </c>
      <c r="B415" s="63" t="s">
        <v>1025</v>
      </c>
      <c r="C415" s="64" t="s">
        <v>1039</v>
      </c>
      <c r="D415" s="65">
        <v>0.25</v>
      </c>
      <c r="E415" s="73" t="s">
        <v>1042</v>
      </c>
      <c r="F415" s="82">
        <v>0.04</v>
      </c>
      <c r="G415" s="77" t="s">
        <v>1081</v>
      </c>
    </row>
    <row r="416" spans="1:7" ht="165" x14ac:dyDescent="0.25">
      <c r="A416" s="72" t="s">
        <v>1024</v>
      </c>
      <c r="B416" s="63" t="s">
        <v>1025</v>
      </c>
      <c r="C416" s="64" t="s">
        <v>1039</v>
      </c>
      <c r="D416" s="65">
        <v>0.25</v>
      </c>
      <c r="E416" s="73" t="s">
        <v>1043</v>
      </c>
      <c r="F416" s="82">
        <v>0.09</v>
      </c>
      <c r="G416" s="77" t="s">
        <v>1082</v>
      </c>
    </row>
    <row r="417" spans="1:7" ht="105" x14ac:dyDescent="0.25">
      <c r="A417" s="72" t="s">
        <v>1024</v>
      </c>
      <c r="B417" s="63" t="s">
        <v>1025</v>
      </c>
      <c r="C417" s="64" t="s">
        <v>1044</v>
      </c>
      <c r="D417" s="65">
        <v>0.25</v>
      </c>
      <c r="E417" s="73" t="s">
        <v>1045</v>
      </c>
      <c r="F417" s="82">
        <v>0.05</v>
      </c>
      <c r="G417" s="77" t="s">
        <v>1083</v>
      </c>
    </row>
    <row r="418" spans="1:7" ht="105" x14ac:dyDescent="0.25">
      <c r="A418" s="72" t="s">
        <v>1024</v>
      </c>
      <c r="B418" s="63" t="s">
        <v>1025</v>
      </c>
      <c r="C418" s="64" t="s">
        <v>1044</v>
      </c>
      <c r="D418" s="65">
        <v>0.25</v>
      </c>
      <c r="E418" s="63" t="s">
        <v>1046</v>
      </c>
      <c r="F418" s="82">
        <v>0.2</v>
      </c>
      <c r="G418" s="77" t="s">
        <v>1084</v>
      </c>
    </row>
  </sheetData>
  <dataValidations count="4">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402:F403 F418 F406:F416" xr:uid="{A3B48A5E-4C12-41D9-BD7C-FDC8D769F536}">
      <formula1>A402</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404:F405" xr:uid="{8C54F7C8-1788-49C8-BDFE-21E7816FDFF9}">
      <formula1>A405</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393 F417" xr:uid="{FD1ECAFE-BBB7-462D-A422-6F61BBF3F47F}">
      <formula1>#REF!</formula1>
    </dataValidation>
    <dataValidation type="decimal" operator="lessThanOrEqual" allowBlank="1" showInputMessage="1" showErrorMessage="1" prompt="La ponderación de la acción debe ser menor a la del objetivo específico. La sumatoria de las ponderaciones de las acciones de un mismo objetivo, debe ser igual a la ponderación del objetivo. " sqref="F381:F392 F395:F401" xr:uid="{0BB45218-35D5-41F8-A199-16248FB3E73F}">
      <formula1>C381</formula1>
    </dataValidation>
  </dataValidations>
  <pageMargins left="0.7" right="0.7" top="0.75" bottom="0.75" header="0.3" footer="0.3"/>
  <drawing r:id="rId1"/>
  <legacyDrawing r:id="rId2"/>
  <controls>
    <mc:AlternateContent xmlns:mc="http://schemas.openxmlformats.org/markup-compatibility/2006">
      <mc:Choice Requires="x14">
        <control shapeId="8193" r:id="rId3" name="TextBox1">
          <controlPr defaultSize="0" autoLine="0" linkedCell="L2" r:id="rId4">
            <anchor moveWithCells="1">
              <from>
                <xdr:col>0</xdr:col>
                <xdr:colOff>1228725</xdr:colOff>
                <xdr:row>0</xdr:row>
                <xdr:rowOff>390525</xdr:rowOff>
              </from>
              <to>
                <xdr:col>1</xdr:col>
                <xdr:colOff>2047875</xdr:colOff>
                <xdr:row>0</xdr:row>
                <xdr:rowOff>695325</xdr:rowOff>
              </to>
            </anchor>
          </controlPr>
        </control>
      </mc:Choice>
      <mc:Fallback>
        <control shapeId="8193" r:id="rId3" name="TextBox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vt:lpstr>
      <vt:lpstr>PLANIFICADOR</vt:lpstr>
      <vt:lpstr>DATOS BASE </vt:lpstr>
      <vt:lpstr>datos</vt:lpstr>
      <vt:lpstr>Buscador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Apoyo  Estrategia</dc:creator>
  <cp:lastModifiedBy>Innovación Planeación</cp:lastModifiedBy>
  <dcterms:created xsi:type="dcterms:W3CDTF">2025-01-20T13:39:54Z</dcterms:created>
  <dcterms:modified xsi:type="dcterms:W3CDTF">2025-02-22T21:17:53Z</dcterms:modified>
</cp:coreProperties>
</file>