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Office\Excel\Labs\Lab03\"/>
    </mc:Choice>
  </mc:AlternateContent>
  <xr:revisionPtr revIDLastSave="0" documentId="13_ncr:1_{85ACA5BD-ABE3-4E98-B4EA-E204DE6A70D6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23" i="11" l="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B15" i="11"/>
  <c r="B14" i="11"/>
  <c r="B22" i="10"/>
  <c r="B21" i="10"/>
  <c r="B20" i="10"/>
  <c r="B19" i="10"/>
  <c r="B18" i="10"/>
  <c r="B17" i="10"/>
  <c r="B16" i="10"/>
  <c r="B15" i="10"/>
  <c r="B14" i="10"/>
  <c r="B13" i="10"/>
  <c r="B25" i="8"/>
  <c r="B24" i="8"/>
  <c r="B23" i="8"/>
  <c r="C22" i="8"/>
  <c r="B22" i="8"/>
  <c r="B21" i="8"/>
  <c r="B20" i="8"/>
  <c r="B19" i="8"/>
  <c r="C18" i="8"/>
  <c r="B18" i="8"/>
  <c r="B17" i="8"/>
  <c r="B16" i="8"/>
  <c r="I13" i="8"/>
  <c r="I12" i="8"/>
  <c r="C25" i="8" s="1"/>
  <c r="I11" i="8"/>
  <c r="C24" i="8" s="1"/>
  <c r="I10" i="8"/>
  <c r="C23" i="8" s="1"/>
  <c r="I9" i="8"/>
  <c r="I8" i="8"/>
  <c r="C21" i="8" s="1"/>
  <c r="I7" i="8"/>
  <c r="C20" i="8" s="1"/>
  <c r="I6" i="8"/>
  <c r="C19" i="8" s="1"/>
  <c r="I5" i="8"/>
  <c r="I4" i="8"/>
  <c r="C17" i="8" s="1"/>
  <c r="I3" i="8"/>
  <c r="C16" i="8" s="1"/>
  <c r="I2" i="8"/>
  <c r="H2" i="8"/>
  <c r="G2" i="8"/>
  <c r="F2" i="8"/>
  <c r="E2" i="8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G11" i="7"/>
  <c r="G10" i="7"/>
  <c r="G9" i="7"/>
  <c r="G8" i="7"/>
  <c r="G7" i="7"/>
  <c r="G6" i="7"/>
  <c r="G5" i="7"/>
  <c r="G4" i="7"/>
  <c r="G3" i="7"/>
  <c r="G2" i="7"/>
  <c r="E11" i="6"/>
  <c r="E10" i="6"/>
  <c r="E9" i="6"/>
  <c r="E8" i="6"/>
  <c r="E7" i="6"/>
  <c r="E6" i="6"/>
  <c r="E5" i="6"/>
  <c r="E4" i="6"/>
  <c r="E3" i="6"/>
  <c r="E2" i="6"/>
  <c r="E12" i="6" s="1"/>
  <c r="F24" i="5"/>
  <c r="B24" i="5"/>
  <c r="B23" i="5"/>
  <c r="B22" i="5"/>
  <c r="F21" i="5"/>
  <c r="B21" i="5"/>
  <c r="B20" i="5"/>
  <c r="B19" i="5"/>
  <c r="B18" i="5"/>
  <c r="F17" i="5"/>
  <c r="B17" i="5"/>
  <c r="F16" i="5"/>
  <c r="B16" i="5"/>
  <c r="B15" i="5"/>
  <c r="H12" i="5"/>
  <c r="H11" i="5"/>
  <c r="F23" i="5" s="1"/>
  <c r="H10" i="5"/>
  <c r="F22" i="5" s="1"/>
  <c r="H9" i="5"/>
  <c r="H8" i="5"/>
  <c r="F20" i="5" s="1"/>
  <c r="H7" i="5"/>
  <c r="F19" i="5" s="1"/>
  <c r="H6" i="5"/>
  <c r="F18" i="5" s="1"/>
  <c r="H5" i="5"/>
  <c r="H4" i="5"/>
  <c r="H3" i="5"/>
  <c r="F15" i="5" s="1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B23" i="3"/>
  <c r="B22" i="3"/>
  <c r="B21" i="3"/>
  <c r="B20" i="3"/>
  <c r="B19" i="3"/>
  <c r="B18" i="3"/>
  <c r="B17" i="3"/>
  <c r="B16" i="3"/>
  <c r="B15" i="3"/>
  <c r="E14" i="3"/>
  <c r="C19" i="3" s="1"/>
  <c r="B14" i="3"/>
  <c r="B24" i="1"/>
  <c r="B23" i="1"/>
  <c r="F22" i="1"/>
  <c r="E22" i="1"/>
  <c r="B22" i="1"/>
  <c r="E21" i="1"/>
  <c r="B21" i="1"/>
  <c r="B20" i="1"/>
  <c r="F19" i="1"/>
  <c r="B19" i="1"/>
  <c r="F18" i="1"/>
  <c r="E18" i="1"/>
  <c r="B18" i="1"/>
  <c r="E17" i="1"/>
  <c r="B17" i="1"/>
  <c r="B16" i="1"/>
  <c r="B15" i="1"/>
  <c r="H12" i="1"/>
  <c r="F24" i="1" s="1"/>
  <c r="H11" i="1"/>
  <c r="F23" i="1" s="1"/>
  <c r="H10" i="1"/>
  <c r="H9" i="1"/>
  <c r="F21" i="1" s="1"/>
  <c r="H8" i="1"/>
  <c r="F20" i="1" s="1"/>
  <c r="H7" i="1"/>
  <c r="E19" i="1" s="1"/>
  <c r="H6" i="1"/>
  <c r="H5" i="1"/>
  <c r="F17" i="1" s="1"/>
  <c r="H4" i="1"/>
  <c r="F16" i="1" s="1"/>
  <c r="H3" i="1"/>
  <c r="F15" i="1" s="1"/>
  <c r="C17" i="3" l="1"/>
  <c r="D22" i="3"/>
  <c r="D17" i="3"/>
  <c r="C20" i="3"/>
  <c r="D19" i="3"/>
  <c r="D23" i="3"/>
  <c r="D14" i="3"/>
  <c r="C22" i="3"/>
  <c r="C15" i="3"/>
  <c r="D20" i="3"/>
  <c r="D15" i="3"/>
  <c r="C23" i="3"/>
  <c r="C18" i="3"/>
  <c r="D18" i="3"/>
  <c r="C16" i="3"/>
  <c r="D21" i="3"/>
  <c r="C21" i="3"/>
  <c r="C14" i="3"/>
  <c r="D16" i="3"/>
  <c r="E20" i="1"/>
  <c r="E15" i="1"/>
  <c r="E23" i="1"/>
  <c r="E16" i="1"/>
  <c r="E24" i="1"/>
  <c r="C27" i="3" l="1"/>
  <c r="C26" i="3"/>
  <c r="C24" i="3"/>
  <c r="F28" i="1"/>
  <c r="F27" i="1"/>
  <c r="F26" i="1"/>
</calcChain>
</file>

<file path=xl/sharedStrings.xml><?xml version="1.0" encoding="utf-8"?>
<sst xmlns="http://schemas.openxmlformats.org/spreadsheetml/2006/main" count="450" uniqueCount="167">
  <si>
    <t>№</t>
  </si>
  <si>
    <t>Фамилия</t>
  </si>
  <si>
    <t>имя</t>
  </si>
  <si>
    <t>отчество</t>
  </si>
  <si>
    <t>результат экзаменов</t>
  </si>
  <si>
    <t>Физика</t>
  </si>
  <si>
    <t>Математика</t>
  </si>
  <si>
    <t>Иформатика</t>
  </si>
  <si>
    <t>Средний балл</t>
  </si>
  <si>
    <t>Пупкин</t>
  </si>
  <si>
    <t>Петя</t>
  </si>
  <si>
    <t>Олегович</t>
  </si>
  <si>
    <t>Будкин</t>
  </si>
  <si>
    <t>Иван</t>
  </si>
  <si>
    <t>Петрович</t>
  </si>
  <si>
    <t>Петров</t>
  </si>
  <si>
    <t>Евгений</t>
  </si>
  <si>
    <t>Иванович</t>
  </si>
  <si>
    <t>Кудрявцев</t>
  </si>
  <si>
    <t>Николай</t>
  </si>
  <si>
    <t>Сергеевич</t>
  </si>
  <si>
    <t>Дулин</t>
  </si>
  <si>
    <t>Петр</t>
  </si>
  <si>
    <t>Евгенивич</t>
  </si>
  <si>
    <t>Афанасьев</t>
  </si>
  <si>
    <t>Никита</t>
  </si>
  <si>
    <t>Бубкин</t>
  </si>
  <si>
    <t>Саша</t>
  </si>
  <si>
    <t>Дубров</t>
  </si>
  <si>
    <t>Арсений</t>
  </si>
  <si>
    <t>Левкин</t>
  </si>
  <si>
    <t>Елисеев</t>
  </si>
  <si>
    <t>Максим</t>
  </si>
  <si>
    <t>Фамилия И.О</t>
  </si>
  <si>
    <t>Вид стипендии</t>
  </si>
  <si>
    <t>Кол-во студентов имеющие повышенную стипендию</t>
  </si>
  <si>
    <t>Кол-во студентов имеющие обычную стипендию</t>
  </si>
  <si>
    <t>кол-во стедентов не получившие стипендию</t>
  </si>
  <si>
    <t>Фамилия И.О.</t>
  </si>
  <si>
    <t>Адрес</t>
  </si>
  <si>
    <t xml:space="preserve"> Название улицы</t>
  </si>
  <si>
    <t>кол-во</t>
  </si>
  <si>
    <t>Имя</t>
  </si>
  <si>
    <t>Отчество</t>
  </si>
  <si>
    <t>Начало трудовой деятельности</t>
  </si>
  <si>
    <t>Лет</t>
  </si>
  <si>
    <t>Месяцев</t>
  </si>
  <si>
    <t>Суммарный стаж</t>
  </si>
  <si>
    <t>Суммарный стаж с учетом месяцев</t>
  </si>
  <si>
    <t>Минимальный стаж</t>
  </si>
  <si>
    <t>Максимальный стаж</t>
  </si>
  <si>
    <t>Пол</t>
  </si>
  <si>
    <t>Температура</t>
  </si>
  <si>
    <t>м</t>
  </si>
  <si>
    <t>Будкина</t>
  </si>
  <si>
    <t>Ольга</t>
  </si>
  <si>
    <t>ж</t>
  </si>
  <si>
    <t>ФИО</t>
  </si>
  <si>
    <t>Заключение</t>
  </si>
  <si>
    <t xml:space="preserve">Имя </t>
  </si>
  <si>
    <t>проработано дней</t>
  </si>
  <si>
    <t>1 декада</t>
  </si>
  <si>
    <t>2 декада</t>
  </si>
  <si>
    <t>3 декада</t>
  </si>
  <si>
    <t>Всего</t>
  </si>
  <si>
    <t xml:space="preserve">№ </t>
  </si>
  <si>
    <t>Должность</t>
  </si>
  <si>
    <t>Разряд</t>
  </si>
  <si>
    <t>Оклад</t>
  </si>
  <si>
    <t>Начисленно</t>
  </si>
  <si>
    <t>прораб</t>
  </si>
  <si>
    <t>генеральный</t>
  </si>
  <si>
    <t>швея</t>
  </si>
  <si>
    <t xml:space="preserve">уборщик </t>
  </si>
  <si>
    <t>администратор</t>
  </si>
  <si>
    <t>Программист</t>
  </si>
  <si>
    <t>Сантехник</t>
  </si>
  <si>
    <t>Дворник</t>
  </si>
  <si>
    <t>Слесарь</t>
  </si>
  <si>
    <t>Электрик</t>
  </si>
  <si>
    <t>Город</t>
  </si>
  <si>
    <t>Дата приезда</t>
  </si>
  <si>
    <t>Дата отъезда</t>
  </si>
  <si>
    <t>Время прибывания</t>
  </si>
  <si>
    <t>Москва</t>
  </si>
  <si>
    <t>Ярославль</t>
  </si>
  <si>
    <t>Днепр</t>
  </si>
  <si>
    <t>Лиссабон</t>
  </si>
  <si>
    <t>Питер</t>
  </si>
  <si>
    <t>Курс</t>
  </si>
  <si>
    <t xml:space="preserve">Стокгольм </t>
  </si>
  <si>
    <t>Минск</t>
  </si>
  <si>
    <t xml:space="preserve">Брест </t>
  </si>
  <si>
    <t>Гомель</t>
  </si>
  <si>
    <t>Продолжительность поездни</t>
  </si>
  <si>
    <t>Длительность командировки</t>
  </si>
  <si>
    <t xml:space="preserve">Сегодня </t>
  </si>
  <si>
    <t>раб 1</t>
  </si>
  <si>
    <t>раб 2</t>
  </si>
  <si>
    <t>раб 3</t>
  </si>
  <si>
    <t>раб 4</t>
  </si>
  <si>
    <t>Сумма баллов</t>
  </si>
  <si>
    <t>Максимльный балл</t>
  </si>
  <si>
    <t>Отметка</t>
  </si>
  <si>
    <t>Сегодня</t>
  </si>
  <si>
    <t>время</t>
  </si>
  <si>
    <t>12.00</t>
  </si>
  <si>
    <t>Наименование</t>
  </si>
  <si>
    <t>Дата выпуска</t>
  </si>
  <si>
    <t>Срок реализации</t>
  </si>
  <si>
    <t>Время храниения</t>
  </si>
  <si>
    <t>Степень годности</t>
  </si>
  <si>
    <t>Молоко "Вкусное"</t>
  </si>
  <si>
    <t>1 день</t>
  </si>
  <si>
    <t>6 часов</t>
  </si>
  <si>
    <t>Кефир "Био"</t>
  </si>
  <si>
    <t>2 дня</t>
  </si>
  <si>
    <t>7 часов</t>
  </si>
  <si>
    <t>Сырок "Доброта"</t>
  </si>
  <si>
    <t>10 дней</t>
  </si>
  <si>
    <t>8 часов</t>
  </si>
  <si>
    <t>Сыр "Брест"</t>
  </si>
  <si>
    <t>15 дней</t>
  </si>
  <si>
    <t>9 часов</t>
  </si>
  <si>
    <t>Йогурт "Наш"</t>
  </si>
  <si>
    <t>5 дней</t>
  </si>
  <si>
    <t>10 часов</t>
  </si>
  <si>
    <t>Наименование товара</t>
  </si>
  <si>
    <t>Свойство</t>
  </si>
  <si>
    <t>Цена</t>
  </si>
  <si>
    <t>Кол-во</t>
  </si>
  <si>
    <t>Телевизоры</t>
  </si>
  <si>
    <t>ЖК'19'</t>
  </si>
  <si>
    <t>ЖК'37'</t>
  </si>
  <si>
    <t>ЖК'25'</t>
  </si>
  <si>
    <t>ЖК'40'</t>
  </si>
  <si>
    <t>ЖК'50'</t>
  </si>
  <si>
    <t>ЖК'60'</t>
  </si>
  <si>
    <t>ЖК'70'</t>
  </si>
  <si>
    <t>ЖК'36'</t>
  </si>
  <si>
    <t>ЖК'20'</t>
  </si>
  <si>
    <t>Имяэ</t>
  </si>
  <si>
    <t>Телефон</t>
  </si>
  <si>
    <t>223-334</t>
  </si>
  <si>
    <t>555-555</t>
  </si>
  <si>
    <t>666-666</t>
  </si>
  <si>
    <t>895-576</t>
  </si>
  <si>
    <t>842-764</t>
  </si>
  <si>
    <t>864-217</t>
  </si>
  <si>
    <t>714-667</t>
  </si>
  <si>
    <t>176-974</t>
  </si>
  <si>
    <t>474-444</t>
  </si>
  <si>
    <t>789-741</t>
  </si>
  <si>
    <t>55-55-55</t>
  </si>
  <si>
    <t>фамилия</t>
  </si>
  <si>
    <t>Улица</t>
  </si>
  <si>
    <t>Дом</t>
  </si>
  <si>
    <t>Квартира</t>
  </si>
  <si>
    <t>Мира</t>
  </si>
  <si>
    <t>Куйбыша</t>
  </si>
  <si>
    <t>Пушкина</t>
  </si>
  <si>
    <t>Тайлера</t>
  </si>
  <si>
    <t>Молодежная</t>
  </si>
  <si>
    <t>Ленина</t>
  </si>
  <si>
    <t>Танка</t>
  </si>
  <si>
    <t>Богдановича</t>
  </si>
  <si>
    <t>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</si>
</sst>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textRotation="90"/>
    </xf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1" fillId="2" borderId="1" xfId="0" applyFont="1" applyFill="1" applyBorder="1"/>
    <xf numFmtId="14" fontId="0" fillId="2" borderId="0" xfId="0" applyNumberFormat="1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33" sqref="A33"/>
    </sheetView>
  </sheetViews>
  <sheetFormatPr defaultRowHeight="15" x14ac:dyDescent="0.25"/>
  <cols>
    <col min="2" max="2" width="13.28515625" bestFit="1" customWidth="1"/>
    <col min="4" max="4" width="10.5703125" bestFit="1" customWidth="1"/>
    <col min="5" max="5" width="19.42578125" bestFit="1" customWidth="1"/>
  </cols>
  <sheetData>
    <row r="1" spans="1:8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/>
      <c r="G1" s="8"/>
      <c r="H1" s="8"/>
    </row>
    <row r="2" spans="1:8" ht="73.5" x14ac:dyDescent="0.25">
      <c r="A2" s="8"/>
      <c r="B2" s="8"/>
      <c r="C2" s="8"/>
      <c r="D2" s="8"/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>
        <v>1</v>
      </c>
      <c r="B3" t="s">
        <v>9</v>
      </c>
      <c r="C3" t="s">
        <v>10</v>
      </c>
      <c r="D3" t="s">
        <v>11</v>
      </c>
      <c r="E3">
        <v>4</v>
      </c>
      <c r="F3">
        <v>8</v>
      </c>
      <c r="G3">
        <v>5</v>
      </c>
      <c r="H3" s="2">
        <f>GEOMEAN(E3:G3)</f>
        <v>5.4288352331898135</v>
      </c>
    </row>
    <row r="4" spans="1:8" x14ac:dyDescent="0.25">
      <c r="A4">
        <v>2</v>
      </c>
      <c r="B4" t="s">
        <v>12</v>
      </c>
      <c r="C4" t="s">
        <v>13</v>
      </c>
      <c r="D4" t="s">
        <v>14</v>
      </c>
      <c r="E4">
        <v>9</v>
      </c>
      <c r="F4">
        <v>7</v>
      </c>
      <c r="G4">
        <v>7</v>
      </c>
      <c r="H4" s="2">
        <f t="shared" ref="H4:H12" si="0">GEOMEAN(E4:G4)</f>
        <v>7.611662611020245</v>
      </c>
    </row>
    <row r="5" spans="1:8" x14ac:dyDescent="0.25">
      <c r="A5">
        <v>3</v>
      </c>
      <c r="B5" t="s">
        <v>15</v>
      </c>
      <c r="C5" t="s">
        <v>16</v>
      </c>
      <c r="D5" t="s">
        <v>17</v>
      </c>
      <c r="E5">
        <v>5</v>
      </c>
      <c r="F5">
        <v>4</v>
      </c>
      <c r="G5">
        <v>4</v>
      </c>
      <c r="H5" s="2">
        <f t="shared" si="0"/>
        <v>4.3088693800637676</v>
      </c>
    </row>
    <row r="6" spans="1:8" x14ac:dyDescent="0.25">
      <c r="A6">
        <v>4</v>
      </c>
      <c r="B6" t="s">
        <v>18</v>
      </c>
      <c r="C6" t="s">
        <v>19</v>
      </c>
      <c r="D6" t="s">
        <v>20</v>
      </c>
      <c r="E6">
        <v>3</v>
      </c>
      <c r="F6">
        <v>2</v>
      </c>
      <c r="G6">
        <v>2</v>
      </c>
      <c r="H6" s="2">
        <f t="shared" si="0"/>
        <v>2.2894284851066637</v>
      </c>
    </row>
    <row r="7" spans="1:8" x14ac:dyDescent="0.25">
      <c r="A7">
        <v>5</v>
      </c>
      <c r="B7" t="s">
        <v>21</v>
      </c>
      <c r="C7" t="s">
        <v>22</v>
      </c>
      <c r="D7" t="s">
        <v>23</v>
      </c>
      <c r="E7">
        <v>9</v>
      </c>
      <c r="F7">
        <v>8</v>
      </c>
      <c r="G7">
        <v>8</v>
      </c>
      <c r="H7" s="2">
        <f t="shared" si="0"/>
        <v>8.3203352922076164</v>
      </c>
    </row>
    <row r="8" spans="1:8" x14ac:dyDescent="0.25">
      <c r="A8">
        <v>6</v>
      </c>
      <c r="B8" t="s">
        <v>24</v>
      </c>
      <c r="C8" t="s">
        <v>25</v>
      </c>
      <c r="D8" t="s">
        <v>14</v>
      </c>
      <c r="E8">
        <v>1</v>
      </c>
      <c r="F8">
        <v>9</v>
      </c>
      <c r="G8">
        <v>5</v>
      </c>
      <c r="H8" s="2">
        <f t="shared" si="0"/>
        <v>3.556893304490063</v>
      </c>
    </row>
    <row r="9" spans="1:8" x14ac:dyDescent="0.25">
      <c r="A9">
        <v>7</v>
      </c>
      <c r="B9" t="s">
        <v>26</v>
      </c>
      <c r="C9" t="s">
        <v>27</v>
      </c>
      <c r="D9" t="s">
        <v>23</v>
      </c>
      <c r="E9">
        <v>8</v>
      </c>
      <c r="F9">
        <v>4</v>
      </c>
      <c r="G9">
        <v>6</v>
      </c>
      <c r="H9" s="2">
        <f t="shared" si="0"/>
        <v>5.7689982812296332</v>
      </c>
    </row>
    <row r="10" spans="1:8" x14ac:dyDescent="0.25">
      <c r="A10">
        <v>8</v>
      </c>
      <c r="B10" t="s">
        <v>28</v>
      </c>
      <c r="C10" t="s">
        <v>29</v>
      </c>
      <c r="D10" t="s">
        <v>14</v>
      </c>
      <c r="E10">
        <v>6</v>
      </c>
      <c r="F10">
        <v>8</v>
      </c>
      <c r="G10">
        <v>5</v>
      </c>
      <c r="H10" s="2">
        <f t="shared" si="0"/>
        <v>6.2144650119077172</v>
      </c>
    </row>
    <row r="11" spans="1:8" x14ac:dyDescent="0.25">
      <c r="A11">
        <v>9</v>
      </c>
      <c r="B11" t="s">
        <v>30</v>
      </c>
      <c r="C11" t="s">
        <v>10</v>
      </c>
      <c r="D11" t="s">
        <v>23</v>
      </c>
      <c r="E11">
        <v>3</v>
      </c>
      <c r="F11">
        <v>2</v>
      </c>
      <c r="G11">
        <v>2</v>
      </c>
      <c r="H11" s="2">
        <f t="shared" si="0"/>
        <v>2.2894284851066637</v>
      </c>
    </row>
    <row r="12" spans="1:8" x14ac:dyDescent="0.25">
      <c r="A12">
        <v>10</v>
      </c>
      <c r="B12" t="s">
        <v>31</v>
      </c>
      <c r="C12" t="s">
        <v>32</v>
      </c>
      <c r="D12" t="s">
        <v>14</v>
      </c>
      <c r="E12">
        <v>9</v>
      </c>
      <c r="F12">
        <v>9</v>
      </c>
      <c r="G12">
        <v>9</v>
      </c>
      <c r="H12" s="2">
        <f t="shared" si="0"/>
        <v>9</v>
      </c>
    </row>
    <row r="14" spans="1:8" x14ac:dyDescent="0.25">
      <c r="A14" s="3"/>
      <c r="B14" s="9" t="s">
        <v>33</v>
      </c>
      <c r="C14" s="10"/>
      <c r="D14" s="11"/>
      <c r="E14" s="3" t="s">
        <v>34</v>
      </c>
    </row>
    <row r="15" spans="1:8" x14ac:dyDescent="0.25">
      <c r="A15" s="3">
        <v>1</v>
      </c>
      <c r="B15" s="9" t="str">
        <f>_xlfn.CONCAT(B3," ",MID(C3,1,1),".",,MID(D3,1,1))</f>
        <v>Пупкин П.О</v>
      </c>
      <c r="C15" s="10"/>
      <c r="D15" s="11"/>
      <c r="E15" s="3" t="str">
        <f>_xlfn.IFS(H3&lt;4,"Стипендии нет",H3 &gt;= 3.5,"Обычная стипендия",H3&gt;=7.5,"Повышенная стипендия")</f>
        <v>Обычная стипендия</v>
      </c>
      <c r="F15" t="str">
        <f>IF(H3&lt;4,"Нету",IF(H3&gt;8,"Повышенная стипендия","Обычная"))</f>
        <v>Обычная</v>
      </c>
    </row>
    <row r="16" spans="1:8" x14ac:dyDescent="0.25">
      <c r="A16" s="3">
        <v>2</v>
      </c>
      <c r="B16" s="9" t="str">
        <f t="shared" ref="B16:B24" si="1">_xlfn.CONCAT(B4," ",MID(C4,1,1),".",,MID(D4,1,1))</f>
        <v>Будкин И.П</v>
      </c>
      <c r="C16" s="10"/>
      <c r="D16" s="11"/>
      <c r="E16" s="3" t="str">
        <f>_xlfn.IFS(H4&lt;4,"Стипендии нет",H4 &gt;= 3.5,"Обычная стипендия",H4&gt;= 7.5,"Повышенная стипендия")</f>
        <v>Обычная стипендия</v>
      </c>
      <c r="F16" t="str">
        <f t="shared" ref="F16:F24" si="2">IF(H4&lt;4,"Нету",IF(H4&gt;8,"Повышенная стипендия","Обычная"))</f>
        <v>Обычная</v>
      </c>
    </row>
    <row r="17" spans="1:6" x14ac:dyDescent="0.25">
      <c r="A17" s="3">
        <v>3</v>
      </c>
      <c r="B17" s="9" t="str">
        <f t="shared" si="1"/>
        <v>Петров Е.И</v>
      </c>
      <c r="C17" s="10"/>
      <c r="D17" s="11"/>
      <c r="E17" s="3" t="str">
        <f>_xlfn.IFS(H5&lt;4,"Стипендии нет",H5 &gt;= 3.5,"Обычная стипендия",H5&gt;=7.5,"Повышенная стипендия")</f>
        <v>Обычная стипендия</v>
      </c>
      <c r="F17" t="str">
        <f t="shared" si="2"/>
        <v>Обычная</v>
      </c>
    </row>
    <row r="18" spans="1:6" x14ac:dyDescent="0.25">
      <c r="A18" s="3">
        <v>4</v>
      </c>
      <c r="B18" s="9" t="str">
        <f t="shared" si="1"/>
        <v>Кудрявцев Н.С</v>
      </c>
      <c r="C18" s="10"/>
      <c r="D18" s="11"/>
      <c r="E18" s="3" t="str">
        <f t="shared" ref="E18:E24" si="3">_xlfn.IFS(H6&lt;4,"Стипендии нет",H6 &gt;= 3.5,"Обычная стипендия",H6&gt;=7.5,"Повышенная стипендия")</f>
        <v>Стипендии нет</v>
      </c>
      <c r="F18" t="str">
        <f t="shared" si="2"/>
        <v>Нету</v>
      </c>
    </row>
    <row r="19" spans="1:6" x14ac:dyDescent="0.25">
      <c r="A19" s="3">
        <v>5</v>
      </c>
      <c r="B19" s="9" t="str">
        <f t="shared" si="1"/>
        <v>Дулин П.Е</v>
      </c>
      <c r="C19" s="10"/>
      <c r="D19" s="11"/>
      <c r="E19" s="3" t="str">
        <f t="shared" si="3"/>
        <v>Обычная стипендия</v>
      </c>
      <c r="F19" t="str">
        <f t="shared" si="2"/>
        <v>Повышенная стипендия</v>
      </c>
    </row>
    <row r="20" spans="1:6" x14ac:dyDescent="0.25">
      <c r="A20" s="3">
        <v>6</v>
      </c>
      <c r="B20" s="9" t="str">
        <f t="shared" si="1"/>
        <v>Афанасьев Н.П</v>
      </c>
      <c r="C20" s="10"/>
      <c r="D20" s="11"/>
      <c r="E20" s="3" t="str">
        <f t="shared" si="3"/>
        <v>Стипендии нет</v>
      </c>
      <c r="F20" t="str">
        <f t="shared" si="2"/>
        <v>Нету</v>
      </c>
    </row>
    <row r="21" spans="1:6" x14ac:dyDescent="0.25">
      <c r="A21" s="3">
        <v>7</v>
      </c>
      <c r="B21" s="9" t="str">
        <f t="shared" si="1"/>
        <v>Бубкин С.Е</v>
      </c>
      <c r="C21" s="10"/>
      <c r="D21" s="11"/>
      <c r="E21" s="3" t="str">
        <f t="shared" si="3"/>
        <v>Обычная стипендия</v>
      </c>
      <c r="F21" t="str">
        <f t="shared" si="2"/>
        <v>Обычная</v>
      </c>
    </row>
    <row r="22" spans="1:6" x14ac:dyDescent="0.25">
      <c r="A22" s="3">
        <v>8</v>
      </c>
      <c r="B22" s="9" t="str">
        <f t="shared" si="1"/>
        <v>Дубров А.П</v>
      </c>
      <c r="C22" s="10"/>
      <c r="D22" s="11"/>
      <c r="E22" s="3" t="str">
        <f t="shared" si="3"/>
        <v>Обычная стипендия</v>
      </c>
      <c r="F22" t="str">
        <f t="shared" si="2"/>
        <v>Обычная</v>
      </c>
    </row>
    <row r="23" spans="1:6" x14ac:dyDescent="0.25">
      <c r="A23" s="3">
        <v>9</v>
      </c>
      <c r="B23" s="9" t="str">
        <f t="shared" si="1"/>
        <v>Левкин П.Е</v>
      </c>
      <c r="C23" s="10"/>
      <c r="D23" s="11"/>
      <c r="E23" s="3" t="str">
        <f t="shared" si="3"/>
        <v>Стипендии нет</v>
      </c>
      <c r="F23" t="str">
        <f t="shared" si="2"/>
        <v>Нету</v>
      </c>
    </row>
    <row r="24" spans="1:6" x14ac:dyDescent="0.25">
      <c r="A24" s="3">
        <v>10</v>
      </c>
      <c r="B24" s="9" t="str">
        <f t="shared" si="1"/>
        <v>Елисеев М.П</v>
      </c>
      <c r="C24" s="10"/>
      <c r="D24" s="11"/>
      <c r="E24" s="3" t="str">
        <f t="shared" si="3"/>
        <v>Обычная стипендия</v>
      </c>
      <c r="F24" t="str">
        <f t="shared" si="2"/>
        <v>Повышенная стипендия</v>
      </c>
    </row>
    <row r="26" spans="1:6" x14ac:dyDescent="0.25">
      <c r="B26" s="8" t="s">
        <v>35</v>
      </c>
      <c r="C26" s="8"/>
      <c r="D26" s="8"/>
      <c r="E26" s="8"/>
      <c r="F26" s="2">
        <f>COUNTIF(E15:E24,"Повышенная стипендия")</f>
        <v>0</v>
      </c>
    </row>
    <row r="27" spans="1:6" x14ac:dyDescent="0.25">
      <c r="B27" s="8" t="s">
        <v>36</v>
      </c>
      <c r="C27" s="8"/>
      <c r="D27" s="8"/>
      <c r="E27" s="8"/>
      <c r="F27" s="2">
        <f>COUNTIF(E15:E24,"Обычная стипендия")</f>
        <v>7</v>
      </c>
    </row>
    <row r="28" spans="1:6" x14ac:dyDescent="0.25">
      <c r="B28" s="8" t="s">
        <v>37</v>
      </c>
      <c r="C28" s="8"/>
      <c r="D28" s="8"/>
      <c r="E28" s="8"/>
      <c r="F28" s="2">
        <f>COUNTIF(E15:E24,"Стипендии нет")</f>
        <v>3</v>
      </c>
    </row>
  </sheetData>
  <mergeCells count="19">
    <mergeCell ref="E1:H1"/>
    <mergeCell ref="B14:D14"/>
    <mergeCell ref="B20:D20"/>
    <mergeCell ref="A1:A2"/>
    <mergeCell ref="B1:B2"/>
    <mergeCell ref="C1:C2"/>
    <mergeCell ref="D1:D2"/>
    <mergeCell ref="B15:D15"/>
    <mergeCell ref="B16:D16"/>
    <mergeCell ref="B17:D17"/>
    <mergeCell ref="B18:D18"/>
    <mergeCell ref="B19:D19"/>
    <mergeCell ref="B28:E28"/>
    <mergeCell ref="B21:D21"/>
    <mergeCell ref="B22:D22"/>
    <mergeCell ref="B23:D23"/>
    <mergeCell ref="B24:D24"/>
    <mergeCell ref="B26:E26"/>
    <mergeCell ref="B27:E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EEF7-8093-4BD9-8CE6-1613A7A9F32D}">
  <dimension ref="A1:E22"/>
  <sheetViews>
    <sheetView workbookViewId="0">
      <selection activeCell="H33" sqref="H33"/>
    </sheetView>
  </sheetViews>
  <sheetFormatPr defaultRowHeight="15" x14ac:dyDescent="0.25"/>
  <cols>
    <col min="2" max="2" width="34.85546875" customWidth="1"/>
  </cols>
  <sheetData>
    <row r="1" spans="1:5" x14ac:dyDescent="0.25">
      <c r="A1" t="s">
        <v>0</v>
      </c>
      <c r="B1" t="s">
        <v>127</v>
      </c>
      <c r="C1" t="s">
        <v>128</v>
      </c>
      <c r="D1" t="s">
        <v>129</v>
      </c>
      <c r="E1" t="s">
        <v>130</v>
      </c>
    </row>
    <row r="2" spans="1:5" x14ac:dyDescent="0.25">
      <c r="A2">
        <v>1</v>
      </c>
      <c r="B2" t="s">
        <v>131</v>
      </c>
      <c r="C2" t="s">
        <v>132</v>
      </c>
      <c r="D2">
        <v>750</v>
      </c>
      <c r="E2">
        <v>10</v>
      </c>
    </row>
    <row r="3" spans="1:5" x14ac:dyDescent="0.25">
      <c r="A3">
        <v>2</v>
      </c>
      <c r="B3" t="s">
        <v>131</v>
      </c>
      <c r="C3" t="s">
        <v>133</v>
      </c>
      <c r="D3">
        <v>1350</v>
      </c>
      <c r="E3">
        <v>50</v>
      </c>
    </row>
    <row r="4" spans="1:5" x14ac:dyDescent="0.25">
      <c r="A4">
        <v>3</v>
      </c>
      <c r="B4" t="s">
        <v>131</v>
      </c>
      <c r="C4" t="s">
        <v>134</v>
      </c>
      <c r="D4">
        <v>1000</v>
      </c>
      <c r="E4">
        <v>20</v>
      </c>
    </row>
    <row r="5" spans="1:5" x14ac:dyDescent="0.25">
      <c r="A5">
        <v>4</v>
      </c>
      <c r="B5" t="s">
        <v>131</v>
      </c>
      <c r="C5" t="s">
        <v>135</v>
      </c>
      <c r="D5">
        <v>999</v>
      </c>
      <c r="E5">
        <v>3</v>
      </c>
    </row>
    <row r="6" spans="1:5" x14ac:dyDescent="0.25">
      <c r="A6">
        <v>5</v>
      </c>
      <c r="B6" t="s">
        <v>131</v>
      </c>
      <c r="C6" t="s">
        <v>136</v>
      </c>
      <c r="D6">
        <v>250</v>
      </c>
      <c r="E6">
        <v>50</v>
      </c>
    </row>
    <row r="7" spans="1:5" x14ac:dyDescent="0.25">
      <c r="A7">
        <v>6</v>
      </c>
      <c r="B7" t="s">
        <v>131</v>
      </c>
      <c r="C7" t="s">
        <v>137</v>
      </c>
      <c r="D7">
        <v>600</v>
      </c>
      <c r="E7">
        <v>40</v>
      </c>
    </row>
    <row r="8" spans="1:5" x14ac:dyDescent="0.25">
      <c r="A8">
        <v>7</v>
      </c>
      <c r="B8" t="s">
        <v>131</v>
      </c>
      <c r="C8" t="s">
        <v>138</v>
      </c>
      <c r="D8">
        <v>700</v>
      </c>
      <c r="E8">
        <v>100</v>
      </c>
    </row>
    <row r="9" spans="1:5" x14ac:dyDescent="0.25">
      <c r="A9">
        <v>8</v>
      </c>
      <c r="B9" t="s">
        <v>131</v>
      </c>
      <c r="C9" t="s">
        <v>134</v>
      </c>
      <c r="D9">
        <v>896</v>
      </c>
      <c r="E9">
        <v>25</v>
      </c>
    </row>
    <row r="10" spans="1:5" x14ac:dyDescent="0.25">
      <c r="A10">
        <v>9</v>
      </c>
      <c r="B10" t="s">
        <v>131</v>
      </c>
      <c r="C10" t="s">
        <v>139</v>
      </c>
      <c r="D10">
        <v>425</v>
      </c>
      <c r="E10">
        <v>60</v>
      </c>
    </row>
    <row r="11" spans="1:5" x14ac:dyDescent="0.25">
      <c r="A11">
        <v>10</v>
      </c>
      <c r="B11" t="s">
        <v>131</v>
      </c>
      <c r="C11" t="s">
        <v>140</v>
      </c>
      <c r="D11">
        <v>835</v>
      </c>
      <c r="E11">
        <v>42</v>
      </c>
    </row>
    <row r="13" spans="1:5" x14ac:dyDescent="0.25">
      <c r="A13">
        <v>1</v>
      </c>
      <c r="B13" s="3" t="str">
        <f>_xlfn.IFS(E2&gt;10,_xlfn.CONCAT("Телевизоры ",C2,"по цене ",D2," Много"),E2&lt;=10,_xlfn.CONCAT("Телевизоры ",C2,"по цене ",D2," Мало"),E2&gt;=50,_xlfn.CONCAT("Телевизоры ",C2,"по цене ",D2," Очень много"))</f>
        <v>Телевизоры ЖК'19'по цене 750 Мало</v>
      </c>
    </row>
    <row r="14" spans="1:5" x14ac:dyDescent="0.25">
      <c r="A14">
        <v>2</v>
      </c>
      <c r="B14" s="3" t="str">
        <f t="shared" ref="B14:B22" si="0">_xlfn.IFS(E3&gt;10,_xlfn.CONCAT("Телевизоры ",C3,"по цене ",D3," Много"),E3&lt;=10,_xlfn.CONCAT("Телевизоры ",C3,"по цене ",D3," Мало"),E3&gt;=50,_xlfn.CONCAT("Телевизоры ",C3,"по цене ",D3," Очень много"))</f>
        <v>Телевизоры ЖК'37'по цене 1350 Много</v>
      </c>
    </row>
    <row r="15" spans="1:5" x14ac:dyDescent="0.25">
      <c r="A15">
        <v>3</v>
      </c>
      <c r="B15" s="3" t="str">
        <f t="shared" si="0"/>
        <v>Телевизоры ЖК'25'по цене 1000 Много</v>
      </c>
    </row>
    <row r="16" spans="1:5" x14ac:dyDescent="0.25">
      <c r="A16">
        <v>4</v>
      </c>
      <c r="B16" s="3" t="str">
        <f t="shared" si="0"/>
        <v>Телевизоры ЖК'40'по цене 999 Мало</v>
      </c>
    </row>
    <row r="17" spans="1:2" x14ac:dyDescent="0.25">
      <c r="A17">
        <v>5</v>
      </c>
      <c r="B17" s="3" t="str">
        <f t="shared" si="0"/>
        <v>Телевизоры ЖК'50'по цене 250 Много</v>
      </c>
    </row>
    <row r="18" spans="1:2" x14ac:dyDescent="0.25">
      <c r="A18">
        <v>6</v>
      </c>
      <c r="B18" s="3" t="str">
        <f t="shared" si="0"/>
        <v>Телевизоры ЖК'60'по цене 600 Много</v>
      </c>
    </row>
    <row r="19" spans="1:2" x14ac:dyDescent="0.25">
      <c r="A19">
        <v>7</v>
      </c>
      <c r="B19" s="3" t="str">
        <f>_xlfn.IFS(E8&gt;10,_xlfn.CONCAT("Телевизоры ",C8,"по цене ",D8," Много"),E8&lt;=10,_xlfn.CONCAT("Телевизоры ",C8,"по цене ",D8," Мало"),E8&gt;=50,_xlfn.CONCAT("Телевизоры ",C8,"по цене ",D8," Очень много"))</f>
        <v>Телевизоры ЖК'70'по цене 700 Много</v>
      </c>
    </row>
    <row r="20" spans="1:2" x14ac:dyDescent="0.25">
      <c r="A20">
        <v>8</v>
      </c>
      <c r="B20" s="3" t="str">
        <f t="shared" si="0"/>
        <v>Телевизоры ЖК'25'по цене 896 Много</v>
      </c>
    </row>
    <row r="21" spans="1:2" x14ac:dyDescent="0.25">
      <c r="A21">
        <v>9</v>
      </c>
      <c r="B21" s="3" t="str">
        <f t="shared" si="0"/>
        <v>Телевизоры ЖК'36'по цене 425 Много</v>
      </c>
    </row>
    <row r="22" spans="1:2" x14ac:dyDescent="0.25">
      <c r="A22">
        <v>10</v>
      </c>
      <c r="B22" s="3" t="str">
        <f t="shared" si="0"/>
        <v>Телевизоры ЖК'20'по цене 835 Много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E7E3-2994-4A2E-B954-F9D4C9510570}">
  <dimension ref="A1:E23"/>
  <sheetViews>
    <sheetView tabSelected="1" workbookViewId="0">
      <selection activeCell="E15" sqref="E15"/>
    </sheetView>
  </sheetViews>
  <sheetFormatPr defaultRowHeight="15" x14ac:dyDescent="0.25"/>
  <cols>
    <col min="2" max="2" width="13.5703125" customWidth="1"/>
  </cols>
  <sheetData>
    <row r="1" spans="1:5" x14ac:dyDescent="0.25">
      <c r="A1" t="s">
        <v>0</v>
      </c>
      <c r="B1" t="s">
        <v>1</v>
      </c>
      <c r="C1" t="s">
        <v>141</v>
      </c>
      <c r="D1" t="s">
        <v>43</v>
      </c>
      <c r="E1" t="s">
        <v>142</v>
      </c>
    </row>
    <row r="2" spans="1:5" x14ac:dyDescent="0.25">
      <c r="A2">
        <v>1</v>
      </c>
      <c r="B2" t="s">
        <v>9</v>
      </c>
      <c r="C2" t="s">
        <v>10</v>
      </c>
      <c r="D2" t="s">
        <v>11</v>
      </c>
      <c r="E2" t="s">
        <v>143</v>
      </c>
    </row>
    <row r="3" spans="1:5" x14ac:dyDescent="0.25">
      <c r="A3">
        <v>2</v>
      </c>
      <c r="B3" t="s">
        <v>54</v>
      </c>
      <c r="C3" t="s">
        <v>55</v>
      </c>
      <c r="D3" t="s">
        <v>14</v>
      </c>
      <c r="E3" t="s">
        <v>144</v>
      </c>
    </row>
    <row r="4" spans="1:5" x14ac:dyDescent="0.25">
      <c r="A4">
        <v>3</v>
      </c>
      <c r="B4" t="s">
        <v>15</v>
      </c>
      <c r="C4" t="s">
        <v>16</v>
      </c>
      <c r="D4" t="s">
        <v>17</v>
      </c>
      <c r="E4" t="s">
        <v>145</v>
      </c>
    </row>
    <row r="5" spans="1:5" x14ac:dyDescent="0.25">
      <c r="A5">
        <v>4</v>
      </c>
      <c r="B5" t="s">
        <v>18</v>
      </c>
      <c r="C5" t="s">
        <v>19</v>
      </c>
      <c r="D5" t="s">
        <v>20</v>
      </c>
      <c r="E5" t="s">
        <v>146</v>
      </c>
    </row>
    <row r="6" spans="1:5" x14ac:dyDescent="0.25">
      <c r="A6">
        <v>5</v>
      </c>
      <c r="B6" t="s">
        <v>21</v>
      </c>
      <c r="C6" t="s">
        <v>22</v>
      </c>
      <c r="D6" t="s">
        <v>23</v>
      </c>
      <c r="E6" t="s">
        <v>147</v>
      </c>
    </row>
    <row r="7" spans="1:5" x14ac:dyDescent="0.25">
      <c r="A7">
        <v>6</v>
      </c>
      <c r="B7" t="s">
        <v>24</v>
      </c>
      <c r="C7" t="s">
        <v>25</v>
      </c>
      <c r="D7" t="s">
        <v>14</v>
      </c>
      <c r="E7" t="s">
        <v>148</v>
      </c>
    </row>
    <row r="8" spans="1:5" x14ac:dyDescent="0.25">
      <c r="A8">
        <v>7</v>
      </c>
      <c r="B8" t="s">
        <v>26</v>
      </c>
      <c r="C8" t="s">
        <v>27</v>
      </c>
      <c r="D8" t="s">
        <v>23</v>
      </c>
      <c r="E8" t="s">
        <v>149</v>
      </c>
    </row>
    <row r="9" spans="1:5" x14ac:dyDescent="0.25">
      <c r="A9">
        <v>8</v>
      </c>
      <c r="B9" t="s">
        <v>28</v>
      </c>
      <c r="C9" t="s">
        <v>29</v>
      </c>
      <c r="D9" t="s">
        <v>14</v>
      </c>
      <c r="E9" t="s">
        <v>150</v>
      </c>
    </row>
    <row r="10" spans="1:5" x14ac:dyDescent="0.25">
      <c r="A10">
        <v>9</v>
      </c>
      <c r="B10" t="s">
        <v>30</v>
      </c>
      <c r="C10" t="s">
        <v>10</v>
      </c>
      <c r="D10" t="s">
        <v>23</v>
      </c>
      <c r="E10" t="s">
        <v>151</v>
      </c>
    </row>
    <row r="11" spans="1:5" x14ac:dyDescent="0.25">
      <c r="A11">
        <v>10</v>
      </c>
      <c r="B11" t="s">
        <v>31</v>
      </c>
      <c r="C11" t="s">
        <v>32</v>
      </c>
      <c r="D11" t="s">
        <v>14</v>
      </c>
      <c r="E11" t="s">
        <v>152</v>
      </c>
    </row>
    <row r="13" spans="1:5" x14ac:dyDescent="0.25">
      <c r="A13" t="s">
        <v>0</v>
      </c>
      <c r="B13" t="s">
        <v>33</v>
      </c>
      <c r="C13" t="s">
        <v>142</v>
      </c>
    </row>
    <row r="14" spans="1:5" x14ac:dyDescent="0.25">
      <c r="A14">
        <v>1</v>
      </c>
      <c r="B14" s="3" t="str">
        <f t="shared" ref="B14:B23" si="0">_xlfn.CONCAT(B2," ",MID(C2,1,1),".",,MID(D2,1,1))</f>
        <v>Пупкин П.О</v>
      </c>
    </row>
    <row r="15" spans="1:5" x14ac:dyDescent="0.25">
      <c r="A15">
        <v>2</v>
      </c>
      <c r="B15" s="3" t="str">
        <f t="shared" si="0"/>
        <v>Будкина О.П</v>
      </c>
      <c r="C15" t="s">
        <v>153</v>
      </c>
    </row>
    <row r="16" spans="1:5" x14ac:dyDescent="0.25">
      <c r="A16">
        <v>3</v>
      </c>
      <c r="B16" s="3" t="str">
        <f t="shared" si="0"/>
        <v>Петров Е.И</v>
      </c>
      <c r="C16" t="str">
        <f>TEXT(E4,"#-###")</f>
        <v>666-666</v>
      </c>
    </row>
    <row r="17" spans="1:3" x14ac:dyDescent="0.25">
      <c r="A17">
        <v>4</v>
      </c>
      <c r="B17" s="3" t="str">
        <f t="shared" si="0"/>
        <v>Кудрявцев Н.С</v>
      </c>
      <c r="C17" t="str">
        <f t="shared" ref="C16:C23" si="1">TEXT(E5,"#-###")</f>
        <v>895-576</v>
      </c>
    </row>
    <row r="18" spans="1:3" x14ac:dyDescent="0.25">
      <c r="A18">
        <v>5</v>
      </c>
      <c r="B18" s="3" t="str">
        <f t="shared" si="0"/>
        <v>Дулин П.Е</v>
      </c>
      <c r="C18" t="str">
        <f t="shared" si="1"/>
        <v>842-764</v>
      </c>
    </row>
    <row r="19" spans="1:3" x14ac:dyDescent="0.25">
      <c r="A19">
        <v>6</v>
      </c>
      <c r="B19" s="3" t="str">
        <f t="shared" si="0"/>
        <v>Афанасьев Н.П</v>
      </c>
      <c r="C19" t="str">
        <f t="shared" si="1"/>
        <v>864-217</v>
      </c>
    </row>
    <row r="20" spans="1:3" x14ac:dyDescent="0.25">
      <c r="A20">
        <v>7</v>
      </c>
      <c r="B20" s="3" t="str">
        <f t="shared" si="0"/>
        <v>Бубкин С.Е</v>
      </c>
      <c r="C20" t="str">
        <f t="shared" si="1"/>
        <v>714-667</v>
      </c>
    </row>
    <row r="21" spans="1:3" x14ac:dyDescent="0.25">
      <c r="A21">
        <v>8</v>
      </c>
      <c r="B21" s="3" t="str">
        <f t="shared" si="0"/>
        <v>Дубров А.П</v>
      </c>
      <c r="C21" t="str">
        <f t="shared" si="1"/>
        <v>176-974</v>
      </c>
    </row>
    <row r="22" spans="1:3" x14ac:dyDescent="0.25">
      <c r="A22">
        <v>9</v>
      </c>
      <c r="B22" s="3" t="str">
        <f t="shared" si="0"/>
        <v>Левкин П.Е</v>
      </c>
      <c r="C22" t="str">
        <f t="shared" si="1"/>
        <v>474-444</v>
      </c>
    </row>
    <row r="23" spans="1:3" x14ac:dyDescent="0.25">
      <c r="A23">
        <v>10</v>
      </c>
      <c r="B23" s="3" t="str">
        <f t="shared" si="0"/>
        <v>Елисеев М.П</v>
      </c>
      <c r="C23" t="str">
        <f t="shared" si="1"/>
        <v>789-741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AEB0-1747-4D04-B892-BEBEFF171A4D}">
  <dimension ref="A1:G33"/>
  <sheetViews>
    <sheetView workbookViewId="0">
      <selection activeCell="F23" sqref="F23"/>
    </sheetView>
  </sheetViews>
  <sheetFormatPr defaultRowHeight="15" x14ac:dyDescent="0.25"/>
  <cols>
    <col min="2" max="2" width="16.42578125" bestFit="1" customWidth="1"/>
    <col min="3" max="3" width="25.7109375" bestFit="1" customWidth="1"/>
    <col min="5" max="5" width="13.140625" bestFit="1" customWidth="1"/>
  </cols>
  <sheetData>
    <row r="1" spans="1:7" x14ac:dyDescent="0.25">
      <c r="A1" t="s">
        <v>0</v>
      </c>
      <c r="B1" t="s">
        <v>154</v>
      </c>
      <c r="C1" t="s">
        <v>42</v>
      </c>
      <c r="D1" t="s">
        <v>43</v>
      </c>
      <c r="E1" t="s">
        <v>155</v>
      </c>
      <c r="F1" t="s">
        <v>156</v>
      </c>
      <c r="G1" t="s">
        <v>157</v>
      </c>
    </row>
    <row r="2" spans="1:7" x14ac:dyDescent="0.25">
      <c r="A2">
        <v>1</v>
      </c>
      <c r="B2" t="s">
        <v>9</v>
      </c>
      <c r="C2" t="s">
        <v>10</v>
      </c>
      <c r="D2" t="s">
        <v>11</v>
      </c>
      <c r="E2" t="s">
        <v>158</v>
      </c>
      <c r="F2">
        <v>12</v>
      </c>
      <c r="G2">
        <v>12</v>
      </c>
    </row>
    <row r="3" spans="1:7" x14ac:dyDescent="0.25">
      <c r="A3">
        <v>2</v>
      </c>
      <c r="B3" t="s">
        <v>12</v>
      </c>
      <c r="C3" t="s">
        <v>13</v>
      </c>
      <c r="D3" t="s">
        <v>14</v>
      </c>
      <c r="E3" t="s">
        <v>159</v>
      </c>
      <c r="F3">
        <v>2</v>
      </c>
      <c r="G3">
        <v>34</v>
      </c>
    </row>
    <row r="4" spans="1:7" x14ac:dyDescent="0.25">
      <c r="A4">
        <v>3</v>
      </c>
      <c r="B4" t="s">
        <v>15</v>
      </c>
      <c r="C4" t="s">
        <v>16</v>
      </c>
      <c r="D4" t="s">
        <v>17</v>
      </c>
      <c r="E4" t="s">
        <v>160</v>
      </c>
      <c r="F4">
        <v>4</v>
      </c>
      <c r="G4">
        <v>63</v>
      </c>
    </row>
    <row r="5" spans="1:7" x14ac:dyDescent="0.25">
      <c r="A5">
        <v>4</v>
      </c>
      <c r="B5" t="s">
        <v>18</v>
      </c>
      <c r="C5" t="s">
        <v>19</v>
      </c>
      <c r="D5" t="s">
        <v>20</v>
      </c>
      <c r="E5" t="s">
        <v>161</v>
      </c>
      <c r="F5">
        <v>1</v>
      </c>
      <c r="G5">
        <v>324</v>
      </c>
    </row>
    <row r="6" spans="1:7" x14ac:dyDescent="0.25">
      <c r="A6">
        <v>5</v>
      </c>
      <c r="B6" t="s">
        <v>21</v>
      </c>
      <c r="C6" t="s">
        <v>22</v>
      </c>
      <c r="D6" t="s">
        <v>23</v>
      </c>
      <c r="E6" t="s">
        <v>162</v>
      </c>
      <c r="F6">
        <v>3</v>
      </c>
      <c r="G6">
        <v>35</v>
      </c>
    </row>
    <row r="7" spans="1:7" x14ac:dyDescent="0.25">
      <c r="A7">
        <v>6</v>
      </c>
      <c r="B7" t="s">
        <v>24</v>
      </c>
      <c r="C7" t="s">
        <v>25</v>
      </c>
      <c r="D7" t="s">
        <v>14</v>
      </c>
      <c r="E7" t="s">
        <v>158</v>
      </c>
      <c r="F7">
        <v>5</v>
      </c>
      <c r="G7">
        <v>52</v>
      </c>
    </row>
    <row r="8" spans="1:7" x14ac:dyDescent="0.25">
      <c r="A8">
        <v>7</v>
      </c>
      <c r="B8" t="s">
        <v>26</v>
      </c>
      <c r="C8" t="s">
        <v>27</v>
      </c>
      <c r="D8" t="s">
        <v>23</v>
      </c>
      <c r="E8" t="s">
        <v>163</v>
      </c>
      <c r="F8">
        <v>6</v>
      </c>
      <c r="G8">
        <v>5</v>
      </c>
    </row>
    <row r="9" spans="1:7" x14ac:dyDescent="0.25">
      <c r="A9">
        <v>8</v>
      </c>
      <c r="B9" t="s">
        <v>28</v>
      </c>
      <c r="C9" t="s">
        <v>29</v>
      </c>
      <c r="D9" t="s">
        <v>14</v>
      </c>
      <c r="E9" t="s">
        <v>164</v>
      </c>
      <c r="F9">
        <v>2</v>
      </c>
      <c r="G9">
        <v>12</v>
      </c>
    </row>
    <row r="10" spans="1:7" x14ac:dyDescent="0.25">
      <c r="A10">
        <v>9</v>
      </c>
      <c r="B10" t="s">
        <v>30</v>
      </c>
      <c r="C10" t="s">
        <v>10</v>
      </c>
      <c r="D10" t="s">
        <v>23</v>
      </c>
      <c r="E10" t="s">
        <v>165</v>
      </c>
      <c r="F10">
        <v>4</v>
      </c>
      <c r="G10">
        <v>2</v>
      </c>
    </row>
    <row r="11" spans="1:7" x14ac:dyDescent="0.25">
      <c r="A11">
        <v>10</v>
      </c>
      <c r="B11" t="s">
        <v>31</v>
      </c>
      <c r="C11" t="s">
        <v>32</v>
      </c>
      <c r="D11" t="s">
        <v>14</v>
      </c>
      <c r="E11" t="s">
        <v>166</v>
      </c>
      <c r="F11">
        <v>6</v>
      </c>
      <c r="G11">
        <v>42</v>
      </c>
    </row>
    <row r="13" spans="1:7" x14ac:dyDescent="0.25">
      <c r="A13" t="s">
        <v>0</v>
      </c>
      <c r="B13" t="s">
        <v>38</v>
      </c>
      <c r="C13" t="s">
        <v>39</v>
      </c>
    </row>
    <row r="14" spans="1:7" x14ac:dyDescent="0.25">
      <c r="A14">
        <v>1</v>
      </c>
      <c r="B14" s="3" t="str">
        <f>_xlfn.CONCAT(B2," ",MID(C2,1,1),".",,MID(D2,1,1))</f>
        <v>Пупкин П.О</v>
      </c>
      <c r="C14" s="3" t="str">
        <f>_xlfn.CONCAT("ул.",E2,",","д.",F2,", ","кв.",G2)</f>
        <v>ул.Мира,д.12, кв.12</v>
      </c>
    </row>
    <row r="15" spans="1:7" x14ac:dyDescent="0.25">
      <c r="A15">
        <v>2</v>
      </c>
      <c r="B15" s="3" t="str">
        <f t="shared" ref="B15:B23" si="0">_xlfn.CONCAT(B3," ",MID(C3,1,1),".",,MID(D3,1,1))</f>
        <v>Будкин И.П</v>
      </c>
      <c r="C15" s="3" t="str">
        <f t="shared" ref="C15:C23" si="1">_xlfn.CONCAT("ул.",E3,",","д.",F3,", ","кв.",G3)</f>
        <v>ул.Куйбыша,д.2, кв.34</v>
      </c>
    </row>
    <row r="16" spans="1:7" x14ac:dyDescent="0.25">
      <c r="A16">
        <v>3</v>
      </c>
      <c r="B16" s="3" t="str">
        <f t="shared" si="0"/>
        <v>Петров Е.И</v>
      </c>
      <c r="C16" s="3" t="str">
        <f t="shared" si="1"/>
        <v>ул.Пушкина,д.4, кв.63</v>
      </c>
    </row>
    <row r="17" spans="1:3" x14ac:dyDescent="0.25">
      <c r="A17">
        <v>4</v>
      </c>
      <c r="B17" s="3" t="str">
        <f t="shared" si="0"/>
        <v>Кудрявцев Н.С</v>
      </c>
      <c r="C17" s="3" t="str">
        <f t="shared" si="1"/>
        <v>ул.Тайлера,д.1, кв.324</v>
      </c>
    </row>
    <row r="18" spans="1:3" x14ac:dyDescent="0.25">
      <c r="A18">
        <v>5</v>
      </c>
      <c r="B18" s="3" t="str">
        <f t="shared" si="0"/>
        <v>Дулин П.Е</v>
      </c>
      <c r="C18" s="3" t="str">
        <f t="shared" si="1"/>
        <v>ул.Молодежная,д.3, кв.35</v>
      </c>
    </row>
    <row r="19" spans="1:3" x14ac:dyDescent="0.25">
      <c r="A19">
        <v>6</v>
      </c>
      <c r="B19" s="3" t="str">
        <f t="shared" si="0"/>
        <v>Афанасьев Н.П</v>
      </c>
      <c r="C19" s="3" t="str">
        <f t="shared" si="1"/>
        <v>ул.Мира,д.5, кв.52</v>
      </c>
    </row>
    <row r="20" spans="1:3" x14ac:dyDescent="0.25">
      <c r="A20">
        <v>7</v>
      </c>
      <c r="B20" s="3" t="str">
        <f t="shared" si="0"/>
        <v>Бубкин С.Е</v>
      </c>
      <c r="C20" s="3" t="str">
        <f t="shared" si="1"/>
        <v>ул.Ленина,д.6, кв.5</v>
      </c>
    </row>
    <row r="21" spans="1:3" x14ac:dyDescent="0.25">
      <c r="A21">
        <v>8</v>
      </c>
      <c r="B21" s="3" t="str">
        <f t="shared" si="0"/>
        <v>Дубров А.П</v>
      </c>
      <c r="C21" s="3" t="str">
        <f t="shared" si="1"/>
        <v>ул.Танка,д.2, кв.12</v>
      </c>
    </row>
    <row r="22" spans="1:3" x14ac:dyDescent="0.25">
      <c r="A22">
        <v>9</v>
      </c>
      <c r="B22" s="3" t="str">
        <f t="shared" si="0"/>
        <v>Левкин П.Е</v>
      </c>
      <c r="C22" s="3" t="str">
        <f t="shared" si="1"/>
        <v>ул.Богдановича,д.4, кв.2</v>
      </c>
    </row>
    <row r="23" spans="1:3" x14ac:dyDescent="0.25">
      <c r="A23">
        <v>10</v>
      </c>
      <c r="B23" s="3" t="str">
        <f t="shared" si="0"/>
        <v>Елисеев М.П</v>
      </c>
      <c r="C23" s="3" t="str">
        <f t="shared" si="1"/>
        <v>ул.Ада,д.6, кв.42</v>
      </c>
    </row>
    <row r="24" spans="1:3" x14ac:dyDescent="0.25">
      <c r="B24" t="s">
        <v>40</v>
      </c>
      <c r="C24" t="s">
        <v>41</v>
      </c>
    </row>
    <row r="25" spans="1:3" x14ac:dyDescent="0.25">
      <c r="B25" t="str">
        <f>E2</f>
        <v>Мира</v>
      </c>
      <c r="C25" s="3">
        <f>COUNTIF(E2:E11,B25)</f>
        <v>2</v>
      </c>
    </row>
    <row r="26" spans="1:3" x14ac:dyDescent="0.25">
      <c r="B26" t="str">
        <f t="shared" ref="B26:B29" si="2">E3</f>
        <v>Куйбыша</v>
      </c>
      <c r="C26" s="3">
        <f t="shared" ref="C26:C33" si="3">COUNTIF(E3:E12,B26)</f>
        <v>1</v>
      </c>
    </row>
    <row r="27" spans="1:3" x14ac:dyDescent="0.25">
      <c r="B27" t="str">
        <f t="shared" si="2"/>
        <v>Пушкина</v>
      </c>
      <c r="C27" s="3">
        <f t="shared" si="3"/>
        <v>1</v>
      </c>
    </row>
    <row r="28" spans="1:3" x14ac:dyDescent="0.25">
      <c r="B28" t="str">
        <f t="shared" si="2"/>
        <v>Тайлера</v>
      </c>
      <c r="C28" s="3">
        <f t="shared" si="3"/>
        <v>1</v>
      </c>
    </row>
    <row r="29" spans="1:3" x14ac:dyDescent="0.25">
      <c r="B29" t="str">
        <f t="shared" si="2"/>
        <v>Молодежная</v>
      </c>
      <c r="C29" s="3">
        <f t="shared" si="3"/>
        <v>1</v>
      </c>
    </row>
    <row r="30" spans="1:3" x14ac:dyDescent="0.25">
      <c r="B30" t="str">
        <f>E8</f>
        <v>Ленина</v>
      </c>
      <c r="C30" s="3">
        <f t="shared" si="3"/>
        <v>1</v>
      </c>
    </row>
    <row r="31" spans="1:3" x14ac:dyDescent="0.25">
      <c r="B31" t="str">
        <f>E9</f>
        <v>Танка</v>
      </c>
      <c r="C31" s="3">
        <f t="shared" si="3"/>
        <v>1</v>
      </c>
    </row>
    <row r="32" spans="1:3" x14ac:dyDescent="0.25">
      <c r="B32" t="str">
        <f>E10</f>
        <v>Богдановича</v>
      </c>
      <c r="C32" s="3">
        <f t="shared" si="3"/>
        <v>1</v>
      </c>
    </row>
    <row r="33" spans="2:3" x14ac:dyDescent="0.25">
      <c r="B33" t="str">
        <f>E11</f>
        <v>Ада</v>
      </c>
      <c r="C33" s="3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FAD3-933D-44B3-A904-E9CB44AA4BBB}">
  <dimension ref="A1:E27"/>
  <sheetViews>
    <sheetView workbookViewId="0">
      <selection activeCell="D35" sqref="D35"/>
    </sheetView>
  </sheetViews>
  <sheetFormatPr defaultRowHeight="15" x14ac:dyDescent="0.25"/>
  <cols>
    <col min="2" max="2" width="19.85546875" customWidth="1"/>
    <col min="3" max="3" width="12.28515625" customWidth="1"/>
    <col min="4" max="4" width="10.5703125" bestFit="1" customWidth="1"/>
    <col min="5" max="5" width="17.28515625" customWidth="1"/>
  </cols>
  <sheetData>
    <row r="1" spans="1:5" ht="30" x14ac:dyDescent="0.25">
      <c r="A1" t="s">
        <v>0</v>
      </c>
      <c r="B1" t="s">
        <v>1</v>
      </c>
      <c r="C1" t="s">
        <v>42</v>
      </c>
      <c r="D1" t="s">
        <v>43</v>
      </c>
      <c r="E1" s="4" t="s">
        <v>44</v>
      </c>
    </row>
    <row r="2" spans="1:5" x14ac:dyDescent="0.25">
      <c r="A2">
        <v>1</v>
      </c>
      <c r="B2" t="s">
        <v>9</v>
      </c>
      <c r="C2" t="s">
        <v>10</v>
      </c>
      <c r="D2" t="s">
        <v>11</v>
      </c>
      <c r="E2" s="5">
        <v>28004</v>
      </c>
    </row>
    <row r="3" spans="1:5" x14ac:dyDescent="0.25">
      <c r="A3">
        <v>2</v>
      </c>
      <c r="B3" t="s">
        <v>12</v>
      </c>
      <c r="C3" t="s">
        <v>13</v>
      </c>
      <c r="D3" t="s">
        <v>14</v>
      </c>
      <c r="E3" s="5">
        <v>29443</v>
      </c>
    </row>
    <row r="4" spans="1:5" x14ac:dyDescent="0.25">
      <c r="A4">
        <v>3</v>
      </c>
      <c r="B4" t="s">
        <v>15</v>
      </c>
      <c r="C4" t="s">
        <v>16</v>
      </c>
      <c r="D4" t="s">
        <v>17</v>
      </c>
      <c r="E4" s="5">
        <v>27774</v>
      </c>
    </row>
    <row r="5" spans="1:5" x14ac:dyDescent="0.25">
      <c r="A5">
        <v>4</v>
      </c>
      <c r="B5" t="s">
        <v>18</v>
      </c>
      <c r="C5" t="s">
        <v>19</v>
      </c>
      <c r="D5" t="s">
        <v>20</v>
      </c>
      <c r="E5" s="5">
        <v>28995</v>
      </c>
    </row>
    <row r="6" spans="1:5" x14ac:dyDescent="0.25">
      <c r="A6">
        <v>5</v>
      </c>
      <c r="B6" t="s">
        <v>21</v>
      </c>
      <c r="C6" t="s">
        <v>22</v>
      </c>
      <c r="D6" t="s">
        <v>23</v>
      </c>
      <c r="E6" s="5">
        <v>28856</v>
      </c>
    </row>
    <row r="7" spans="1:5" x14ac:dyDescent="0.25">
      <c r="A7">
        <v>6</v>
      </c>
      <c r="B7" t="s">
        <v>24</v>
      </c>
      <c r="C7" t="s">
        <v>25</v>
      </c>
      <c r="D7" t="s">
        <v>14</v>
      </c>
      <c r="E7" s="5">
        <v>31223</v>
      </c>
    </row>
    <row r="8" spans="1:5" x14ac:dyDescent="0.25">
      <c r="A8">
        <v>7</v>
      </c>
      <c r="B8" t="s">
        <v>26</v>
      </c>
      <c r="C8" t="s">
        <v>27</v>
      </c>
      <c r="D8" t="s">
        <v>23</v>
      </c>
      <c r="E8" s="5">
        <v>29486</v>
      </c>
    </row>
    <row r="9" spans="1:5" x14ac:dyDescent="0.25">
      <c r="A9">
        <v>8</v>
      </c>
      <c r="B9" t="s">
        <v>28</v>
      </c>
      <c r="C9" t="s">
        <v>29</v>
      </c>
      <c r="D9" t="s">
        <v>14</v>
      </c>
      <c r="E9" s="5">
        <v>28856</v>
      </c>
    </row>
    <row r="10" spans="1:5" x14ac:dyDescent="0.25">
      <c r="A10">
        <v>9</v>
      </c>
      <c r="B10" t="s">
        <v>30</v>
      </c>
      <c r="C10" t="s">
        <v>10</v>
      </c>
      <c r="D10" t="s">
        <v>23</v>
      </c>
      <c r="E10" s="5">
        <v>31223</v>
      </c>
    </row>
    <row r="11" spans="1:5" x14ac:dyDescent="0.25">
      <c r="A11">
        <v>10</v>
      </c>
      <c r="B11" t="s">
        <v>31</v>
      </c>
      <c r="C11" t="s">
        <v>32</v>
      </c>
      <c r="D11" t="s">
        <v>14</v>
      </c>
      <c r="E11" s="5">
        <v>28856</v>
      </c>
    </row>
    <row r="13" spans="1:5" x14ac:dyDescent="0.25">
      <c r="A13" t="s">
        <v>0</v>
      </c>
      <c r="B13" t="s">
        <v>33</v>
      </c>
      <c r="C13" t="s">
        <v>45</v>
      </c>
      <c r="D13" t="s">
        <v>46</v>
      </c>
    </row>
    <row r="14" spans="1:5" x14ac:dyDescent="0.25">
      <c r="A14">
        <v>1</v>
      </c>
      <c r="B14" t="str">
        <f>_xlfn.CONCAT(B2," ",MID(C2,1,1),".",,MID(D2,1,1))</f>
        <v>Пупкин П.О</v>
      </c>
      <c r="C14" s="3">
        <f ca="1">YEAR($E$14)-YEAR(E2)</f>
        <v>46</v>
      </c>
      <c r="D14" s="3" t="str">
        <f ca="1">TEXT($E$14-E2,"mm")</f>
        <v>mm</v>
      </c>
      <c r="E14" s="5">
        <f ca="1">TODAY()</f>
        <v>44697</v>
      </c>
    </row>
    <row r="15" spans="1:5" x14ac:dyDescent="0.25">
      <c r="A15">
        <v>2</v>
      </c>
      <c r="B15" t="str">
        <f t="shared" ref="B15:B23" si="0">_xlfn.CONCAT(B3," ",MID(C3,1,1),".",,MID(D3,1,1))</f>
        <v>Будкин И.П</v>
      </c>
      <c r="C15" s="3">
        <f ca="1">YEAR($E$14)-YEAR(E3)</f>
        <v>42</v>
      </c>
      <c r="D15" s="3" t="str">
        <f t="shared" ref="D15:D23" ca="1" si="1">TEXT($E$14-E3,"mm")</f>
        <v>mm</v>
      </c>
    </row>
    <row r="16" spans="1:5" x14ac:dyDescent="0.25">
      <c r="A16">
        <v>3</v>
      </c>
      <c r="B16" t="str">
        <f t="shared" si="0"/>
        <v>Петров Е.И</v>
      </c>
      <c r="C16" s="3">
        <f t="shared" ref="C16:C23" ca="1" si="2">YEAR($E$14)-YEAR(E4)</f>
        <v>46</v>
      </c>
      <c r="D16" s="3" t="str">
        <f t="shared" ca="1" si="1"/>
        <v>mm</v>
      </c>
    </row>
    <row r="17" spans="1:4" x14ac:dyDescent="0.25">
      <c r="A17">
        <v>4</v>
      </c>
      <c r="B17" t="str">
        <f t="shared" si="0"/>
        <v>Кудрявцев Н.С</v>
      </c>
      <c r="C17" s="3">
        <f t="shared" ca="1" si="2"/>
        <v>43</v>
      </c>
      <c r="D17" s="3" t="str">
        <f t="shared" ca="1" si="1"/>
        <v>mm</v>
      </c>
    </row>
    <row r="18" spans="1:4" x14ac:dyDescent="0.25">
      <c r="A18">
        <v>5</v>
      </c>
      <c r="B18" t="str">
        <f t="shared" si="0"/>
        <v>Дулин П.Е</v>
      </c>
      <c r="C18" s="3">
        <f t="shared" ca="1" si="2"/>
        <v>43</v>
      </c>
      <c r="D18" s="3" t="str">
        <f t="shared" ca="1" si="1"/>
        <v>mm</v>
      </c>
    </row>
    <row r="19" spans="1:4" x14ac:dyDescent="0.25">
      <c r="A19">
        <v>6</v>
      </c>
      <c r="B19" t="str">
        <f t="shared" si="0"/>
        <v>Афанасьев Н.П</v>
      </c>
      <c r="C19" s="3">
        <f t="shared" ca="1" si="2"/>
        <v>37</v>
      </c>
      <c r="D19" s="3" t="str">
        <f t="shared" ca="1" si="1"/>
        <v>mm</v>
      </c>
    </row>
    <row r="20" spans="1:4" x14ac:dyDescent="0.25">
      <c r="A20">
        <v>7</v>
      </c>
      <c r="B20" t="str">
        <f t="shared" si="0"/>
        <v>Бубкин С.Е</v>
      </c>
      <c r="C20" s="3">
        <f t="shared" ca="1" si="2"/>
        <v>42</v>
      </c>
      <c r="D20" s="3" t="str">
        <f t="shared" ca="1" si="1"/>
        <v>mm</v>
      </c>
    </row>
    <row r="21" spans="1:4" x14ac:dyDescent="0.25">
      <c r="A21">
        <v>8</v>
      </c>
      <c r="B21" t="str">
        <f t="shared" si="0"/>
        <v>Дубров А.П</v>
      </c>
      <c r="C21" s="3">
        <f t="shared" ca="1" si="2"/>
        <v>43</v>
      </c>
      <c r="D21" s="3" t="str">
        <f t="shared" ca="1" si="1"/>
        <v>mm</v>
      </c>
    </row>
    <row r="22" spans="1:4" x14ac:dyDescent="0.25">
      <c r="A22">
        <v>9</v>
      </c>
      <c r="B22" t="str">
        <f t="shared" si="0"/>
        <v>Левкин П.Е</v>
      </c>
      <c r="C22" s="3">
        <f t="shared" ca="1" si="2"/>
        <v>37</v>
      </c>
      <c r="D22" s="3" t="str">
        <f t="shared" ca="1" si="1"/>
        <v>mm</v>
      </c>
    </row>
    <row r="23" spans="1:4" x14ac:dyDescent="0.25">
      <c r="A23">
        <v>10</v>
      </c>
      <c r="B23" t="str">
        <f t="shared" si="0"/>
        <v>Елисеев М.П</v>
      </c>
      <c r="C23" s="3">
        <f t="shared" ca="1" si="2"/>
        <v>43</v>
      </c>
      <c r="D23" s="3" t="str">
        <f t="shared" ca="1" si="1"/>
        <v>mm</v>
      </c>
    </row>
    <row r="24" spans="1:4" x14ac:dyDescent="0.25">
      <c r="B24" t="s">
        <v>47</v>
      </c>
      <c r="C24">
        <f ca="1">SUM(C14:C23)</f>
        <v>422</v>
      </c>
    </row>
    <row r="25" spans="1:4" ht="30" x14ac:dyDescent="0.25">
      <c r="B25" s="4" t="s">
        <v>48</v>
      </c>
    </row>
    <row r="26" spans="1:4" x14ac:dyDescent="0.25">
      <c r="B26" t="s">
        <v>49</v>
      </c>
      <c r="C26">
        <f ca="1" xml:space="preserve"> MIN(C14:C23)</f>
        <v>37</v>
      </c>
    </row>
    <row r="27" spans="1:4" x14ac:dyDescent="0.25">
      <c r="B27" t="s">
        <v>50</v>
      </c>
      <c r="C27">
        <f ca="1">MAX(C14:C23)</f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5B58-F770-4739-97F5-37A59A2B5188}">
  <dimension ref="A1:F23"/>
  <sheetViews>
    <sheetView workbookViewId="0">
      <selection activeCell="N19" sqref="N19"/>
    </sheetView>
  </sheetViews>
  <sheetFormatPr defaultRowHeight="15" x14ac:dyDescent="0.25"/>
  <cols>
    <col min="2" max="2" width="14.42578125" bestFit="1" customWidth="1"/>
    <col min="6" max="6" width="13.140625" bestFit="1" customWidth="1"/>
  </cols>
  <sheetData>
    <row r="1" spans="1:6" x14ac:dyDescent="0.25">
      <c r="A1" t="s">
        <v>0</v>
      </c>
      <c r="B1" t="s">
        <v>1</v>
      </c>
      <c r="C1" t="s">
        <v>42</v>
      </c>
      <c r="D1" t="s">
        <v>43</v>
      </c>
      <c r="E1" t="s">
        <v>51</v>
      </c>
      <c r="F1" t="s">
        <v>52</v>
      </c>
    </row>
    <row r="2" spans="1:6" x14ac:dyDescent="0.25">
      <c r="A2">
        <v>1</v>
      </c>
      <c r="B2" t="s">
        <v>9</v>
      </c>
      <c r="C2" t="s">
        <v>10</v>
      </c>
      <c r="D2" t="s">
        <v>11</v>
      </c>
      <c r="E2" t="s">
        <v>53</v>
      </c>
      <c r="F2">
        <v>37.6</v>
      </c>
    </row>
    <row r="3" spans="1:6" x14ac:dyDescent="0.25">
      <c r="A3">
        <v>2</v>
      </c>
      <c r="B3" t="s">
        <v>54</v>
      </c>
      <c r="C3" t="s">
        <v>55</v>
      </c>
      <c r="D3" t="s">
        <v>14</v>
      </c>
      <c r="E3" t="s">
        <v>56</v>
      </c>
      <c r="F3">
        <v>36.6</v>
      </c>
    </row>
    <row r="4" spans="1:6" x14ac:dyDescent="0.25">
      <c r="A4">
        <v>3</v>
      </c>
      <c r="B4" t="s">
        <v>15</v>
      </c>
      <c r="C4" t="s">
        <v>16</v>
      </c>
      <c r="D4" t="s">
        <v>17</v>
      </c>
      <c r="E4" t="s">
        <v>53</v>
      </c>
      <c r="F4">
        <v>36.6</v>
      </c>
    </row>
    <row r="5" spans="1:6" x14ac:dyDescent="0.25">
      <c r="A5">
        <v>4</v>
      </c>
      <c r="B5" t="s">
        <v>18</v>
      </c>
      <c r="C5" t="s">
        <v>19</v>
      </c>
      <c r="D5" t="s">
        <v>20</v>
      </c>
      <c r="E5" t="s">
        <v>53</v>
      </c>
      <c r="F5">
        <v>38.6</v>
      </c>
    </row>
    <row r="6" spans="1:6" x14ac:dyDescent="0.25">
      <c r="A6">
        <v>5</v>
      </c>
      <c r="B6" t="s">
        <v>21</v>
      </c>
      <c r="C6" t="s">
        <v>22</v>
      </c>
      <c r="D6" t="s">
        <v>23</v>
      </c>
      <c r="E6" t="s">
        <v>53</v>
      </c>
      <c r="F6">
        <v>39</v>
      </c>
    </row>
    <row r="7" spans="1:6" x14ac:dyDescent="0.25">
      <c r="A7">
        <v>6</v>
      </c>
      <c r="B7" t="s">
        <v>24</v>
      </c>
      <c r="C7" t="s">
        <v>25</v>
      </c>
      <c r="D7" t="s">
        <v>14</v>
      </c>
      <c r="E7" t="s">
        <v>53</v>
      </c>
      <c r="F7">
        <v>35.6</v>
      </c>
    </row>
    <row r="8" spans="1:6" x14ac:dyDescent="0.25">
      <c r="A8">
        <v>7</v>
      </c>
      <c r="B8" t="s">
        <v>26</v>
      </c>
      <c r="C8" t="s">
        <v>27</v>
      </c>
      <c r="D8" t="s">
        <v>23</v>
      </c>
      <c r="E8" t="s">
        <v>56</v>
      </c>
      <c r="F8">
        <v>36.6</v>
      </c>
    </row>
    <row r="9" spans="1:6" x14ac:dyDescent="0.25">
      <c r="A9">
        <v>8</v>
      </c>
      <c r="B9" t="s">
        <v>28</v>
      </c>
      <c r="C9" t="s">
        <v>29</v>
      </c>
      <c r="D9" t="s">
        <v>14</v>
      </c>
      <c r="E9" t="s">
        <v>53</v>
      </c>
      <c r="F9">
        <v>37.6</v>
      </c>
    </row>
    <row r="10" spans="1:6" x14ac:dyDescent="0.25">
      <c r="A10">
        <v>9</v>
      </c>
      <c r="B10" t="s">
        <v>30</v>
      </c>
      <c r="C10" t="s">
        <v>10</v>
      </c>
      <c r="D10" t="s">
        <v>23</v>
      </c>
      <c r="E10" t="s">
        <v>53</v>
      </c>
      <c r="F10">
        <v>36</v>
      </c>
    </row>
    <row r="11" spans="1:6" x14ac:dyDescent="0.25">
      <c r="A11">
        <v>10</v>
      </c>
      <c r="B11" t="s">
        <v>31</v>
      </c>
      <c r="C11" t="s">
        <v>32</v>
      </c>
      <c r="D11" t="s">
        <v>14</v>
      </c>
      <c r="E11" t="s">
        <v>53</v>
      </c>
      <c r="F11">
        <v>36</v>
      </c>
    </row>
    <row r="13" spans="1:6" x14ac:dyDescent="0.25">
      <c r="A13" t="s">
        <v>0</v>
      </c>
      <c r="B13" t="s">
        <v>57</v>
      </c>
      <c r="C13" t="s">
        <v>58</v>
      </c>
    </row>
    <row r="14" spans="1:6" x14ac:dyDescent="0.25">
      <c r="A14" s="3">
        <v>1</v>
      </c>
      <c r="B14" s="3" t="str">
        <f>_xlfn.CONCAT(B2," ",MID(C2,1,1),".",,MID(D2,1,1))</f>
        <v>Пупкин П.О</v>
      </c>
      <c r="C14" s="3" t="str">
        <f>IF(F2&gt;=36.6,IF(E2="м","Здоров","Здорова"),IF(E2="м","Болен","больна"))</f>
        <v>Здоров</v>
      </c>
    </row>
    <row r="15" spans="1:6" x14ac:dyDescent="0.25">
      <c r="A15" s="3">
        <v>2</v>
      </c>
      <c r="B15" s="3" t="str">
        <f t="shared" ref="B15:B23" si="0">_xlfn.CONCAT(B3," ",MID(C3,1,1),".",,MID(D3,1,1))</f>
        <v>Будкина О.П</v>
      </c>
      <c r="C15" s="3" t="str">
        <f t="shared" ref="C15:C23" si="1">IF(F3&gt;=36.6,IF(E3="м","Здоров","Здорова"),IF(E3="м","Болен","больна"))</f>
        <v>Здорова</v>
      </c>
    </row>
    <row r="16" spans="1:6" x14ac:dyDescent="0.25">
      <c r="A16" s="3">
        <v>3</v>
      </c>
      <c r="B16" s="3" t="str">
        <f t="shared" si="0"/>
        <v>Петров Е.И</v>
      </c>
      <c r="C16" s="3" t="str">
        <f t="shared" si="1"/>
        <v>Здоров</v>
      </c>
    </row>
    <row r="17" spans="1:3" x14ac:dyDescent="0.25">
      <c r="A17" s="3">
        <v>4</v>
      </c>
      <c r="B17" s="3" t="str">
        <f t="shared" si="0"/>
        <v>Кудрявцев Н.С</v>
      </c>
      <c r="C17" s="3" t="str">
        <f t="shared" si="1"/>
        <v>Здоров</v>
      </c>
    </row>
    <row r="18" spans="1:3" x14ac:dyDescent="0.25">
      <c r="A18" s="3">
        <v>5</v>
      </c>
      <c r="B18" s="3" t="str">
        <f t="shared" si="0"/>
        <v>Дулин П.Е</v>
      </c>
      <c r="C18" s="3" t="str">
        <f t="shared" si="1"/>
        <v>Здоров</v>
      </c>
    </row>
    <row r="19" spans="1:3" x14ac:dyDescent="0.25">
      <c r="A19" s="3">
        <v>6</v>
      </c>
      <c r="B19" s="3" t="str">
        <f t="shared" si="0"/>
        <v>Афанасьев Н.П</v>
      </c>
      <c r="C19" s="3" t="str">
        <f>IF(F7&gt;=36.6,IF(E7="м","Здоров","Здорова"),IF(E7="м","Болен","больна"))</f>
        <v>Болен</v>
      </c>
    </row>
    <row r="20" spans="1:3" x14ac:dyDescent="0.25">
      <c r="A20" s="3">
        <v>7</v>
      </c>
      <c r="B20" s="3" t="str">
        <f t="shared" si="0"/>
        <v>Бубкин С.Е</v>
      </c>
      <c r="C20" s="3" t="str">
        <f t="shared" si="1"/>
        <v>Здорова</v>
      </c>
    </row>
    <row r="21" spans="1:3" x14ac:dyDescent="0.25">
      <c r="A21" s="3">
        <v>8</v>
      </c>
      <c r="B21" s="3" t="str">
        <f t="shared" si="0"/>
        <v>Дубров А.П</v>
      </c>
      <c r="C21" s="3" t="str">
        <f t="shared" si="1"/>
        <v>Здоров</v>
      </c>
    </row>
    <row r="22" spans="1:3" x14ac:dyDescent="0.25">
      <c r="A22" s="3">
        <v>9</v>
      </c>
      <c r="B22" s="3" t="str">
        <f>_xlfn.CONCAT(B10," ",MID(C10,1,1),".",,MID(D10,1,1))</f>
        <v>Левкин П.Е</v>
      </c>
      <c r="C22" s="3" t="str">
        <f t="shared" si="1"/>
        <v>Болен</v>
      </c>
    </row>
    <row r="23" spans="1:3" x14ac:dyDescent="0.25">
      <c r="A23" s="3">
        <v>10</v>
      </c>
      <c r="B23" s="3" t="str">
        <f t="shared" si="0"/>
        <v>Елисеев М.П</v>
      </c>
      <c r="C23" s="3" t="str">
        <f t="shared" si="1"/>
        <v>Болен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BD9-E86A-4AC6-9785-402BE77273BD}">
  <dimension ref="A1:H24"/>
  <sheetViews>
    <sheetView workbookViewId="0">
      <selection activeCell="F31" sqref="F31"/>
    </sheetView>
  </sheetViews>
  <sheetFormatPr defaultRowHeight="15" x14ac:dyDescent="0.25"/>
  <cols>
    <col min="2" max="2" width="14.42578125" bestFit="1" customWidth="1"/>
    <col min="3" max="3" width="15.140625" bestFit="1" customWidth="1"/>
  </cols>
  <sheetData>
    <row r="1" spans="1:8" x14ac:dyDescent="0.25">
      <c r="A1" s="8" t="s">
        <v>0</v>
      </c>
      <c r="B1" s="8" t="s">
        <v>1</v>
      </c>
      <c r="C1" s="8" t="s">
        <v>59</v>
      </c>
      <c r="D1" s="8" t="s">
        <v>43</v>
      </c>
      <c r="E1" s="8" t="s">
        <v>60</v>
      </c>
      <c r="F1" s="8"/>
      <c r="G1" s="8"/>
      <c r="H1" s="8"/>
    </row>
    <row r="2" spans="1:8" ht="46.5" x14ac:dyDescent="0.25">
      <c r="A2" s="8"/>
      <c r="B2" s="8"/>
      <c r="C2" s="8"/>
      <c r="D2" s="8"/>
      <c r="E2" s="1" t="s">
        <v>61</v>
      </c>
      <c r="F2" s="1" t="s">
        <v>62</v>
      </c>
      <c r="G2" s="1" t="s">
        <v>63</v>
      </c>
      <c r="H2" s="1" t="s">
        <v>64</v>
      </c>
    </row>
    <row r="3" spans="1:8" x14ac:dyDescent="0.25">
      <c r="A3">
        <v>1</v>
      </c>
      <c r="B3" t="s">
        <v>9</v>
      </c>
      <c r="C3" t="s">
        <v>10</v>
      </c>
      <c r="D3" t="s">
        <v>11</v>
      </c>
      <c r="E3">
        <v>9</v>
      </c>
      <c r="F3">
        <v>5</v>
      </c>
      <c r="G3">
        <v>8</v>
      </c>
      <c r="H3" s="3">
        <f>SUM(E3:G3)</f>
        <v>22</v>
      </c>
    </row>
    <row r="4" spans="1:8" x14ac:dyDescent="0.25">
      <c r="A4">
        <v>2</v>
      </c>
      <c r="B4" t="s">
        <v>54</v>
      </c>
      <c r="C4" t="s">
        <v>55</v>
      </c>
      <c r="D4" t="s">
        <v>14</v>
      </c>
      <c r="E4">
        <v>5</v>
      </c>
      <c r="F4">
        <v>7</v>
      </c>
      <c r="G4">
        <v>8</v>
      </c>
      <c r="H4" s="3">
        <f t="shared" ref="H4:H12" si="0">SUM(E4:G4)</f>
        <v>20</v>
      </c>
    </row>
    <row r="5" spans="1:8" x14ac:dyDescent="0.25">
      <c r="A5">
        <v>3</v>
      </c>
      <c r="B5" t="s">
        <v>15</v>
      </c>
      <c r="C5" t="s">
        <v>16</v>
      </c>
      <c r="D5" t="s">
        <v>17</v>
      </c>
      <c r="E5">
        <v>4</v>
      </c>
      <c r="F5">
        <v>2</v>
      </c>
      <c r="G5">
        <v>4</v>
      </c>
      <c r="H5" s="3">
        <f t="shared" si="0"/>
        <v>10</v>
      </c>
    </row>
    <row r="6" spans="1:8" x14ac:dyDescent="0.25">
      <c r="A6">
        <v>4</v>
      </c>
      <c r="B6" t="s">
        <v>18</v>
      </c>
      <c r="C6" t="s">
        <v>19</v>
      </c>
      <c r="D6" t="s">
        <v>20</v>
      </c>
      <c r="E6">
        <v>1</v>
      </c>
      <c r="F6">
        <v>5</v>
      </c>
      <c r="G6">
        <v>8</v>
      </c>
      <c r="H6" s="3">
        <f t="shared" si="0"/>
        <v>14</v>
      </c>
    </row>
    <row r="7" spans="1:8" x14ac:dyDescent="0.25">
      <c r="A7">
        <v>5</v>
      </c>
      <c r="B7" t="s">
        <v>21</v>
      </c>
      <c r="C7" t="s">
        <v>22</v>
      </c>
      <c r="D7" t="s">
        <v>23</v>
      </c>
      <c r="E7">
        <v>7</v>
      </c>
      <c r="F7">
        <v>2</v>
      </c>
      <c r="G7">
        <v>5</v>
      </c>
      <c r="H7" s="3">
        <f t="shared" si="0"/>
        <v>14</v>
      </c>
    </row>
    <row r="8" spans="1:8" x14ac:dyDescent="0.25">
      <c r="A8">
        <v>6</v>
      </c>
      <c r="B8" t="s">
        <v>24</v>
      </c>
      <c r="C8" t="s">
        <v>25</v>
      </c>
      <c r="D8" t="s">
        <v>14</v>
      </c>
      <c r="E8">
        <v>5</v>
      </c>
      <c r="F8">
        <v>1</v>
      </c>
      <c r="G8">
        <v>8</v>
      </c>
      <c r="H8" s="3">
        <f t="shared" si="0"/>
        <v>14</v>
      </c>
    </row>
    <row r="9" spans="1:8" x14ac:dyDescent="0.25">
      <c r="A9">
        <v>7</v>
      </c>
      <c r="B9" t="s">
        <v>26</v>
      </c>
      <c r="C9" t="s">
        <v>27</v>
      </c>
      <c r="D9" t="s">
        <v>23</v>
      </c>
      <c r="E9">
        <v>7</v>
      </c>
      <c r="F9">
        <v>8</v>
      </c>
      <c r="G9">
        <v>9</v>
      </c>
      <c r="H9" s="3">
        <f t="shared" si="0"/>
        <v>24</v>
      </c>
    </row>
    <row r="10" spans="1:8" x14ac:dyDescent="0.25">
      <c r="A10">
        <v>8</v>
      </c>
      <c r="B10" t="s">
        <v>28</v>
      </c>
      <c r="C10" t="s">
        <v>29</v>
      </c>
      <c r="D10" t="s">
        <v>14</v>
      </c>
      <c r="E10">
        <v>6</v>
      </c>
      <c r="F10">
        <v>6</v>
      </c>
      <c r="G10">
        <v>4</v>
      </c>
      <c r="H10" s="3">
        <f t="shared" si="0"/>
        <v>16</v>
      </c>
    </row>
    <row r="11" spans="1:8" x14ac:dyDescent="0.25">
      <c r="A11">
        <v>9</v>
      </c>
      <c r="B11" t="s">
        <v>30</v>
      </c>
      <c r="C11" t="s">
        <v>10</v>
      </c>
      <c r="D11" t="s">
        <v>23</v>
      </c>
      <c r="E11">
        <v>4</v>
      </c>
      <c r="F11">
        <v>2</v>
      </c>
      <c r="G11">
        <v>6</v>
      </c>
      <c r="H11" s="3">
        <f t="shared" si="0"/>
        <v>12</v>
      </c>
    </row>
    <row r="12" spans="1:8" x14ac:dyDescent="0.25">
      <c r="A12">
        <v>10</v>
      </c>
      <c r="B12" t="s">
        <v>31</v>
      </c>
      <c r="C12" t="s">
        <v>32</v>
      </c>
      <c r="D12" t="s">
        <v>14</v>
      </c>
      <c r="E12">
        <v>8</v>
      </c>
      <c r="F12">
        <v>5</v>
      </c>
      <c r="G12">
        <v>3</v>
      </c>
      <c r="H12" s="3">
        <f t="shared" si="0"/>
        <v>16</v>
      </c>
    </row>
    <row r="14" spans="1:8" x14ac:dyDescent="0.25">
      <c r="A14" t="s">
        <v>65</v>
      </c>
      <c r="B14" t="s">
        <v>57</v>
      </c>
      <c r="C14" t="s">
        <v>66</v>
      </c>
      <c r="D14" t="s">
        <v>67</v>
      </c>
      <c r="E14" t="s">
        <v>68</v>
      </c>
      <c r="F14" t="s">
        <v>69</v>
      </c>
    </row>
    <row r="15" spans="1:8" x14ac:dyDescent="0.25">
      <c r="A15">
        <v>1</v>
      </c>
      <c r="B15" s="6" t="str">
        <f>_xlfn.CONCAT(B3," ",MID(C3,1,1),".",,MID(D3,1,1))</f>
        <v>Пупкин П.О</v>
      </c>
      <c r="C15" t="s">
        <v>70</v>
      </c>
      <c r="D15">
        <v>5</v>
      </c>
      <c r="E15">
        <v>1000</v>
      </c>
      <c r="F15" s="3">
        <f>E15*H3+IF(D15=5,E15*H3*0.05,IF(D15=2,E15*H3*0.02,IF(D15=4,E15*H3*0.04,)))</f>
        <v>23100</v>
      </c>
    </row>
    <row r="16" spans="1:8" x14ac:dyDescent="0.25">
      <c r="A16">
        <v>2</v>
      </c>
      <c r="B16" s="6" t="str">
        <f t="shared" ref="B16:B24" si="1">_xlfn.CONCAT(B4," ",MID(C4,1,1),".",,MID(D4,1,1))</f>
        <v>Будкина О.П</v>
      </c>
      <c r="C16" t="s">
        <v>71</v>
      </c>
      <c r="D16">
        <v>2</v>
      </c>
      <c r="E16">
        <v>900</v>
      </c>
      <c r="F16" s="3">
        <f t="shared" ref="F16:F24" si="2">E16*H4+IF(D16=5,E16*H4*0.05,IF(D16=2,E16*H4*0.02,IF(D16=4,E16*H4*0.04,)))</f>
        <v>18360</v>
      </c>
    </row>
    <row r="17" spans="1:6" x14ac:dyDescent="0.25">
      <c r="A17">
        <v>3</v>
      </c>
      <c r="B17" s="6" t="str">
        <f t="shared" si="1"/>
        <v>Петров Е.И</v>
      </c>
      <c r="C17" t="s">
        <v>72</v>
      </c>
      <c r="D17">
        <v>4</v>
      </c>
      <c r="E17">
        <v>950</v>
      </c>
      <c r="F17" s="3">
        <f t="shared" si="2"/>
        <v>9880</v>
      </c>
    </row>
    <row r="18" spans="1:6" x14ac:dyDescent="0.25">
      <c r="A18">
        <v>4</v>
      </c>
      <c r="B18" s="6" t="str">
        <f t="shared" si="1"/>
        <v>Кудрявцев Н.С</v>
      </c>
      <c r="C18" t="s">
        <v>73</v>
      </c>
      <c r="D18">
        <v>8</v>
      </c>
      <c r="E18">
        <v>650</v>
      </c>
      <c r="F18" s="3">
        <f t="shared" si="2"/>
        <v>9100</v>
      </c>
    </row>
    <row r="19" spans="1:6" x14ac:dyDescent="0.25">
      <c r="A19">
        <v>5</v>
      </c>
      <c r="B19" s="6" t="str">
        <f t="shared" si="1"/>
        <v>Дулин П.Е</v>
      </c>
      <c r="C19" t="s">
        <v>74</v>
      </c>
      <c r="D19">
        <v>7</v>
      </c>
      <c r="E19">
        <v>1500</v>
      </c>
      <c r="F19" s="3">
        <f t="shared" si="2"/>
        <v>21000</v>
      </c>
    </row>
    <row r="20" spans="1:6" x14ac:dyDescent="0.25">
      <c r="A20">
        <v>6</v>
      </c>
      <c r="B20" s="6" t="str">
        <f t="shared" si="1"/>
        <v>Афанасьев Н.П</v>
      </c>
      <c r="C20" t="s">
        <v>75</v>
      </c>
      <c r="D20">
        <v>3</v>
      </c>
      <c r="E20">
        <v>1500</v>
      </c>
      <c r="F20" s="3">
        <f t="shared" si="2"/>
        <v>21000</v>
      </c>
    </row>
    <row r="21" spans="1:6" x14ac:dyDescent="0.25">
      <c r="A21">
        <v>7</v>
      </c>
      <c r="B21" s="6" t="str">
        <f t="shared" si="1"/>
        <v>Бубкин С.Е</v>
      </c>
      <c r="C21" t="s">
        <v>76</v>
      </c>
      <c r="D21">
        <v>7</v>
      </c>
      <c r="E21">
        <v>800</v>
      </c>
      <c r="F21" s="3">
        <f t="shared" si="2"/>
        <v>19200</v>
      </c>
    </row>
    <row r="22" spans="1:6" x14ac:dyDescent="0.25">
      <c r="A22">
        <v>8</v>
      </c>
      <c r="B22" s="6" t="str">
        <f t="shared" si="1"/>
        <v>Дубров А.П</v>
      </c>
      <c r="C22" t="s">
        <v>77</v>
      </c>
      <c r="D22">
        <v>9</v>
      </c>
      <c r="E22">
        <v>600</v>
      </c>
      <c r="F22" s="3">
        <f>E22*H10+IF(D22=5,E22*H10*0.05,IF(D22=2,E22*H10*0.02,IF(D22=4,E22*H10*0.04,)))</f>
        <v>9600</v>
      </c>
    </row>
    <row r="23" spans="1:6" x14ac:dyDescent="0.25">
      <c r="A23">
        <v>9</v>
      </c>
      <c r="B23" s="6" t="str">
        <f t="shared" si="1"/>
        <v>Левкин П.Е</v>
      </c>
      <c r="C23" t="s">
        <v>78</v>
      </c>
      <c r="D23">
        <v>4</v>
      </c>
      <c r="E23">
        <v>600</v>
      </c>
      <c r="F23" s="3">
        <f t="shared" si="2"/>
        <v>7488</v>
      </c>
    </row>
    <row r="24" spans="1:6" x14ac:dyDescent="0.25">
      <c r="A24">
        <v>10</v>
      </c>
      <c r="B24" s="6" t="str">
        <f t="shared" si="1"/>
        <v>Елисеев М.П</v>
      </c>
      <c r="C24" t="s">
        <v>79</v>
      </c>
      <c r="D24">
        <v>2</v>
      </c>
      <c r="E24">
        <v>700</v>
      </c>
      <c r="F24" s="3">
        <f t="shared" si="2"/>
        <v>11424</v>
      </c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3E10-951A-4C3C-B2AA-A631FAB701C3}">
  <dimension ref="A1:E12"/>
  <sheetViews>
    <sheetView workbookViewId="0">
      <selection activeCell="E21" sqref="E21"/>
    </sheetView>
  </sheetViews>
  <sheetFormatPr defaultRowHeight="15" x14ac:dyDescent="0.25"/>
  <cols>
    <col min="3" max="3" width="13.42578125" bestFit="1" customWidth="1"/>
    <col min="4" max="4" width="13.140625" bestFit="1" customWidth="1"/>
    <col min="5" max="5" width="18.85546875" bestFit="1" customWidth="1"/>
  </cols>
  <sheetData>
    <row r="1" spans="1:5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25">
      <c r="A2">
        <v>1</v>
      </c>
      <c r="B2" t="s">
        <v>84</v>
      </c>
      <c r="C2" s="5">
        <v>39974</v>
      </c>
      <c r="D2" s="5">
        <v>39976</v>
      </c>
      <c r="E2" s="3" t="e">
        <f>DAY(TEXT(D2-C2,"dd.mm.yy"))</f>
        <v>#VALUE!</v>
      </c>
    </row>
    <row r="3" spans="1:5" x14ac:dyDescent="0.25">
      <c r="A3">
        <v>2</v>
      </c>
      <c r="B3" t="s">
        <v>85</v>
      </c>
      <c r="C3" s="5">
        <v>39976</v>
      </c>
      <c r="D3" s="5">
        <v>39977</v>
      </c>
      <c r="E3" s="3" t="e">
        <f t="shared" ref="E3:E11" si="0">DAY(TEXT(D3-C3,"dd.mm.yy"))</f>
        <v>#VALUE!</v>
      </c>
    </row>
    <row r="4" spans="1:5" x14ac:dyDescent="0.25">
      <c r="A4">
        <v>3</v>
      </c>
      <c r="B4" t="s">
        <v>86</v>
      </c>
      <c r="C4" s="5">
        <v>39978</v>
      </c>
      <c r="D4" s="5">
        <v>39982</v>
      </c>
      <c r="E4" s="3" t="e">
        <f t="shared" si="0"/>
        <v>#VALUE!</v>
      </c>
    </row>
    <row r="5" spans="1:5" x14ac:dyDescent="0.25">
      <c r="A5">
        <v>4</v>
      </c>
      <c r="B5" t="s">
        <v>87</v>
      </c>
      <c r="C5" s="5">
        <v>39980</v>
      </c>
      <c r="D5" s="5">
        <v>39983</v>
      </c>
      <c r="E5" s="3" t="e">
        <f t="shared" si="0"/>
        <v>#VALUE!</v>
      </c>
    </row>
    <row r="6" spans="1:5" x14ac:dyDescent="0.25">
      <c r="A6">
        <v>5</v>
      </c>
      <c r="B6" t="s">
        <v>88</v>
      </c>
      <c r="C6" s="5">
        <v>39982</v>
      </c>
      <c r="D6" s="5">
        <v>39984</v>
      </c>
      <c r="E6" s="3" t="e">
        <f t="shared" si="0"/>
        <v>#VALUE!</v>
      </c>
    </row>
    <row r="7" spans="1:5" x14ac:dyDescent="0.25">
      <c r="A7">
        <v>6</v>
      </c>
      <c r="B7" t="s">
        <v>89</v>
      </c>
      <c r="C7" s="5">
        <v>39984</v>
      </c>
      <c r="D7" s="5">
        <v>39985</v>
      </c>
      <c r="E7" s="3" t="e">
        <f t="shared" si="0"/>
        <v>#VALUE!</v>
      </c>
    </row>
    <row r="8" spans="1:5" x14ac:dyDescent="0.25">
      <c r="A8">
        <v>7</v>
      </c>
      <c r="B8" t="s">
        <v>90</v>
      </c>
      <c r="C8" s="5">
        <v>39986</v>
      </c>
      <c r="D8" s="5">
        <v>39989</v>
      </c>
      <c r="E8" s="3" t="e">
        <f t="shared" si="0"/>
        <v>#VALUE!</v>
      </c>
    </row>
    <row r="9" spans="1:5" x14ac:dyDescent="0.25">
      <c r="A9">
        <v>8</v>
      </c>
      <c r="B9" t="s">
        <v>91</v>
      </c>
      <c r="C9" s="5">
        <v>39988</v>
      </c>
      <c r="D9" s="5">
        <v>39990</v>
      </c>
      <c r="E9" s="3" t="e">
        <f t="shared" si="0"/>
        <v>#VALUE!</v>
      </c>
    </row>
    <row r="10" spans="1:5" x14ac:dyDescent="0.25">
      <c r="A10">
        <v>9</v>
      </c>
      <c r="B10" t="s">
        <v>92</v>
      </c>
      <c r="C10" s="5">
        <v>39990</v>
      </c>
      <c r="D10" s="5">
        <v>39991</v>
      </c>
      <c r="E10" s="3" t="e">
        <f t="shared" si="0"/>
        <v>#VALUE!</v>
      </c>
    </row>
    <row r="11" spans="1:5" x14ac:dyDescent="0.25">
      <c r="A11">
        <v>10</v>
      </c>
      <c r="B11" t="s">
        <v>93</v>
      </c>
      <c r="C11" s="5">
        <v>39992</v>
      </c>
      <c r="D11" s="5">
        <v>39993</v>
      </c>
      <c r="E11" s="3" t="e">
        <f t="shared" si="0"/>
        <v>#VALUE!</v>
      </c>
    </row>
    <row r="12" spans="1:5" x14ac:dyDescent="0.25">
      <c r="B12" s="8" t="s">
        <v>94</v>
      </c>
      <c r="C12" s="8"/>
      <c r="D12" s="8"/>
      <c r="E12" s="3" t="e">
        <f>SUM(E2:E11)</f>
        <v>#VALUE!</v>
      </c>
    </row>
  </sheetData>
  <mergeCells count="1">
    <mergeCell ref="B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0E42-7951-4DD5-B238-2946301B934C}">
  <dimension ref="A1:G25"/>
  <sheetViews>
    <sheetView workbookViewId="0">
      <selection activeCell="F38" sqref="F38"/>
    </sheetView>
  </sheetViews>
  <sheetFormatPr defaultRowHeight="15" x14ac:dyDescent="0.25"/>
  <cols>
    <col min="2" max="2" width="10.140625" bestFit="1" customWidth="1"/>
    <col min="3" max="3" width="14.42578125" bestFit="1" customWidth="1"/>
    <col min="4" max="4" width="18.5703125" bestFit="1" customWidth="1"/>
    <col min="5" max="5" width="10.5703125" customWidth="1"/>
    <col min="6" max="6" width="13.14062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59</v>
      </c>
      <c r="D1" t="s">
        <v>43</v>
      </c>
      <c r="E1" t="s">
        <v>80</v>
      </c>
      <c r="F1" t="s">
        <v>82</v>
      </c>
      <c r="G1" t="s">
        <v>95</v>
      </c>
    </row>
    <row r="2" spans="1:7" x14ac:dyDescent="0.25">
      <c r="A2">
        <v>1</v>
      </c>
      <c r="B2" t="s">
        <v>9</v>
      </c>
      <c r="C2" t="s">
        <v>10</v>
      </c>
      <c r="D2" t="s">
        <v>11</v>
      </c>
      <c r="E2" t="s">
        <v>84</v>
      </c>
      <c r="F2" s="5">
        <v>39976</v>
      </c>
      <c r="G2" t="e">
        <f>DAY(TEXT(B$13-F2,"dd.mm.yy"))</f>
        <v>#VALUE!</v>
      </c>
    </row>
    <row r="3" spans="1:7" x14ac:dyDescent="0.25">
      <c r="A3">
        <v>2</v>
      </c>
      <c r="B3" t="s">
        <v>54</v>
      </c>
      <c r="C3" t="s">
        <v>55</v>
      </c>
      <c r="D3" t="s">
        <v>14</v>
      </c>
      <c r="E3" t="s">
        <v>85</v>
      </c>
      <c r="F3" s="5">
        <v>39977</v>
      </c>
      <c r="G3" t="e">
        <f>DAY(TEXT(B$13-F3,"dd.mm.yy"))</f>
        <v>#VALUE!</v>
      </c>
    </row>
    <row r="4" spans="1:7" x14ac:dyDescent="0.25">
      <c r="A4">
        <v>3</v>
      </c>
      <c r="B4" t="s">
        <v>15</v>
      </c>
      <c r="C4" t="s">
        <v>16</v>
      </c>
      <c r="D4" t="s">
        <v>17</v>
      </c>
      <c r="E4" t="s">
        <v>86</v>
      </c>
      <c r="F4" s="5">
        <v>39982</v>
      </c>
      <c r="G4" t="e">
        <f t="shared" ref="G4:G11" si="0">DAY(TEXT(B$13-F4,"dd.mm.yy"))</f>
        <v>#VALUE!</v>
      </c>
    </row>
    <row r="5" spans="1:7" x14ac:dyDescent="0.25">
      <c r="A5">
        <v>4</v>
      </c>
      <c r="B5" t="s">
        <v>18</v>
      </c>
      <c r="C5" t="s">
        <v>19</v>
      </c>
      <c r="D5" t="s">
        <v>20</v>
      </c>
      <c r="E5" t="s">
        <v>87</v>
      </c>
      <c r="F5" s="5">
        <v>39983</v>
      </c>
      <c r="G5" t="e">
        <f t="shared" si="0"/>
        <v>#VALUE!</v>
      </c>
    </row>
    <row r="6" spans="1:7" x14ac:dyDescent="0.25">
      <c r="A6">
        <v>5</v>
      </c>
      <c r="B6" t="s">
        <v>21</v>
      </c>
      <c r="C6" t="s">
        <v>22</v>
      </c>
      <c r="D6" t="s">
        <v>23</v>
      </c>
      <c r="E6" t="s">
        <v>88</v>
      </c>
      <c r="F6" s="5">
        <v>39984</v>
      </c>
      <c r="G6" t="e">
        <f t="shared" si="0"/>
        <v>#VALUE!</v>
      </c>
    </row>
    <row r="7" spans="1:7" x14ac:dyDescent="0.25">
      <c r="A7">
        <v>6</v>
      </c>
      <c r="B7" t="s">
        <v>24</v>
      </c>
      <c r="C7" t="s">
        <v>25</v>
      </c>
      <c r="D7" t="s">
        <v>14</v>
      </c>
      <c r="E7" t="s">
        <v>89</v>
      </c>
      <c r="F7" s="5">
        <v>39985</v>
      </c>
      <c r="G7" t="e">
        <f t="shared" si="0"/>
        <v>#VALUE!</v>
      </c>
    </row>
    <row r="8" spans="1:7" x14ac:dyDescent="0.25">
      <c r="A8">
        <v>7</v>
      </c>
      <c r="B8" t="s">
        <v>26</v>
      </c>
      <c r="C8" t="s">
        <v>27</v>
      </c>
      <c r="D8" t="s">
        <v>23</v>
      </c>
      <c r="E8" t="s">
        <v>90</v>
      </c>
      <c r="F8" s="5">
        <v>39989</v>
      </c>
      <c r="G8" t="e">
        <f t="shared" si="0"/>
        <v>#VALUE!</v>
      </c>
    </row>
    <row r="9" spans="1:7" x14ac:dyDescent="0.25">
      <c r="A9">
        <v>8</v>
      </c>
      <c r="B9" t="s">
        <v>28</v>
      </c>
      <c r="C9" t="s">
        <v>29</v>
      </c>
      <c r="D9" t="s">
        <v>14</v>
      </c>
      <c r="E9" t="s">
        <v>91</v>
      </c>
      <c r="F9" s="5">
        <v>39990</v>
      </c>
      <c r="G9" t="e">
        <f t="shared" si="0"/>
        <v>#VALUE!</v>
      </c>
    </row>
    <row r="10" spans="1:7" x14ac:dyDescent="0.25">
      <c r="A10">
        <v>9</v>
      </c>
      <c r="B10" t="s">
        <v>30</v>
      </c>
      <c r="C10" t="s">
        <v>10</v>
      </c>
      <c r="D10" t="s">
        <v>23</v>
      </c>
      <c r="E10" t="s">
        <v>92</v>
      </c>
      <c r="F10" s="5">
        <v>39991</v>
      </c>
      <c r="G10" t="e">
        <f t="shared" si="0"/>
        <v>#VALUE!</v>
      </c>
    </row>
    <row r="11" spans="1:7" x14ac:dyDescent="0.25">
      <c r="A11">
        <v>10</v>
      </c>
      <c r="B11" t="s">
        <v>31</v>
      </c>
      <c r="C11" t="s">
        <v>32</v>
      </c>
      <c r="D11" t="s">
        <v>14</v>
      </c>
      <c r="E11" t="s">
        <v>93</v>
      </c>
      <c r="F11" s="5">
        <v>39993</v>
      </c>
      <c r="G11" t="e">
        <f t="shared" si="0"/>
        <v>#VALUE!</v>
      </c>
    </row>
    <row r="13" spans="1:7" x14ac:dyDescent="0.25">
      <c r="A13" t="s">
        <v>96</v>
      </c>
      <c r="B13" s="5">
        <v>39994</v>
      </c>
    </row>
    <row r="15" spans="1:7" x14ac:dyDescent="0.25">
      <c r="A15" t="s">
        <v>0</v>
      </c>
      <c r="B15" t="s">
        <v>33</v>
      </c>
    </row>
    <row r="16" spans="1:7" x14ac:dyDescent="0.25">
      <c r="A16">
        <v>1</v>
      </c>
      <c r="B16" s="3" t="str">
        <f t="shared" ref="B16:B25" si="1">_xlfn.CONCAT(B2," ",MID(C2,1,1),".",,MID(D2,1,1))</f>
        <v>Пупкин П.О</v>
      </c>
      <c r="C16" s="3" t="str">
        <f t="shared" ref="C16:C25" si="2">_xlfn.CONCAT("Еще в г. ",E2)</f>
        <v>Еще в г. Москва</v>
      </c>
    </row>
    <row r="17" spans="1:3" x14ac:dyDescent="0.25">
      <c r="A17">
        <v>2</v>
      </c>
      <c r="B17" s="3" t="str">
        <f t="shared" si="1"/>
        <v>Будкина О.П</v>
      </c>
      <c r="C17" s="3" t="str">
        <f t="shared" si="2"/>
        <v>Еще в г. Ярославль</v>
      </c>
    </row>
    <row r="18" spans="1:3" x14ac:dyDescent="0.25">
      <c r="A18">
        <v>3</v>
      </c>
      <c r="B18" s="3" t="str">
        <f t="shared" si="1"/>
        <v>Петров Е.И</v>
      </c>
      <c r="C18" s="3" t="str">
        <f t="shared" si="2"/>
        <v>Еще в г. Днепр</v>
      </c>
    </row>
    <row r="19" spans="1:3" x14ac:dyDescent="0.25">
      <c r="A19">
        <v>4</v>
      </c>
      <c r="B19" s="3" t="str">
        <f t="shared" si="1"/>
        <v>Кудрявцев Н.С</v>
      </c>
      <c r="C19" s="3" t="str">
        <f t="shared" si="2"/>
        <v>Еще в г. Лиссабон</v>
      </c>
    </row>
    <row r="20" spans="1:3" x14ac:dyDescent="0.25">
      <c r="A20">
        <v>5</v>
      </c>
      <c r="B20" s="3" t="str">
        <f t="shared" si="1"/>
        <v>Дулин П.Е</v>
      </c>
      <c r="C20" s="3" t="str">
        <f t="shared" si="2"/>
        <v>Еще в г. Питер</v>
      </c>
    </row>
    <row r="21" spans="1:3" x14ac:dyDescent="0.25">
      <c r="A21">
        <v>6</v>
      </c>
      <c r="B21" s="3" t="str">
        <f t="shared" si="1"/>
        <v>Афанасьев Н.П</v>
      </c>
      <c r="C21" s="3" t="str">
        <f t="shared" si="2"/>
        <v>Еще в г. Курс</v>
      </c>
    </row>
    <row r="22" spans="1:3" x14ac:dyDescent="0.25">
      <c r="A22">
        <v>7</v>
      </c>
      <c r="B22" s="3" t="str">
        <f t="shared" si="1"/>
        <v>Бубкин С.Е</v>
      </c>
      <c r="C22" s="3" t="str">
        <f t="shared" si="2"/>
        <v xml:space="preserve">Еще в г. Стокгольм </v>
      </c>
    </row>
    <row r="23" spans="1:3" x14ac:dyDescent="0.25">
      <c r="A23">
        <v>8</v>
      </c>
      <c r="B23" s="3" t="str">
        <f t="shared" si="1"/>
        <v>Дубров А.П</v>
      </c>
      <c r="C23" s="3" t="str">
        <f t="shared" si="2"/>
        <v>Еще в г. Минск</v>
      </c>
    </row>
    <row r="24" spans="1:3" x14ac:dyDescent="0.25">
      <c r="A24">
        <v>9</v>
      </c>
      <c r="B24" s="3" t="str">
        <f t="shared" si="1"/>
        <v>Левкин П.Е</v>
      </c>
      <c r="C24" s="3" t="str">
        <f t="shared" si="2"/>
        <v xml:space="preserve">Еще в г. Брест </v>
      </c>
    </row>
    <row r="25" spans="1:3" x14ac:dyDescent="0.25">
      <c r="A25">
        <v>10</v>
      </c>
      <c r="B25" s="3" t="str">
        <f t="shared" si="1"/>
        <v>Елисеев М.П</v>
      </c>
      <c r="C25" s="3" t="str">
        <f t="shared" si="2"/>
        <v>Еще в г. Гомель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D2C8-46F8-4330-9AAD-0FC1934F42DD}">
  <dimension ref="A1:I25"/>
  <sheetViews>
    <sheetView workbookViewId="0">
      <selection activeCell="I33" sqref="I33"/>
    </sheetView>
  </sheetViews>
  <sheetFormatPr defaultRowHeight="15" x14ac:dyDescent="0.25"/>
  <cols>
    <col min="2" max="2" width="14.42578125" bestFit="1" customWidth="1"/>
    <col min="4" max="4" width="14" customWidth="1"/>
    <col min="9" max="9" width="10.28515625" customWidth="1"/>
  </cols>
  <sheetData>
    <row r="1" spans="1:9" ht="30" x14ac:dyDescent="0.25">
      <c r="E1" t="s">
        <v>97</v>
      </c>
      <c r="F1" t="s">
        <v>98</v>
      </c>
      <c r="G1" t="s">
        <v>99</v>
      </c>
      <c r="H1" t="s">
        <v>100</v>
      </c>
      <c r="I1" s="4" t="s">
        <v>101</v>
      </c>
    </row>
    <row r="2" spans="1:9" ht="30" x14ac:dyDescent="0.25">
      <c r="D2" s="4" t="s">
        <v>102</v>
      </c>
      <c r="E2" s="3">
        <f>MAX(E3:E13)</f>
        <v>9</v>
      </c>
      <c r="F2" s="3">
        <f t="shared" ref="F2:H2" si="0">MAX(F3:F13)</f>
        <v>9</v>
      </c>
      <c r="G2" s="3">
        <f t="shared" si="0"/>
        <v>10</v>
      </c>
      <c r="H2" s="3">
        <f t="shared" si="0"/>
        <v>10</v>
      </c>
      <c r="I2" s="3">
        <f>SUM(E2:H2)</f>
        <v>38</v>
      </c>
    </row>
    <row r="3" spans="1:9" x14ac:dyDescent="0.25">
      <c r="A3" t="s">
        <v>0</v>
      </c>
      <c r="B3" t="s">
        <v>1</v>
      </c>
      <c r="C3" t="s">
        <v>42</v>
      </c>
      <c r="D3" t="s">
        <v>43</v>
      </c>
      <c r="E3">
        <v>5</v>
      </c>
      <c r="F3">
        <v>1</v>
      </c>
      <c r="G3">
        <v>4</v>
      </c>
      <c r="H3">
        <v>8</v>
      </c>
      <c r="I3" s="3">
        <f>SUM(E3:H3)</f>
        <v>18</v>
      </c>
    </row>
    <row r="4" spans="1:9" x14ac:dyDescent="0.25">
      <c r="A4">
        <v>1</v>
      </c>
      <c r="B4" t="s">
        <v>9</v>
      </c>
      <c r="C4" t="s">
        <v>10</v>
      </c>
      <c r="D4" t="s">
        <v>11</v>
      </c>
      <c r="E4">
        <v>4</v>
      </c>
      <c r="F4">
        <v>5</v>
      </c>
      <c r="G4">
        <v>2</v>
      </c>
      <c r="H4">
        <v>4</v>
      </c>
      <c r="I4" s="3">
        <f t="shared" ref="I4:I13" si="1">SUM(E4:H4)</f>
        <v>15</v>
      </c>
    </row>
    <row r="5" spans="1:9" x14ac:dyDescent="0.25">
      <c r="A5">
        <v>2</v>
      </c>
      <c r="B5" t="s">
        <v>54</v>
      </c>
      <c r="C5" t="s">
        <v>55</v>
      </c>
      <c r="D5" t="s">
        <v>14</v>
      </c>
      <c r="E5">
        <v>8</v>
      </c>
      <c r="F5">
        <v>0</v>
      </c>
      <c r="G5">
        <v>4</v>
      </c>
      <c r="H5">
        <v>3</v>
      </c>
      <c r="I5" s="3">
        <f t="shared" si="1"/>
        <v>15</v>
      </c>
    </row>
    <row r="6" spans="1:9" x14ac:dyDescent="0.25">
      <c r="A6">
        <v>3</v>
      </c>
      <c r="B6" t="s">
        <v>15</v>
      </c>
      <c r="C6" t="s">
        <v>16</v>
      </c>
      <c r="D6" t="s">
        <v>17</v>
      </c>
      <c r="E6">
        <v>9</v>
      </c>
      <c r="F6">
        <v>4</v>
      </c>
      <c r="G6">
        <v>3</v>
      </c>
      <c r="H6">
        <v>3</v>
      </c>
      <c r="I6" s="3">
        <f t="shared" si="1"/>
        <v>19</v>
      </c>
    </row>
    <row r="7" spans="1:9" x14ac:dyDescent="0.25">
      <c r="A7">
        <v>4</v>
      </c>
      <c r="B7" t="s">
        <v>18</v>
      </c>
      <c r="C7" t="s">
        <v>19</v>
      </c>
      <c r="D7" t="s">
        <v>20</v>
      </c>
      <c r="E7">
        <v>4</v>
      </c>
      <c r="F7">
        <v>8</v>
      </c>
      <c r="G7">
        <v>5</v>
      </c>
      <c r="H7">
        <v>1</v>
      </c>
      <c r="I7" s="3">
        <f t="shared" si="1"/>
        <v>18</v>
      </c>
    </row>
    <row r="8" spans="1:9" x14ac:dyDescent="0.25">
      <c r="A8">
        <v>5</v>
      </c>
      <c r="B8" t="s">
        <v>21</v>
      </c>
      <c r="C8" t="s">
        <v>22</v>
      </c>
      <c r="D8" t="s">
        <v>23</v>
      </c>
      <c r="E8">
        <v>1</v>
      </c>
      <c r="F8">
        <v>9</v>
      </c>
      <c r="G8">
        <v>7</v>
      </c>
      <c r="H8">
        <v>9</v>
      </c>
      <c r="I8" s="3">
        <f t="shared" si="1"/>
        <v>26</v>
      </c>
    </row>
    <row r="9" spans="1:9" x14ac:dyDescent="0.25">
      <c r="A9">
        <v>6</v>
      </c>
      <c r="B9" t="s">
        <v>24</v>
      </c>
      <c r="C9" t="s">
        <v>25</v>
      </c>
      <c r="D9" t="s">
        <v>14</v>
      </c>
      <c r="E9">
        <v>2</v>
      </c>
      <c r="F9">
        <v>2</v>
      </c>
      <c r="G9">
        <v>8</v>
      </c>
      <c r="H9">
        <v>4</v>
      </c>
      <c r="I9" s="3">
        <f t="shared" si="1"/>
        <v>16</v>
      </c>
    </row>
    <row r="10" spans="1:9" x14ac:dyDescent="0.25">
      <c r="A10">
        <v>7</v>
      </c>
      <c r="B10" t="s">
        <v>26</v>
      </c>
      <c r="C10" t="s">
        <v>27</v>
      </c>
      <c r="D10" t="s">
        <v>23</v>
      </c>
      <c r="E10">
        <v>4</v>
      </c>
      <c r="F10">
        <v>7</v>
      </c>
      <c r="G10">
        <v>5</v>
      </c>
      <c r="H10">
        <v>9</v>
      </c>
      <c r="I10" s="3">
        <f t="shared" si="1"/>
        <v>25</v>
      </c>
    </row>
    <row r="11" spans="1:9" x14ac:dyDescent="0.25">
      <c r="A11">
        <v>8</v>
      </c>
      <c r="B11" t="s">
        <v>28</v>
      </c>
      <c r="C11" t="s">
        <v>29</v>
      </c>
      <c r="D11" t="s">
        <v>14</v>
      </c>
      <c r="E11">
        <v>6</v>
      </c>
      <c r="F11">
        <v>6</v>
      </c>
      <c r="G11">
        <v>8</v>
      </c>
      <c r="H11">
        <v>9</v>
      </c>
      <c r="I11" s="3">
        <f t="shared" si="1"/>
        <v>29</v>
      </c>
    </row>
    <row r="12" spans="1:9" x14ac:dyDescent="0.25">
      <c r="A12">
        <v>9</v>
      </c>
      <c r="B12" t="s">
        <v>30</v>
      </c>
      <c r="C12" t="s">
        <v>10</v>
      </c>
      <c r="D12" t="s">
        <v>23</v>
      </c>
      <c r="E12">
        <v>8</v>
      </c>
      <c r="F12">
        <v>8</v>
      </c>
      <c r="G12">
        <v>1</v>
      </c>
      <c r="H12">
        <v>0</v>
      </c>
      <c r="I12" s="3">
        <f t="shared" si="1"/>
        <v>17</v>
      </c>
    </row>
    <row r="13" spans="1:9" x14ac:dyDescent="0.25">
      <c r="A13">
        <v>10</v>
      </c>
      <c r="B13" t="s">
        <v>31</v>
      </c>
      <c r="C13" t="s">
        <v>32</v>
      </c>
      <c r="D13" t="s">
        <v>14</v>
      </c>
      <c r="E13">
        <v>7</v>
      </c>
      <c r="F13">
        <v>6</v>
      </c>
      <c r="G13">
        <v>10</v>
      </c>
      <c r="H13">
        <v>10</v>
      </c>
      <c r="I13" s="3">
        <f t="shared" si="1"/>
        <v>33</v>
      </c>
    </row>
    <row r="15" spans="1:9" x14ac:dyDescent="0.25">
      <c r="A15" t="s">
        <v>0</v>
      </c>
      <c r="B15" t="s">
        <v>33</v>
      </c>
      <c r="C15" t="s">
        <v>103</v>
      </c>
    </row>
    <row r="16" spans="1:9" x14ac:dyDescent="0.25">
      <c r="A16">
        <v>1</v>
      </c>
      <c r="B16" s="3" t="str">
        <f>_xlfn.CONCAT(B4," ",MID(C4,1,1),".",,MID(D4,1,1))</f>
        <v>Пупкин П.О</v>
      </c>
      <c r="C16" s="3" t="str">
        <f>IF(I3&lt;13,"Плохо",IF(I3&lt;20," Удолетварительно ",IF(I3&lt;30,"Отлично")))</f>
        <v xml:space="preserve"> Удолетварительно </v>
      </c>
    </row>
    <row r="17" spans="1:3" x14ac:dyDescent="0.25">
      <c r="A17">
        <v>2</v>
      </c>
      <c r="B17" s="3" t="str">
        <f t="shared" ref="B17:B25" si="2">_xlfn.CONCAT(B5," ",MID(C5,1,1),".",,MID(D5,1,1))</f>
        <v>Будкина О.П</v>
      </c>
      <c r="C17" s="3" t="str">
        <f t="shared" ref="C17:C25" si="3">IF(I4&lt;13,"Плохо",IF(I4&lt;20,"Удолетварительно",IF(I4&lt;30,"Отлично")))</f>
        <v>Удолетварительно</v>
      </c>
    </row>
    <row r="18" spans="1:3" x14ac:dyDescent="0.25">
      <c r="A18">
        <v>3</v>
      </c>
      <c r="B18" s="3" t="str">
        <f t="shared" si="2"/>
        <v>Петров Е.И</v>
      </c>
      <c r="C18" s="3" t="str">
        <f t="shared" si="3"/>
        <v>Удолетварительно</v>
      </c>
    </row>
    <row r="19" spans="1:3" x14ac:dyDescent="0.25">
      <c r="A19">
        <v>4</v>
      </c>
      <c r="B19" s="3" t="str">
        <f>_xlfn.CONCAT(B4," ",MID(C4,1,1),".",,MID(D4,1,1))</f>
        <v>Пупкин П.О</v>
      </c>
      <c r="C19" s="3" t="str">
        <f t="shared" si="3"/>
        <v>Удолетварительно</v>
      </c>
    </row>
    <row r="20" spans="1:3" x14ac:dyDescent="0.25">
      <c r="A20">
        <v>5</v>
      </c>
      <c r="B20" s="3" t="str">
        <f t="shared" si="2"/>
        <v>Дулин П.Е</v>
      </c>
      <c r="C20" s="3" t="str">
        <f t="shared" si="3"/>
        <v>Удолетварительно</v>
      </c>
    </row>
    <row r="21" spans="1:3" x14ac:dyDescent="0.25">
      <c r="A21">
        <v>6</v>
      </c>
      <c r="B21" s="3" t="str">
        <f t="shared" si="2"/>
        <v>Афанасьев Н.П</v>
      </c>
      <c r="C21" s="3" t="str">
        <f t="shared" si="3"/>
        <v>Отлично</v>
      </c>
    </row>
    <row r="22" spans="1:3" x14ac:dyDescent="0.25">
      <c r="A22">
        <v>7</v>
      </c>
      <c r="B22" s="3" t="str">
        <f t="shared" si="2"/>
        <v>Бубкин С.Е</v>
      </c>
      <c r="C22" s="3" t="str">
        <f t="shared" si="3"/>
        <v>Удолетварительно</v>
      </c>
    </row>
    <row r="23" spans="1:3" x14ac:dyDescent="0.25">
      <c r="A23">
        <v>8</v>
      </c>
      <c r="B23" s="3" t="str">
        <f t="shared" si="2"/>
        <v>Дубров А.П</v>
      </c>
      <c r="C23" s="3" t="str">
        <f t="shared" si="3"/>
        <v>Отлично</v>
      </c>
    </row>
    <row r="24" spans="1:3" x14ac:dyDescent="0.25">
      <c r="A24">
        <v>9</v>
      </c>
      <c r="B24" s="3" t="str">
        <f t="shared" si="2"/>
        <v>Левкин П.Е</v>
      </c>
      <c r="C24" s="3" t="str">
        <f t="shared" si="3"/>
        <v>Отлично</v>
      </c>
    </row>
    <row r="25" spans="1:3" x14ac:dyDescent="0.25">
      <c r="A25">
        <v>10</v>
      </c>
      <c r="B25" s="3" t="str">
        <f t="shared" si="2"/>
        <v>Елисеев М.П</v>
      </c>
      <c r="C25" s="3" t="str">
        <f t="shared" si="3"/>
        <v>Удолетварительно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7137-12DE-4008-A923-EAEF92BF1426}">
  <dimension ref="A1:G7"/>
  <sheetViews>
    <sheetView workbookViewId="0">
      <selection activeCell="G39" sqref="G39"/>
    </sheetView>
  </sheetViews>
  <sheetFormatPr defaultRowHeight="15" x14ac:dyDescent="0.25"/>
  <cols>
    <col min="2" max="2" width="18.140625" bestFit="1" customWidth="1"/>
    <col min="3" max="3" width="13.28515625" bestFit="1" customWidth="1"/>
    <col min="4" max="4" width="16.85546875" bestFit="1" customWidth="1"/>
    <col min="5" max="6" width="17.42578125" bestFit="1" customWidth="1"/>
  </cols>
  <sheetData>
    <row r="1" spans="1:7" x14ac:dyDescent="0.25">
      <c r="D1" t="s">
        <v>104</v>
      </c>
      <c r="E1" s="7">
        <v>40091</v>
      </c>
      <c r="F1" t="s">
        <v>105</v>
      </c>
      <c r="G1" s="2" t="s">
        <v>106</v>
      </c>
    </row>
    <row r="2" spans="1:7" x14ac:dyDescent="0.25">
      <c r="A2" t="s">
        <v>0</v>
      </c>
      <c r="B2" t="s">
        <v>107</v>
      </c>
      <c r="C2" t="s">
        <v>108</v>
      </c>
      <c r="D2" t="s">
        <v>109</v>
      </c>
      <c r="E2" t="s">
        <v>110</v>
      </c>
      <c r="F2" t="s">
        <v>111</v>
      </c>
    </row>
    <row r="3" spans="1:7" x14ac:dyDescent="0.25">
      <c r="A3">
        <v>1</v>
      </c>
      <c r="B3" t="s">
        <v>112</v>
      </c>
      <c r="C3" s="5">
        <v>40091</v>
      </c>
      <c r="D3" t="s">
        <v>113</v>
      </c>
      <c r="E3" t="s">
        <v>114</v>
      </c>
      <c r="F3" s="3"/>
    </row>
    <row r="4" spans="1:7" x14ac:dyDescent="0.25">
      <c r="A4">
        <v>2</v>
      </c>
      <c r="B4" t="s">
        <v>115</v>
      </c>
      <c r="C4" s="5">
        <v>40087</v>
      </c>
      <c r="D4" t="s">
        <v>116</v>
      </c>
      <c r="E4" t="s">
        <v>117</v>
      </c>
      <c r="F4" s="3"/>
    </row>
    <row r="5" spans="1:7" x14ac:dyDescent="0.25">
      <c r="A5">
        <v>3</v>
      </c>
      <c r="B5" t="s">
        <v>118</v>
      </c>
      <c r="C5" s="5">
        <v>40067</v>
      </c>
      <c r="D5" t="s">
        <v>119</v>
      </c>
      <c r="E5" t="s">
        <v>120</v>
      </c>
      <c r="F5" s="3"/>
    </row>
    <row r="6" spans="1:7" x14ac:dyDescent="0.25">
      <c r="A6">
        <v>4</v>
      </c>
      <c r="B6" t="s">
        <v>121</v>
      </c>
      <c r="C6" s="5">
        <v>40071</v>
      </c>
      <c r="D6" t="s">
        <v>122</v>
      </c>
      <c r="E6" t="s">
        <v>123</v>
      </c>
      <c r="F6" s="3"/>
    </row>
    <row r="7" spans="1:7" x14ac:dyDescent="0.25">
      <c r="A7">
        <v>5</v>
      </c>
      <c r="B7" t="s">
        <v>124</v>
      </c>
      <c r="C7" s="5">
        <v>40076</v>
      </c>
      <c r="D7" t="s">
        <v>125</v>
      </c>
      <c r="E7" t="s">
        <v>126</v>
      </c>
      <c r="F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2022-05-16T10:23:29Z</dcterms:modified>
</cp:coreProperties>
</file>