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<sst xmlns="http://schemas.openxmlformats.org/spreadsheetml/2006/main" count="101" uniqueCount="52">
  <si>
    <t xml:space="preserve">name</t>
  </si>
  <si>
    <t xml:space="preserve">value</t>
  </si>
  <si>
    <t xml:space="preserve">unit</t>
  </si>
  <si>
    <t xml:space="preserve">type</t>
  </si>
  <si>
    <t xml:space="preserve">version</t>
  </si>
  <si>
    <t xml:space="preserve">0.8.X</t>
  </si>
  <si>
    <t xml:space="preserve">measured</t>
  </si>
  <si>
    <t xml:space="preserve">firmware_version</t>
  </si>
  <si>
    <t xml:space="preserve">0.1.8</t>
  </si>
  <si>
    <t xml:space="preserve">compile_time</t>
  </si>
  <si>
    <t xml:space="preserve">compile_date</t>
  </si>
  <si>
    <t xml:space="preserve">slave_address</t>
  </si>
  <si>
    <t xml:space="preserve">p3_3_micro_volts</t>
  </si>
  <si>
    <t xml:space="preserve">uV</t>
  </si>
  <si>
    <t xml:space="preserve">p3_3_reading</t>
  </si>
  <si>
    <t xml:space="preserve">ADC</t>
  </si>
  <si>
    <t xml:space="preserve">+3.3GAIN</t>
  </si>
  <si>
    <t xml:space="preserve">calculated</t>
  </si>
  <si>
    <t xml:space="preserve">+3.3OFFSET</t>
  </si>
  <si>
    <t xml:space="preserve">V</t>
  </si>
  <si>
    <t xml:space="preserve">+3.3V</t>
  </si>
  <si>
    <t xml:space="preserve">+3.3ERROR</t>
  </si>
  <si>
    <t xml:space="preserve">%</t>
  </si>
  <si>
    <t xml:space="preserve">p23_micro_volts</t>
  </si>
  <si>
    <t xml:space="preserve">p23_reading</t>
  </si>
  <si>
    <t xml:space="preserve">+23GAIN</t>
  </si>
  <si>
    <t xml:space="preserve">+23OFFSET</t>
  </si>
  <si>
    <t xml:space="preserve">+23V</t>
  </si>
  <si>
    <t xml:space="preserve">+23ERROR</t>
  </si>
  <si>
    <t xml:space="preserve">p5_micro_volts</t>
  </si>
  <si>
    <t xml:space="preserve">p5_reading</t>
  </si>
  <si>
    <t xml:space="preserve">+5OFFSET</t>
  </si>
  <si>
    <t xml:space="preserve">+5GAIN</t>
  </si>
  <si>
    <t xml:space="preserve">+5</t>
  </si>
  <si>
    <t xml:space="preserve">+5ERROR</t>
  </si>
  <si>
    <t xml:space="preserve">fault_status</t>
  </si>
  <si>
    <t xml:space="preserve">+5 Fault</t>
  </si>
  <si>
    <t xml:space="preserve">+24 Fault</t>
  </si>
  <si>
    <t xml:space="preserve">Error Code 2</t>
  </si>
  <si>
    <t xml:space="preserve">DAQ Fault</t>
  </si>
  <si>
    <t xml:space="preserve">Error Code 4</t>
  </si>
  <si>
    <t xml:space="preserve">MW Fault</t>
  </si>
  <si>
    <t xml:space="preserve">Error Code 6</t>
  </si>
  <si>
    <t xml:space="preserve">Error Code 7</t>
  </si>
  <si>
    <t xml:space="preserve">Visible Fault</t>
  </si>
  <si>
    <t xml:space="preserve">Temperature Fault</t>
  </si>
  <si>
    <t xml:space="preserve">Moisture Fault</t>
  </si>
  <si>
    <t xml:space="preserve">Watchdog Fault</t>
  </si>
  <si>
    <t xml:space="preserve">Hardware Fault</t>
  </si>
  <si>
    <t xml:space="preserve">I2C Fault</t>
  </si>
  <si>
    <t xml:space="preserve">Error Code 14</t>
  </si>
  <si>
    <t xml:space="preserve">Modbus Fault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</si>
</sst>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D3" s="1" t="s">
        <v>6</v>
      </c>
    </row>
    <row r="4" customFormat="false" ht="12.8" hidden="false" customHeight="false" outlineLevel="0" collapsed="false">
      <c r="A4" s="1" t="s">
        <v>9</v>
      </c>
      <c r="B4" s="1"/>
      <c r="D4" s="1" t="s">
        <v>6</v>
      </c>
    </row>
    <row r="5" customFormat="false" ht="12.8" hidden="false" customHeight="false" outlineLevel="0" collapsed="false">
      <c r="A5" s="1" t="s">
        <v>10</v>
      </c>
      <c r="B5" s="1"/>
      <c r="D5" s="1" t="s">
        <v>6</v>
      </c>
    </row>
    <row r="6" customFormat="false" ht="12.8" hidden="false" customHeight="false" outlineLevel="0" collapsed="false">
      <c r="A6" s="1" t="s">
        <v>11</v>
      </c>
      <c r="B6" s="1" t="n">
        <v>246</v>
      </c>
      <c r="D6" s="0" t="s">
        <v>6</v>
      </c>
    </row>
    <row r="7" customFormat="false" ht="12.8" hidden="false" customHeight="false" outlineLevel="0" collapsed="false">
      <c r="A7" s="0" t="s">
        <v>12</v>
      </c>
      <c r="B7" s="0" t="n">
        <v>3260000</v>
      </c>
      <c r="C7" s="0" t="s">
        <v>13</v>
      </c>
      <c r="D7" s="0" t="s">
        <v>6</v>
      </c>
    </row>
    <row r="8" customFormat="false" ht="12.8" hidden="false" customHeight="false" outlineLevel="0" collapsed="false">
      <c r="A8" s="0" t="s">
        <v>14</v>
      </c>
      <c r="B8" s="0" t="n">
        <v>2024</v>
      </c>
      <c r="C8" s="0" t="s">
        <v>15</v>
      </c>
      <c r="D8" s="1" t="s">
        <v>6</v>
      </c>
    </row>
    <row r="9" customFormat="false" ht="12.8" hidden="false" customHeight="false" outlineLevel="0" collapsed="false">
      <c r="A9" s="0" t="s">
        <v>16</v>
      </c>
      <c r="B9" s="2" t="n">
        <f aca="false">1/2</f>
        <v>0.5</v>
      </c>
      <c r="D9" s="1" t="s">
        <v>17</v>
      </c>
    </row>
    <row r="10" customFormat="false" ht="12.8" hidden="false" customHeight="false" outlineLevel="0" collapsed="false">
      <c r="A10" s="0" t="s">
        <v>18</v>
      </c>
      <c r="B10" s="0" t="n">
        <v>0</v>
      </c>
      <c r="C10" s="0" t="s">
        <v>19</v>
      </c>
      <c r="D10" s="1" t="s">
        <v>17</v>
      </c>
    </row>
    <row r="11" customFormat="false" ht="12.8" hidden="false" customHeight="false" outlineLevel="0" collapsed="false">
      <c r="A11" s="0" t="s">
        <v>20</v>
      </c>
      <c r="B11" s="0" t="n">
        <f aca="false">B8/4096*3.3/B9</f>
        <v>3.261328125</v>
      </c>
      <c r="C11" s="0" t="s">
        <v>19</v>
      </c>
      <c r="D11" s="1" t="s">
        <v>17</v>
      </c>
    </row>
    <row r="12" customFormat="false" ht="12.8" hidden="false" customHeight="false" outlineLevel="0" collapsed="false">
      <c r="A12" s="0" t="s">
        <v>21</v>
      </c>
      <c r="B12" s="0" t="n">
        <f aca="false">ABS(B11/24-1)</f>
        <v>0.864111328125</v>
      </c>
      <c r="C12" s="0" t="s">
        <v>22</v>
      </c>
      <c r="D12" s="1" t="s">
        <v>17</v>
      </c>
    </row>
    <row r="13" customFormat="false" ht="12.8" hidden="false" customHeight="false" outlineLevel="0" collapsed="false">
      <c r="A13" s="1" t="s">
        <v>23</v>
      </c>
      <c r="B13" s="0" t="n">
        <v>23000000</v>
      </c>
      <c r="C13" s="0" t="s">
        <v>13</v>
      </c>
      <c r="D13" s="1" t="s">
        <v>6</v>
      </c>
    </row>
    <row r="14" customFormat="false" ht="12.8" hidden="false" customHeight="false" outlineLevel="0" collapsed="false">
      <c r="A14" s="1" t="s">
        <v>24</v>
      </c>
      <c r="B14" s="0" t="n">
        <v>1200</v>
      </c>
      <c r="C14" s="0" t="s">
        <v>15</v>
      </c>
      <c r="D14" s="1" t="s">
        <v>6</v>
      </c>
    </row>
    <row r="15" customFormat="false" ht="12.8" hidden="false" customHeight="false" outlineLevel="0" collapsed="false">
      <c r="A15" s="0" t="s">
        <v>25</v>
      </c>
      <c r="B15" s="0" t="n">
        <f aca="false">1/25</f>
        <v>0.04</v>
      </c>
      <c r="D15" s="1" t="s">
        <v>17</v>
      </c>
    </row>
    <row r="16" customFormat="false" ht="12.8" hidden="false" customHeight="false" outlineLevel="0" collapsed="false">
      <c r="A16" s="0" t="s">
        <v>26</v>
      </c>
      <c r="B16" s="0" t="n">
        <v>0</v>
      </c>
      <c r="C16" s="0" t="s">
        <v>19</v>
      </c>
      <c r="D16" s="1" t="s">
        <v>17</v>
      </c>
    </row>
    <row r="17" customFormat="false" ht="12.8" hidden="false" customHeight="false" outlineLevel="0" collapsed="false">
      <c r="A17" s="0" t="s">
        <v>27</v>
      </c>
      <c r="B17" s="0" t="n">
        <f aca="false">B14/4096*3.3/B15</f>
        <v>24.169921875</v>
      </c>
      <c r="C17" s="0" t="s">
        <v>19</v>
      </c>
      <c r="D17" s="1" t="s">
        <v>17</v>
      </c>
    </row>
    <row r="18" customFormat="false" ht="12.8" hidden="false" customHeight="false" outlineLevel="0" collapsed="false">
      <c r="A18" s="0" t="s">
        <v>28</v>
      </c>
      <c r="B18" s="0" t="n">
        <f aca="false">ABS(B17/24-1)</f>
        <v>0.007080078125</v>
      </c>
      <c r="C18" s="0" t="s">
        <v>22</v>
      </c>
      <c r="D18" s="1" t="s">
        <v>17</v>
      </c>
    </row>
    <row r="19" customFormat="false" ht="12.8" hidden="false" customHeight="false" outlineLevel="0" collapsed="false">
      <c r="A19" s="0" t="s">
        <v>29</v>
      </c>
      <c r="C19" s="0" t="s">
        <v>13</v>
      </c>
      <c r="D19" s="1" t="s">
        <v>6</v>
      </c>
    </row>
    <row r="20" customFormat="false" ht="12.8" hidden="false" customHeight="false" outlineLevel="0" collapsed="false">
      <c r="A20" s="1" t="s">
        <v>30</v>
      </c>
      <c r="B20" s="1" t="n">
        <v>2500</v>
      </c>
      <c r="C20" s="1" t="s">
        <v>15</v>
      </c>
      <c r="D20" s="1" t="s">
        <v>6</v>
      </c>
    </row>
    <row r="21" customFormat="false" ht="12.8" hidden="false" customHeight="false" outlineLevel="0" collapsed="false">
      <c r="A21" s="1" t="s">
        <v>31</v>
      </c>
      <c r="B21" s="1" t="n">
        <v>0</v>
      </c>
      <c r="C21" s="1" t="s">
        <v>19</v>
      </c>
      <c r="D21" s="1" t="s">
        <v>17</v>
      </c>
    </row>
    <row r="22" customFormat="false" ht="12.8" hidden="false" customHeight="false" outlineLevel="0" collapsed="false">
      <c r="A22" s="1" t="s">
        <v>32</v>
      </c>
      <c r="B22" s="1" t="n">
        <f aca="false">5/2</f>
        <v>2.5</v>
      </c>
      <c r="C22" s="1"/>
      <c r="D22" s="1" t="s">
        <v>17</v>
      </c>
    </row>
    <row r="23" customFormat="false" ht="12.8" hidden="false" customHeight="false" outlineLevel="0" collapsed="false">
      <c r="A23" s="0" t="s">
        <v>33</v>
      </c>
      <c r="B23" s="0" t="n">
        <f aca="false">B20/4096*B22*3.3</f>
        <v>5.035400390625</v>
      </c>
      <c r="C23" s="0" t="s">
        <v>19</v>
      </c>
      <c r="D23" s="1" t="s">
        <v>17</v>
      </c>
    </row>
    <row r="24" customFormat="false" ht="12.8" hidden="false" customHeight="false" outlineLevel="0" collapsed="false">
      <c r="A24" s="0" t="s">
        <v>34</v>
      </c>
      <c r="B24" s="0" t="n">
        <f aca="false">ABS((B23/5-1)*100)</f>
        <v>0.7080078125</v>
      </c>
      <c r="C24" s="0" t="s">
        <v>22</v>
      </c>
      <c r="D24" s="0" t="s">
        <v>17</v>
      </c>
    </row>
    <row r="25" customFormat="false" ht="12.8" hidden="false" customHeight="false" outlineLevel="0" collapsed="false">
      <c r="A25" s="1" t="s">
        <v>35</v>
      </c>
      <c r="B25" s="0" t="n">
        <f aca="false">BIN2DEC(1001)</f>
        <v>9</v>
      </c>
      <c r="D25" s="1" t="s">
        <v>6</v>
      </c>
    </row>
    <row r="26" customFormat="false" ht="12.8" hidden="false" customHeight="false" outlineLevel="0" collapsed="false">
      <c r="A26" s="0" t="s">
        <v>36</v>
      </c>
      <c r="B26" s="1" t="n">
        <f aca="false">MOD(_xlfn.FLOOR.MATH(B$25/POWER(2,0)),2)</f>
        <v>1</v>
      </c>
      <c r="D26" s="1" t="s">
        <v>17</v>
      </c>
    </row>
    <row r="27" customFormat="false" ht="12.8" hidden="false" customHeight="false" outlineLevel="0" collapsed="false">
      <c r="A27" s="0" t="s">
        <v>37</v>
      </c>
      <c r="B27" s="0" t="n">
        <f aca="false">MOD(_xlfn.FLOOR.MATH(B$25/POWER(2,1)),2)</f>
        <v>0</v>
      </c>
      <c r="D27" s="1" t="s">
        <v>17</v>
      </c>
    </row>
    <row r="28" customFormat="false" ht="12.8" hidden="false" customHeight="false" outlineLevel="0" collapsed="false">
      <c r="A28" s="1" t="s">
        <v>38</v>
      </c>
      <c r="B28" s="0" t="n">
        <f aca="false">MOD(_xlfn.FLOOR.MATH(B$25/POWER(2,2)),2)</f>
        <v>0</v>
      </c>
      <c r="D28" s="1" t="s">
        <v>17</v>
      </c>
    </row>
    <row r="29" customFormat="false" ht="12.8" hidden="false" customHeight="false" outlineLevel="0" collapsed="false">
      <c r="A29" s="1" t="s">
        <v>39</v>
      </c>
      <c r="B29" s="1" t="n">
        <f aca="false">MOD(_xlfn.FLOOR.MATH(B$25/POWER(2,3)),2)</f>
        <v>1</v>
      </c>
      <c r="D29" s="1" t="s">
        <v>17</v>
      </c>
    </row>
    <row r="30" customFormat="false" ht="12.8" hidden="false" customHeight="false" outlineLevel="0" collapsed="false">
      <c r="A30" s="1" t="s">
        <v>40</v>
      </c>
      <c r="B30" s="1" t="n">
        <f aca="false">MOD(_xlfn.FLOOR.MATH(B$25/POWER(2,4)),2)</f>
        <v>0</v>
      </c>
      <c r="D30" s="1" t="s">
        <v>17</v>
      </c>
    </row>
    <row r="31" customFormat="false" ht="12.8" hidden="false" customHeight="false" outlineLevel="0" collapsed="false">
      <c r="A31" s="1" t="s">
        <v>41</v>
      </c>
      <c r="B31" s="1" t="n">
        <f aca="false">MOD(_xlfn.FLOOR.MATH(B$25/POWER(2,5)),2)</f>
        <v>0</v>
      </c>
      <c r="D31" s="1" t="s">
        <v>17</v>
      </c>
    </row>
    <row r="32" customFormat="false" ht="12.8" hidden="false" customHeight="false" outlineLevel="0" collapsed="false">
      <c r="A32" s="1" t="s">
        <v>42</v>
      </c>
      <c r="B32" s="1" t="n">
        <f aca="false">MOD(_xlfn.FLOOR.MATH(B$25/POWER(2,6)),2)</f>
        <v>0</v>
      </c>
      <c r="D32" s="1" t="s">
        <v>17</v>
      </c>
    </row>
    <row r="33" customFormat="false" ht="12.8" hidden="false" customHeight="false" outlineLevel="0" collapsed="false">
      <c r="A33" s="1" t="s">
        <v>43</v>
      </c>
      <c r="B33" s="1" t="n">
        <f aca="false">MOD(_xlfn.FLOOR.MATH(B$25/POWER(2,7)),2)</f>
        <v>0</v>
      </c>
      <c r="D33" s="1" t="s">
        <v>17</v>
      </c>
    </row>
    <row r="34" customFormat="false" ht="12.8" hidden="false" customHeight="false" outlineLevel="0" collapsed="false">
      <c r="A34" s="1" t="s">
        <v>44</v>
      </c>
      <c r="B34" s="1" t="n">
        <f aca="false">MOD(_xlfn.FLOOR.MATH(B$25/POWER(2,8)),2)</f>
        <v>0</v>
      </c>
      <c r="D34" s="1" t="s">
        <v>17</v>
      </c>
    </row>
    <row r="35" customFormat="false" ht="12.8" hidden="false" customHeight="false" outlineLevel="0" collapsed="false">
      <c r="A35" s="1" t="s">
        <v>45</v>
      </c>
      <c r="B35" s="1" t="n">
        <f aca="false">MOD(_xlfn.FLOOR.MATH(B$25/POWER(2,9)),2)</f>
        <v>0</v>
      </c>
      <c r="D35" s="1" t="s">
        <v>17</v>
      </c>
    </row>
    <row r="36" customFormat="false" ht="12.8" hidden="false" customHeight="false" outlineLevel="0" collapsed="false">
      <c r="A36" s="1" t="s">
        <v>46</v>
      </c>
      <c r="B36" s="1" t="n">
        <f aca="false">MOD(_xlfn.FLOOR.MATH(B$25/POWER(2,10)),2)</f>
        <v>0</v>
      </c>
      <c r="D36" s="1" t="s">
        <v>17</v>
      </c>
    </row>
    <row r="37" customFormat="false" ht="12.8" hidden="false" customHeight="false" outlineLevel="0" collapsed="false">
      <c r="A37" s="1" t="s">
        <v>47</v>
      </c>
      <c r="B37" s="1" t="n">
        <f aca="false">MOD(_xlfn.FLOOR.MATH(B$25/POWER(2,11)),2)</f>
        <v>0</v>
      </c>
      <c r="D37" s="1" t="s">
        <v>17</v>
      </c>
    </row>
    <row r="38" customFormat="false" ht="12.8" hidden="false" customHeight="false" outlineLevel="0" collapsed="false">
      <c r="A38" s="1" t="s">
        <v>48</v>
      </c>
      <c r="B38" s="1" t="n">
        <f aca="false">MOD(_xlfn.FLOOR.MATH(B$25/POWER(2,12)),2)</f>
        <v>0</v>
      </c>
      <c r="D38" s="1" t="s">
        <v>17</v>
      </c>
    </row>
    <row r="39" customFormat="false" ht="12.8" hidden="false" customHeight="false" outlineLevel="0" collapsed="false">
      <c r="A39" s="1" t="s">
        <v>49</v>
      </c>
      <c r="B39" s="1" t="n">
        <f aca="false">MOD(_xlfn.FLOOR.MATH(B$25/POWER(2,13)),2)</f>
        <v>0</v>
      </c>
      <c r="D39" s="1" t="s">
        <v>17</v>
      </c>
    </row>
    <row r="40" customFormat="false" ht="12.8" hidden="false" customHeight="false" outlineLevel="0" collapsed="false">
      <c r="A40" s="1" t="s">
        <v>50</v>
      </c>
      <c r="B40" s="1" t="n">
        <f aca="false">MOD(_xlfn.FLOOR.MATH(B$25/POWER(2,14)),2)</f>
        <v>0</v>
      </c>
      <c r="D40" s="1" t="s">
        <v>17</v>
      </c>
    </row>
    <row r="41" customFormat="false" ht="12.8" hidden="false" customHeight="false" outlineLevel="0" collapsed="false">
      <c r="A41" s="1" t="s">
        <v>51</v>
      </c>
      <c r="B41" s="1" t="n">
        <f aca="false">MOD(_xlfn.FLOOR.MATH(B$25/POWER(2,15)),2)</f>
        <v>0</v>
      </c>
      <c r="D41" s="1" t="s">
        <v>17</v>
      </c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2023-09-18T00:12:16Z</dcterms:created>
  <dc:creator/>
  <dc:description/>
  <dc:language>en-US</dc:language>
  <cp:lastModifiedBy/>
  <dcterms:modified xsi:type="dcterms:W3CDTF">2023-09-18T09:18:57Z</dcterms:modified>
  <cp:revision>19</cp:revision>
  <dc:subject/>
  <dc:title/>
</cp:coreProperties>
</file>