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<sst xmlns="http://schemas.openxmlformats.org/spreadsheetml/2006/main" count="50" uniqueCount="44">
  <si>
    <t xml:space="preserve">name</t>
  </si>
  <si>
    <t xml:space="preserve">expected value</t>
  </si>
  <si>
    <t xml:space="preserve">unit</t>
  </si>
  <si>
    <t xml:space="preserve">min</t>
  </si>
  <si>
    <t xml:space="preserve">max</t>
  </si>
  <si>
    <t xml:space="preserve">value</t>
  </si>
  <si>
    <t xml:space="preserve">passes</t>
  </si>
  <si>
    <t xml:space="preserve">version</t>
  </si>
  <si>
    <t xml:space="preserve">0.8.X</t>
  </si>
  <si>
    <t xml:space="preserve">firmware_version</t>
  </si>
  <si>
    <t xml:space="preserve">0.1.8</t>
  </si>
  <si>
    <t xml:space="preserve">compile_time</t>
  </si>
  <si>
    <t xml:space="preserve">compile_date</t>
  </si>
  <si>
    <r>
      <rPr>
        <sz val="10"/>
        <rFont val="Arial"/>
        <family val="2"/>
        <charset val="1"/>
      </rPr>
      <t xml:space="preserve">September 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, 2023</t>
    </r>
  </si>
  <si>
    <t xml:space="preserve">slave_address</t>
  </si>
  <si>
    <t xml:space="preserve">p3_3_micro_volts</t>
  </si>
  <si>
    <t xml:space="preserve">uV</t>
  </si>
  <si>
    <t xml:space="preserve">p3_3_reading</t>
  </si>
  <si>
    <t xml:space="preserve">ADC</t>
  </si>
  <si>
    <t xml:space="preserve">+3.3ERROR</t>
  </si>
  <si>
    <t xml:space="preserve">%</t>
  </si>
  <si>
    <t xml:space="preserve">p23_micro_volts</t>
  </si>
  <si>
    <t xml:space="preserve">p23_reading</t>
  </si>
  <si>
    <t xml:space="preserve">+23ERROR</t>
  </si>
  <si>
    <t xml:space="preserve">p5_micro_volts</t>
  </si>
  <si>
    <t xml:space="preserve">p5_reading</t>
  </si>
  <si>
    <t xml:space="preserve">+5ERROR</t>
  </si>
  <si>
    <t xml:space="preserve">fault_status</t>
  </si>
  <si>
    <t xml:space="preserve">+5 Fault</t>
  </si>
  <si>
    <t xml:space="preserve">+24 Fault</t>
  </si>
  <si>
    <t xml:space="preserve">Error Code 2</t>
  </si>
  <si>
    <t xml:space="preserve">DAQ Fault</t>
  </si>
  <si>
    <t xml:space="preserve">Error Code 4</t>
  </si>
  <si>
    <t xml:space="preserve">MW Fault</t>
  </si>
  <si>
    <t xml:space="preserve">Error Code 6</t>
  </si>
  <si>
    <t xml:space="preserve">Error Code 7</t>
  </si>
  <si>
    <t xml:space="preserve">Visible Fault</t>
  </si>
  <si>
    <t xml:space="preserve">Temperature Fault</t>
  </si>
  <si>
    <t xml:space="preserve">Moisture Fault</t>
  </si>
  <si>
    <t xml:space="preserve">Watchdog Fault</t>
  </si>
  <si>
    <t xml:space="preserve">Hardware Fault</t>
  </si>
  <si>
    <t xml:space="preserve">I2C Fault</t>
  </si>
  <si>
    <t xml:space="preserve">Error Code 14</t>
  </si>
  <si>
    <t xml:space="preserve">Modbus Fault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</si>
</sst>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5.18"/>
    <col collapsed="false" customWidth="false" hidden="false" outlineLevel="0" max="6" min="6" style="1" width="11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D2" s="2"/>
      <c r="G2" s="3" t="b">
        <f aca="false">B2=F2</f>
        <v>0</v>
      </c>
    </row>
    <row r="3" customFormat="false" ht="12.8" hidden="false" customHeight="false" outlineLevel="0" collapsed="false">
      <c r="A3" s="2" t="s">
        <v>9</v>
      </c>
      <c r="B3" s="2" t="s">
        <v>10</v>
      </c>
      <c r="D3" s="2"/>
      <c r="G3" s="3" t="n">
        <f aca="false">B3=F3</f>
        <v>0</v>
      </c>
    </row>
    <row r="4" customFormat="false" ht="12.8" hidden="false" customHeight="false" outlineLevel="0" collapsed="false">
      <c r="A4" s="2" t="s">
        <v>11</v>
      </c>
      <c r="B4" s="4" t="n">
        <v>0.38125</v>
      </c>
      <c r="D4" s="2"/>
      <c r="G4" s="3" t="n">
        <f aca="false">B4=F4</f>
        <v>0</v>
      </c>
    </row>
    <row r="5" customFormat="false" ht="12.8" hidden="false" customHeight="false" outlineLevel="0" collapsed="false">
      <c r="A5" s="2" t="s">
        <v>12</v>
      </c>
      <c r="B5" s="2" t="s">
        <v>13</v>
      </c>
      <c r="D5" s="2"/>
      <c r="G5" s="3" t="n">
        <f aca="false">B5=F5</f>
        <v>0</v>
      </c>
    </row>
    <row r="6" customFormat="false" ht="12.8" hidden="false" customHeight="false" outlineLevel="0" collapsed="false">
      <c r="A6" s="2" t="s">
        <v>14</v>
      </c>
      <c r="B6" s="2" t="n">
        <v>246</v>
      </c>
      <c r="G6" s="3" t="n">
        <f aca="false">B6=F6</f>
        <v>0</v>
      </c>
    </row>
    <row r="7" customFormat="false" ht="12.8" hidden="false" customHeight="false" outlineLevel="0" collapsed="false">
      <c r="A7" s="0" t="s">
        <v>15</v>
      </c>
      <c r="B7" s="0" t="n">
        <v>3300000</v>
      </c>
      <c r="C7" s="0" t="s">
        <v>16</v>
      </c>
      <c r="D7" s="0" t="n">
        <v>3200000</v>
      </c>
      <c r="E7" s="0" t="n">
        <v>3400000</v>
      </c>
      <c r="G7" s="3" t="b">
        <f aca="false">F7&gt;=D7 &amp; F7&lt;=E7</f>
        <v>1</v>
      </c>
    </row>
    <row r="8" customFormat="false" ht="12.8" hidden="false" customHeight="false" outlineLevel="0" collapsed="false">
      <c r="A8" s="0" t="s">
        <v>17</v>
      </c>
      <c r="B8" s="0" t="n">
        <v>2100</v>
      </c>
      <c r="C8" s="0" t="s">
        <v>18</v>
      </c>
      <c r="D8" s="2"/>
    </row>
    <row r="9" customFormat="false" ht="12.8" hidden="false" customHeight="false" outlineLevel="0" collapsed="false">
      <c r="A9" s="0" t="s">
        <v>19</v>
      </c>
      <c r="B9" s="0" t="n">
        <v>0</v>
      </c>
      <c r="C9" s="0" t="s">
        <v>20</v>
      </c>
      <c r="D9" s="2" t="n">
        <v>0</v>
      </c>
      <c r="E9" s="0" t="n">
        <v>3</v>
      </c>
      <c r="G9" s="3" t="b">
        <f aca="false">F9&gt;=D9 &amp; F9&lt;=E9</f>
        <v>1</v>
      </c>
    </row>
    <row r="10" customFormat="false" ht="12.8" hidden="false" customHeight="false" outlineLevel="0" collapsed="false">
      <c r="A10" s="2" t="s">
        <v>21</v>
      </c>
      <c r="B10" s="0" t="n">
        <v>23000000</v>
      </c>
      <c r="C10" s="0" t="s">
        <v>16</v>
      </c>
      <c r="D10" s="2" t="n">
        <v>18000000</v>
      </c>
      <c r="E10" s="0" t="n">
        <v>30000000</v>
      </c>
      <c r="G10" s="3" t="b">
        <f aca="false">F10&gt;=D10 &amp; F10&lt;=E10</f>
        <v>1</v>
      </c>
    </row>
    <row r="11" customFormat="false" ht="12.8" hidden="false" customHeight="false" outlineLevel="0" collapsed="false">
      <c r="A11" s="2" t="s">
        <v>22</v>
      </c>
      <c r="B11" s="0" t="n">
        <v>1200</v>
      </c>
      <c r="C11" s="0" t="s">
        <v>18</v>
      </c>
      <c r="D11" s="2"/>
    </row>
    <row r="12" customFormat="false" ht="12.8" hidden="false" customHeight="false" outlineLevel="0" collapsed="false">
      <c r="A12" s="0" t="s">
        <v>23</v>
      </c>
      <c r="B12" s="0" t="n">
        <v>0</v>
      </c>
      <c r="C12" s="0" t="s">
        <v>20</v>
      </c>
      <c r="D12" s="2" t="n">
        <v>0</v>
      </c>
      <c r="E12" s="0" t="n">
        <v>3</v>
      </c>
      <c r="G12" s="3" t="b">
        <f aca="false">F12&gt;=D12 &amp; F12&lt;=E12</f>
        <v>1</v>
      </c>
    </row>
    <row r="13" customFormat="false" ht="12.8" hidden="false" customHeight="false" outlineLevel="0" collapsed="false">
      <c r="A13" s="0" t="s">
        <v>24</v>
      </c>
      <c r="B13" s="0" t="n">
        <v>5000000</v>
      </c>
      <c r="C13" s="0" t="s">
        <v>16</v>
      </c>
      <c r="D13" s="2" t="n">
        <v>4900000</v>
      </c>
      <c r="E13" s="2" t="n">
        <v>5100000</v>
      </c>
      <c r="G13" s="3" t="b">
        <f aca="false">F13&gt;=D13 &amp; F13&lt;=E13</f>
        <v>1</v>
      </c>
    </row>
    <row r="14" customFormat="false" ht="12.8" hidden="false" customHeight="false" outlineLevel="0" collapsed="false">
      <c r="A14" s="2" t="s">
        <v>25</v>
      </c>
      <c r="B14" s="2" t="n">
        <v>2500</v>
      </c>
      <c r="C14" s="2" t="s">
        <v>18</v>
      </c>
      <c r="D14" s="2"/>
    </row>
    <row r="15" customFormat="false" ht="12.8" hidden="false" customHeight="false" outlineLevel="0" collapsed="false">
      <c r="A15" s="0" t="s">
        <v>26</v>
      </c>
      <c r="B15" s="0" t="n">
        <v>0</v>
      </c>
      <c r="C15" s="0" t="s">
        <v>20</v>
      </c>
      <c r="D15" s="0" t="n">
        <v>0</v>
      </c>
      <c r="E15" s="0" t="n">
        <v>3</v>
      </c>
      <c r="G15" s="3" t="b">
        <f aca="false">F15&gt;=D15 &amp; F15&lt;=E15</f>
        <v>1</v>
      </c>
    </row>
    <row r="16" customFormat="false" ht="12.8" hidden="false" customHeight="false" outlineLevel="0" collapsed="false">
      <c r="A16" s="2" t="s">
        <v>27</v>
      </c>
      <c r="B16" s="0" t="n">
        <v>0</v>
      </c>
      <c r="D16" s="2"/>
    </row>
    <row r="17" customFormat="false" ht="12.8" hidden="false" customHeight="false" outlineLevel="0" collapsed="false">
      <c r="A17" s="0" t="s">
        <v>28</v>
      </c>
      <c r="B17" s="2" t="n">
        <f aca="false">MOD(_xlfn.FLOOR.MATH(B$16/POWER(2,0)),2)</f>
        <v>0</v>
      </c>
      <c r="D17" s="2"/>
      <c r="G17" s="3" t="n">
        <f aca="false">B17=F17</f>
        <v>1</v>
      </c>
    </row>
    <row r="18" customFormat="false" ht="12.8" hidden="false" customHeight="false" outlineLevel="0" collapsed="false">
      <c r="A18" s="0" t="s">
        <v>29</v>
      </c>
      <c r="B18" s="0" t="n">
        <f aca="false">MOD(_xlfn.FLOOR.MATH(B$16/POWER(2,1)),2)</f>
        <v>0</v>
      </c>
      <c r="D18" s="2"/>
      <c r="G18" s="3" t="n">
        <f aca="false">B18=F18</f>
        <v>1</v>
      </c>
    </row>
    <row r="19" customFormat="false" ht="12.8" hidden="false" customHeight="false" outlineLevel="0" collapsed="false">
      <c r="A19" s="2" t="s">
        <v>30</v>
      </c>
      <c r="B19" s="0" t="n">
        <f aca="false">MOD(_xlfn.FLOOR.MATH(B$16/POWER(2,2)),2)</f>
        <v>0</v>
      </c>
      <c r="D19" s="2"/>
      <c r="G19" s="3" t="n">
        <f aca="false">B19=F19</f>
        <v>1</v>
      </c>
    </row>
    <row r="20" customFormat="false" ht="12.8" hidden="false" customHeight="false" outlineLevel="0" collapsed="false">
      <c r="A20" s="2" t="s">
        <v>31</v>
      </c>
      <c r="B20" s="2" t="n">
        <f aca="false">MOD(_xlfn.FLOOR.MATH(B$16/POWER(2,3)),2)</f>
        <v>0</v>
      </c>
      <c r="D20" s="2"/>
      <c r="G20" s="3" t="n">
        <f aca="false">B20=F20</f>
        <v>1</v>
      </c>
    </row>
    <row r="21" customFormat="false" ht="12.8" hidden="false" customHeight="false" outlineLevel="0" collapsed="false">
      <c r="A21" s="2" t="s">
        <v>32</v>
      </c>
      <c r="B21" s="2" t="n">
        <f aca="false">MOD(_xlfn.FLOOR.MATH(B$16/POWER(2,4)),2)</f>
        <v>0</v>
      </c>
      <c r="D21" s="2"/>
      <c r="G21" s="3" t="n">
        <f aca="false">B21=F21</f>
        <v>1</v>
      </c>
    </row>
    <row r="22" customFormat="false" ht="12.8" hidden="false" customHeight="false" outlineLevel="0" collapsed="false">
      <c r="A22" s="2" t="s">
        <v>33</v>
      </c>
      <c r="B22" s="2" t="n">
        <f aca="false">MOD(_xlfn.FLOOR.MATH(B$16/POWER(2,5)),2)</f>
        <v>0</v>
      </c>
      <c r="D22" s="2"/>
      <c r="G22" s="3" t="n">
        <f aca="false">B22=F22</f>
        <v>1</v>
      </c>
    </row>
    <row r="23" customFormat="false" ht="12.8" hidden="false" customHeight="false" outlineLevel="0" collapsed="false">
      <c r="A23" s="2" t="s">
        <v>34</v>
      </c>
      <c r="B23" s="2" t="n">
        <f aca="false">MOD(_xlfn.FLOOR.MATH(B$16/POWER(2,6)),2)</f>
        <v>0</v>
      </c>
      <c r="D23" s="2"/>
      <c r="G23" s="3" t="n">
        <f aca="false">B23=F23</f>
        <v>1</v>
      </c>
    </row>
    <row r="24" customFormat="false" ht="12.8" hidden="false" customHeight="false" outlineLevel="0" collapsed="false">
      <c r="A24" s="2" t="s">
        <v>35</v>
      </c>
      <c r="B24" s="2" t="n">
        <f aca="false">MOD(_xlfn.FLOOR.MATH(B$16/POWER(2,7)),2)</f>
        <v>0</v>
      </c>
      <c r="D24" s="2"/>
      <c r="G24" s="3" t="n">
        <f aca="false">B24=F24</f>
        <v>1</v>
      </c>
    </row>
    <row r="25" customFormat="false" ht="12.8" hidden="false" customHeight="false" outlineLevel="0" collapsed="false">
      <c r="A25" s="2" t="s">
        <v>36</v>
      </c>
      <c r="B25" s="2" t="n">
        <f aca="false">MOD(_xlfn.FLOOR.MATH(B$16/POWER(2,8)),2)</f>
        <v>0</v>
      </c>
      <c r="D25" s="2"/>
      <c r="G25" s="3" t="n">
        <f aca="false">B25=F25</f>
        <v>1</v>
      </c>
    </row>
    <row r="26" customFormat="false" ht="12.8" hidden="false" customHeight="false" outlineLevel="0" collapsed="false">
      <c r="A26" s="2" t="s">
        <v>37</v>
      </c>
      <c r="B26" s="2" t="n">
        <f aca="false">MOD(_xlfn.FLOOR.MATH(B$16/POWER(2,9)),2)</f>
        <v>0</v>
      </c>
      <c r="D26" s="2"/>
      <c r="G26" s="3" t="n">
        <f aca="false">B27=F27</f>
        <v>1</v>
      </c>
    </row>
    <row r="27" customFormat="false" ht="12.8" hidden="false" customHeight="false" outlineLevel="0" collapsed="false">
      <c r="A27" s="2" t="s">
        <v>38</v>
      </c>
      <c r="B27" s="2" t="n">
        <f aca="false">MOD(_xlfn.FLOOR.MATH(B$16/POWER(2,10)),2)</f>
        <v>0</v>
      </c>
      <c r="D27" s="2"/>
    </row>
    <row r="28" customFormat="false" ht="12.8" hidden="false" customHeight="false" outlineLevel="0" collapsed="false">
      <c r="A28" s="2" t="s">
        <v>39</v>
      </c>
      <c r="B28" s="2" t="n">
        <f aca="false">MOD(_xlfn.FLOOR.MATH(B$16/POWER(2,11)),2)</f>
        <v>0</v>
      </c>
      <c r="D28" s="2"/>
      <c r="G28" s="3" t="n">
        <f aca="false">B28=F28</f>
        <v>1</v>
      </c>
    </row>
    <row r="29" customFormat="false" ht="12.8" hidden="false" customHeight="false" outlineLevel="0" collapsed="false">
      <c r="A29" s="2" t="s">
        <v>40</v>
      </c>
      <c r="B29" s="2" t="n">
        <f aca="false">MOD(_xlfn.FLOOR.MATH(B$16/POWER(2,12)),2)</f>
        <v>0</v>
      </c>
      <c r="D29" s="2"/>
      <c r="G29" s="3" t="n">
        <f aca="false">B29=F29</f>
        <v>1</v>
      </c>
    </row>
    <row r="30" customFormat="false" ht="12.8" hidden="false" customHeight="false" outlineLevel="0" collapsed="false">
      <c r="A30" s="2" t="s">
        <v>41</v>
      </c>
      <c r="B30" s="2" t="n">
        <f aca="false">MOD(_xlfn.FLOOR.MATH(B$16/POWER(2,13)),2)</f>
        <v>0</v>
      </c>
      <c r="D30" s="2"/>
      <c r="G30" s="3" t="n">
        <f aca="false">B30=F30</f>
        <v>1</v>
      </c>
    </row>
    <row r="31" customFormat="false" ht="12.8" hidden="false" customHeight="false" outlineLevel="0" collapsed="false">
      <c r="A31" s="2" t="s">
        <v>42</v>
      </c>
      <c r="B31" s="2" t="n">
        <f aca="false">MOD(_xlfn.FLOOR.MATH(B$16/POWER(2,14)),2)</f>
        <v>0</v>
      </c>
      <c r="D31" s="2"/>
      <c r="G31" s="3" t="n">
        <f aca="false">B31=F31</f>
        <v>1</v>
      </c>
    </row>
    <row r="32" customFormat="false" ht="12.8" hidden="false" customHeight="false" outlineLevel="0" collapsed="false">
      <c r="A32" s="2" t="s">
        <v>43</v>
      </c>
      <c r="B32" s="2" t="n">
        <f aca="false">MOD(_xlfn.FLOOR.MATH(B$16/POWER(2,15)),2)</f>
        <v>0</v>
      </c>
      <c r="D32" s="2"/>
      <c r="G32" s="3" t="n">
        <f aca="false">B32=F32</f>
        <v>1</v>
      </c>
    </row>
    <row r="38" customFormat="false" ht="12.8" hidden="false" customHeight="false" outlineLevel="0" collapsed="false">
      <c r="A38" s="2"/>
      <c r="B38" s="2"/>
    </row>
    <row r="39" customFormat="false" ht="12.8" hidden="false" customHeight="false" outlineLevel="0" collapsed="false">
      <c r="A39" s="2"/>
      <c r="B39" s="2"/>
    </row>
    <row r="40" customFormat="false" ht="12.8" hidden="false" customHeight="false" outlineLevel="0" collapsed="false">
      <c r="A40" s="2"/>
      <c r="B40" s="2"/>
    </row>
    <row r="41" customFormat="false" ht="12.8" hidden="false" customHeight="false" outlineLevel="0" collapsed="false">
      <c r="A41" s="2"/>
      <c r="B41" s="2"/>
    </row>
    <row r="42" customFormat="false" ht="12.8" hidden="false" customHeight="false" outlineLevel="0" collapsed="false">
      <c r="A42" s="2"/>
      <c r="B42" s="2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/>
      <c r="B44" s="2"/>
    </row>
    <row r="45" customFormat="false" ht="12.8" hidden="false" customHeight="false" outlineLevel="0" collapsed="false">
      <c r="A45" s="2"/>
      <c r="B45" s="2"/>
    </row>
    <row r="46" customFormat="false" ht="12.8" hidden="false" customHeight="false" outlineLevel="0" collapsed="false">
      <c r="A46" s="2"/>
      <c r="B46" s="2"/>
    </row>
    <row r="47" customFormat="false" ht="12.8" hidden="false" customHeight="false" outlineLevel="0" collapsed="false">
      <c r="A47" s="2"/>
      <c r="B47" s="2"/>
    </row>
    <row r="48" customFormat="false" ht="12.8" hidden="false" customHeight="false" outlineLevel="0" collapsed="false">
      <c r="A48" s="2"/>
      <c r="B48" s="2"/>
    </row>
    <row r="49" customFormat="false" ht="12.8" hidden="false" customHeight="false" outlineLevel="0" collapsed="false">
      <c r="A49" s="2"/>
      <c r="B4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2023-09-18T00:12:16Z</dcterms:created>
  <dc:creator/>
  <dc:description/>
  <dc:language>en-US</dc:language>
  <cp:lastModifiedBy/>
  <dcterms:modified xsi:type="dcterms:W3CDTF">2023-09-30T19:43:40Z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