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uzui\Documents\projects\Time art\"/>
    </mc:Choice>
  </mc:AlternateContent>
  <bookViews>
    <workbookView xWindow="0" yWindow="0" windowWidth="28800" windowHeight="12435"/>
  </bookViews>
  <sheets>
    <sheet name="Лист1" sheetId="1" r:id="rId1"/>
    <sheet name="Лист2" sheetId="2" r:id="rId2"/>
  </sheets>
  <externalReferences>
    <externalReference r:id="rId3"/>
  </externalReferenc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67" i="2" l="1"/>
  <c r="U367" i="2"/>
  <c r="T367" i="2"/>
  <c r="G367" i="2"/>
  <c r="AG366" i="2"/>
  <c r="AE366" i="2"/>
  <c r="AD366" i="2"/>
  <c r="AB366" i="2"/>
  <c r="AF366" i="2" s="1"/>
  <c r="Z366" i="2"/>
  <c r="W366" i="2"/>
  <c r="I366" i="2" s="1"/>
  <c r="U366" i="2"/>
  <c r="O366" i="2"/>
  <c r="K366" i="2"/>
  <c r="AH366" i="2" s="1"/>
  <c r="AG365" i="2"/>
  <c r="AD365" i="2"/>
  <c r="AB365" i="2"/>
  <c r="AF365" i="2" s="1"/>
  <c r="Z365" i="2"/>
  <c r="W365" i="2"/>
  <c r="P365" i="2" s="1"/>
  <c r="U365" i="2"/>
  <c r="O365" i="2"/>
  <c r="K365" i="2"/>
  <c r="AH365" i="2" s="1"/>
  <c r="I365" i="2"/>
  <c r="AP364" i="2"/>
  <c r="AR364" i="2" s="1"/>
  <c r="AG364" i="2"/>
  <c r="AF364" i="2"/>
  <c r="AD364" i="2"/>
  <c r="AB364" i="2"/>
  <c r="AE364" i="2" s="1"/>
  <c r="AA364" i="2"/>
  <c r="Z364" i="2"/>
  <c r="W364" i="2"/>
  <c r="U364" i="2"/>
  <c r="P364" i="2"/>
  <c r="O364" i="2"/>
  <c r="K364" i="2"/>
  <c r="AH364" i="2" s="1"/>
  <c r="I364" i="2"/>
  <c r="AP363" i="2"/>
  <c r="AR363" i="2" s="1"/>
  <c r="AT363" i="2" s="1"/>
  <c r="AG363" i="2"/>
  <c r="AF363" i="2"/>
  <c r="AE363" i="2"/>
  <c r="AD363" i="2"/>
  <c r="AB363" i="2"/>
  <c r="AA363" i="2"/>
  <c r="Z363" i="2"/>
  <c r="W363" i="2"/>
  <c r="U363" i="2"/>
  <c r="O363" i="2"/>
  <c r="P363" i="2" s="1"/>
  <c r="K363" i="2"/>
  <c r="AH363" i="2" s="1"/>
  <c r="I363" i="2"/>
  <c r="AP362" i="2"/>
  <c r="AR362" i="2" s="1"/>
  <c r="AF362" i="2"/>
  <c r="AE362" i="2"/>
  <c r="AD362" i="2"/>
  <c r="AG362" i="2" s="1"/>
  <c r="AB362" i="2"/>
  <c r="AA362" i="2"/>
  <c r="Z362" i="2"/>
  <c r="W362" i="2"/>
  <c r="I362" i="2" s="1"/>
  <c r="U362" i="2"/>
  <c r="P362" i="2"/>
  <c r="O362" i="2"/>
  <c r="K362" i="2"/>
  <c r="AH362" i="2" s="1"/>
  <c r="AG361" i="2"/>
  <c r="AE361" i="2"/>
  <c r="AD361" i="2"/>
  <c r="AB361" i="2"/>
  <c r="AF361" i="2" s="1"/>
  <c r="Z361" i="2"/>
  <c r="W361" i="2"/>
  <c r="P361" i="2" s="1"/>
  <c r="U361" i="2"/>
  <c r="O361" i="2"/>
  <c r="K361" i="2"/>
  <c r="AH361" i="2" s="1"/>
  <c r="I361" i="2"/>
  <c r="AF360" i="2"/>
  <c r="AD360" i="2"/>
  <c r="AG360" i="2" s="1"/>
  <c r="AB360" i="2"/>
  <c r="AE360" i="2" s="1"/>
  <c r="Z360" i="2"/>
  <c r="W360" i="2"/>
  <c r="I360" i="2" s="1"/>
  <c r="U360" i="2"/>
  <c r="O360" i="2"/>
  <c r="K360" i="2"/>
  <c r="AP360" i="2" s="1"/>
  <c r="AR360" i="2" s="1"/>
  <c r="AP359" i="2"/>
  <c r="AG359" i="2"/>
  <c r="AD359" i="2"/>
  <c r="AB359" i="2"/>
  <c r="AF359" i="2" s="1"/>
  <c r="AA359" i="2"/>
  <c r="Z359" i="2"/>
  <c r="W359" i="2"/>
  <c r="U359" i="2"/>
  <c r="O359" i="2"/>
  <c r="P359" i="2" s="1"/>
  <c r="K359" i="2"/>
  <c r="AH359" i="2" s="1"/>
  <c r="I359" i="2"/>
  <c r="AP358" i="2"/>
  <c r="AF358" i="2"/>
  <c r="AE358" i="2"/>
  <c r="AD358" i="2"/>
  <c r="AG358" i="2" s="1"/>
  <c r="AB358" i="2"/>
  <c r="AA358" i="2"/>
  <c r="Z358" i="2"/>
  <c r="W358" i="2"/>
  <c r="I358" i="2" s="1"/>
  <c r="U358" i="2"/>
  <c r="P358" i="2"/>
  <c r="O358" i="2"/>
  <c r="K358" i="2"/>
  <c r="AH358" i="2" s="1"/>
  <c r="AB357" i="2"/>
  <c r="AE357" i="2" s="1"/>
  <c r="Z357" i="2"/>
  <c r="Y357" i="2"/>
  <c r="W357" i="2"/>
  <c r="I357" i="2" s="1"/>
  <c r="AC357" i="2" s="1"/>
  <c r="U357" i="2"/>
  <c r="O357" i="2"/>
  <c r="P357" i="2" s="1"/>
  <c r="K357" i="2"/>
  <c r="AP357" i="2" s="1"/>
  <c r="G357" i="2"/>
  <c r="AB356" i="2"/>
  <c r="AE356" i="2" s="1"/>
  <c r="Z356" i="2"/>
  <c r="Y356" i="2"/>
  <c r="W356" i="2"/>
  <c r="P356" i="2" s="1"/>
  <c r="U356" i="2"/>
  <c r="O356" i="2"/>
  <c r="K356" i="2"/>
  <c r="G356" i="2"/>
  <c r="AB355" i="2"/>
  <c r="AE355" i="2" s="1"/>
  <c r="Z355" i="2"/>
  <c r="Y355" i="2"/>
  <c r="W355" i="2"/>
  <c r="I355" i="2" s="1"/>
  <c r="AC355" i="2" s="1"/>
  <c r="U355" i="2"/>
  <c r="O355" i="2"/>
  <c r="K355" i="2"/>
  <c r="AP355" i="2" s="1"/>
  <c r="G355" i="2"/>
  <c r="AB354" i="2"/>
  <c r="AE354" i="2" s="1"/>
  <c r="Z354" i="2"/>
  <c r="Y354" i="2"/>
  <c r="W354" i="2"/>
  <c r="I354" i="2" s="1"/>
  <c r="AC354" i="2" s="1"/>
  <c r="U354" i="2"/>
  <c r="O354" i="2"/>
  <c r="K354" i="2"/>
  <c r="AP354" i="2" s="1"/>
  <c r="G354" i="2"/>
  <c r="AB353" i="2"/>
  <c r="AE353" i="2" s="1"/>
  <c r="Z353" i="2"/>
  <c r="Y353" i="2"/>
  <c r="W353" i="2"/>
  <c r="I353" i="2" s="1"/>
  <c r="AC353" i="2" s="1"/>
  <c r="U353" i="2"/>
  <c r="O353" i="2"/>
  <c r="K353" i="2"/>
  <c r="AP353" i="2" s="1"/>
  <c r="G353" i="2"/>
  <c r="AB352" i="2"/>
  <c r="AE352" i="2" s="1"/>
  <c r="Z352" i="2"/>
  <c r="Y352" i="2"/>
  <c r="W352" i="2"/>
  <c r="P352" i="2" s="1"/>
  <c r="U352" i="2"/>
  <c r="O352" i="2"/>
  <c r="K352" i="2"/>
  <c r="G352" i="2"/>
  <c r="AP351" i="2"/>
  <c r="AE351" i="2"/>
  <c r="AB351" i="2"/>
  <c r="Z351" i="2"/>
  <c r="Y351" i="2"/>
  <c r="W351" i="2"/>
  <c r="P351" i="2" s="1"/>
  <c r="U351" i="2"/>
  <c r="O351" i="2"/>
  <c r="K351" i="2"/>
  <c r="I351" i="2"/>
  <c r="AC351" i="2" s="1"/>
  <c r="G351" i="2"/>
  <c r="AP350" i="2"/>
  <c r="AE350" i="2"/>
  <c r="AB350" i="2"/>
  <c r="Z350" i="2"/>
  <c r="Y350" i="2"/>
  <c r="W350" i="2"/>
  <c r="U350" i="2"/>
  <c r="K350" i="2"/>
  <c r="G350" i="2"/>
  <c r="I350" i="2" s="1"/>
  <c r="AC350" i="2" s="1"/>
  <c r="AB349" i="2"/>
  <c r="AE349" i="2" s="1"/>
  <c r="Z349" i="2"/>
  <c r="Y349" i="2"/>
  <c r="W349" i="2"/>
  <c r="I349" i="2" s="1"/>
  <c r="AC349" i="2" s="1"/>
  <c r="U349" i="2"/>
  <c r="O349" i="2"/>
  <c r="P349" i="2" s="1"/>
  <c r="K349" i="2"/>
  <c r="AP349" i="2" s="1"/>
  <c r="G349" i="2"/>
  <c r="AB348" i="2"/>
  <c r="AE348" i="2" s="1"/>
  <c r="Z348" i="2"/>
  <c r="Y348" i="2"/>
  <c r="W348" i="2"/>
  <c r="P348" i="2" s="1"/>
  <c r="U348" i="2"/>
  <c r="O348" i="2"/>
  <c r="K348" i="2"/>
  <c r="G348" i="2"/>
  <c r="AP347" i="2"/>
  <c r="AE347" i="2"/>
  <c r="AB347" i="2"/>
  <c r="Z347" i="2"/>
  <c r="Y347" i="2"/>
  <c r="W347" i="2"/>
  <c r="P347" i="2" s="1"/>
  <c r="U347" i="2"/>
  <c r="O347" i="2"/>
  <c r="K347" i="2"/>
  <c r="I347" i="2"/>
  <c r="AC347" i="2" s="1"/>
  <c r="G347" i="2"/>
  <c r="AB346" i="2"/>
  <c r="AE346" i="2" s="1"/>
  <c r="Z346" i="2"/>
  <c r="Y346" i="2"/>
  <c r="W346" i="2"/>
  <c r="I346" i="2" s="1"/>
  <c r="AC346" i="2" s="1"/>
  <c r="U346" i="2"/>
  <c r="K346" i="2"/>
  <c r="AP346" i="2" s="1"/>
  <c r="G346" i="2"/>
  <c r="O346" i="2" s="1"/>
  <c r="P346" i="2" s="1"/>
  <c r="AP345" i="2"/>
  <c r="AE345" i="2"/>
  <c r="AC345" i="2"/>
  <c r="AD345" i="2" s="1"/>
  <c r="AB345" i="2"/>
  <c r="Z345" i="2"/>
  <c r="Y345" i="2"/>
  <c r="W345" i="2"/>
  <c r="U345" i="2"/>
  <c r="O345" i="2"/>
  <c r="P345" i="2" s="1"/>
  <c r="K345" i="2"/>
  <c r="I345" i="2"/>
  <c r="G345" i="2"/>
  <c r="AB344" i="2"/>
  <c r="AE344" i="2" s="1"/>
  <c r="Z344" i="2"/>
  <c r="Y344" i="2"/>
  <c r="W344" i="2"/>
  <c r="P344" i="2" s="1"/>
  <c r="U344" i="2"/>
  <c r="O344" i="2"/>
  <c r="K344" i="2"/>
  <c r="G344" i="2"/>
  <c r="AP343" i="2"/>
  <c r="AE343" i="2"/>
  <c r="AB343" i="2"/>
  <c r="Z343" i="2"/>
  <c r="Y343" i="2"/>
  <c r="W343" i="2"/>
  <c r="P343" i="2" s="1"/>
  <c r="U343" i="2"/>
  <c r="O343" i="2"/>
  <c r="K343" i="2"/>
  <c r="I343" i="2"/>
  <c r="AC343" i="2" s="1"/>
  <c r="G343" i="2"/>
  <c r="AB342" i="2"/>
  <c r="AE342" i="2" s="1"/>
  <c r="Z342" i="2"/>
  <c r="Y342" i="2"/>
  <c r="W342" i="2"/>
  <c r="I342" i="2" s="1"/>
  <c r="AC342" i="2" s="1"/>
  <c r="U342" i="2"/>
  <c r="O342" i="2"/>
  <c r="K342" i="2"/>
  <c r="AP342" i="2" s="1"/>
  <c r="G342" i="2"/>
  <c r="AP341" i="2"/>
  <c r="AE341" i="2"/>
  <c r="AB341" i="2"/>
  <c r="Z341" i="2"/>
  <c r="Y341" i="2"/>
  <c r="W341" i="2"/>
  <c r="P341" i="2" s="1"/>
  <c r="U341" i="2"/>
  <c r="O341" i="2"/>
  <c r="K341" i="2"/>
  <c r="I341" i="2"/>
  <c r="AC341" i="2" s="1"/>
  <c r="G341" i="2"/>
  <c r="AB340" i="2"/>
  <c r="AE340" i="2" s="1"/>
  <c r="Z340" i="2"/>
  <c r="Y340" i="2"/>
  <c r="W340" i="2"/>
  <c r="P340" i="2" s="1"/>
  <c r="U340" i="2"/>
  <c r="O340" i="2"/>
  <c r="K340" i="2"/>
  <c r="G340" i="2"/>
  <c r="AP339" i="2"/>
  <c r="AE339" i="2"/>
  <c r="AB339" i="2"/>
  <c r="Z339" i="2"/>
  <c r="Y339" i="2"/>
  <c r="W339" i="2"/>
  <c r="P339" i="2" s="1"/>
  <c r="U339" i="2"/>
  <c r="O339" i="2"/>
  <c r="K339" i="2"/>
  <c r="I339" i="2"/>
  <c r="AC339" i="2" s="1"/>
  <c r="G339" i="2"/>
  <c r="AB338" i="2"/>
  <c r="AE338" i="2" s="1"/>
  <c r="Z338" i="2"/>
  <c r="Y338" i="2"/>
  <c r="W338" i="2"/>
  <c r="I338" i="2" s="1"/>
  <c r="AC338" i="2" s="1"/>
  <c r="U338" i="2"/>
  <c r="K338" i="2"/>
  <c r="AP338" i="2" s="1"/>
  <c r="G338" i="2"/>
  <c r="O338" i="2" s="1"/>
  <c r="P338" i="2" s="1"/>
  <c r="AP337" i="2"/>
  <c r="AE337" i="2"/>
  <c r="AC337" i="2"/>
  <c r="AD337" i="2" s="1"/>
  <c r="AB337" i="2"/>
  <c r="Z337" i="2"/>
  <c r="Y337" i="2"/>
  <c r="W337" i="2"/>
  <c r="U337" i="2"/>
  <c r="O337" i="2"/>
  <c r="P337" i="2" s="1"/>
  <c r="K337" i="2"/>
  <c r="I337" i="2"/>
  <c r="G337" i="2"/>
  <c r="AB336" i="2"/>
  <c r="AE336" i="2" s="1"/>
  <c r="Z336" i="2"/>
  <c r="Y336" i="2"/>
  <c r="W336" i="2"/>
  <c r="U336" i="2"/>
  <c r="O336" i="2"/>
  <c r="K336" i="2"/>
  <c r="G336" i="2"/>
  <c r="AE335" i="2"/>
  <c r="AB335" i="2"/>
  <c r="AA335" i="2"/>
  <c r="Z335" i="2"/>
  <c r="Y335" i="2"/>
  <c r="W335" i="2"/>
  <c r="P335" i="2" s="1"/>
  <c r="U335" i="2"/>
  <c r="O335" i="2"/>
  <c r="K335" i="2"/>
  <c r="AH335" i="2" s="1"/>
  <c r="I335" i="2"/>
  <c r="AC335" i="2" s="1"/>
  <c r="AD335" i="2" s="1"/>
  <c r="AG335" i="2" s="1"/>
  <c r="G335" i="2"/>
  <c r="AB334" i="2"/>
  <c r="AE334" i="2" s="1"/>
  <c r="Z334" i="2"/>
  <c r="Y334" i="2"/>
  <c r="W334" i="2"/>
  <c r="P334" i="2" s="1"/>
  <c r="U334" i="2"/>
  <c r="K334" i="2"/>
  <c r="AP334" i="2" s="1"/>
  <c r="G334" i="2"/>
  <c r="O334" i="2" s="1"/>
  <c r="AP333" i="2"/>
  <c r="AE333" i="2"/>
  <c r="AB333" i="2"/>
  <c r="Z333" i="2"/>
  <c r="Y333" i="2"/>
  <c r="W333" i="2"/>
  <c r="U333" i="2"/>
  <c r="O333" i="2"/>
  <c r="P333" i="2" s="1"/>
  <c r="K333" i="2"/>
  <c r="I333" i="2"/>
  <c r="AC333" i="2" s="1"/>
  <c r="G333" i="2"/>
  <c r="AB332" i="2"/>
  <c r="AE332" i="2" s="1"/>
  <c r="Z332" i="2"/>
  <c r="Y332" i="2"/>
  <c r="W332" i="2"/>
  <c r="P332" i="2" s="1"/>
  <c r="U332" i="2"/>
  <c r="O332" i="2"/>
  <c r="K332" i="2"/>
  <c r="G332" i="2"/>
  <c r="AP331" i="2"/>
  <c r="AE331" i="2"/>
  <c r="AB331" i="2"/>
  <c r="Z331" i="2"/>
  <c r="Y331" i="2"/>
  <c r="W331" i="2"/>
  <c r="P331" i="2" s="1"/>
  <c r="U331" i="2"/>
  <c r="O331" i="2"/>
  <c r="K331" i="2"/>
  <c r="I331" i="2"/>
  <c r="AC331" i="2" s="1"/>
  <c r="G331" i="2"/>
  <c r="AB330" i="2"/>
  <c r="AE330" i="2" s="1"/>
  <c r="Z330" i="2"/>
  <c r="Y330" i="2"/>
  <c r="W330" i="2"/>
  <c r="I330" i="2" s="1"/>
  <c r="AC330" i="2" s="1"/>
  <c r="U330" i="2"/>
  <c r="K330" i="2"/>
  <c r="AP330" i="2" s="1"/>
  <c r="G330" i="2"/>
  <c r="O330" i="2" s="1"/>
  <c r="AP329" i="2"/>
  <c r="AE329" i="2"/>
  <c r="AB329" i="2"/>
  <c r="Z329" i="2"/>
  <c r="Y329" i="2"/>
  <c r="W329" i="2"/>
  <c r="P329" i="2" s="1"/>
  <c r="U329" i="2"/>
  <c r="O329" i="2"/>
  <c r="K329" i="2"/>
  <c r="I329" i="2"/>
  <c r="AC329" i="2" s="1"/>
  <c r="G329" i="2"/>
  <c r="AB328" i="2"/>
  <c r="AE328" i="2" s="1"/>
  <c r="Z328" i="2"/>
  <c r="Y328" i="2"/>
  <c r="W328" i="2"/>
  <c r="P328" i="2" s="1"/>
  <c r="U328" i="2"/>
  <c r="O328" i="2"/>
  <c r="K328" i="2"/>
  <c r="G328" i="2"/>
  <c r="AP327" i="2"/>
  <c r="AE327" i="2"/>
  <c r="AB327" i="2"/>
  <c r="Z327" i="2"/>
  <c r="Y327" i="2"/>
  <c r="W327" i="2"/>
  <c r="P327" i="2" s="1"/>
  <c r="U327" i="2"/>
  <c r="O327" i="2"/>
  <c r="K327" i="2"/>
  <c r="I327" i="2"/>
  <c r="AC327" i="2" s="1"/>
  <c r="G327" i="2"/>
  <c r="AB326" i="2"/>
  <c r="AE326" i="2" s="1"/>
  <c r="Z326" i="2"/>
  <c r="Y326" i="2"/>
  <c r="W326" i="2"/>
  <c r="I326" i="2" s="1"/>
  <c r="AC326" i="2" s="1"/>
  <c r="U326" i="2"/>
  <c r="K326" i="2"/>
  <c r="AP326" i="2" s="1"/>
  <c r="G326" i="2"/>
  <c r="O326" i="2" s="1"/>
  <c r="AP325" i="2"/>
  <c r="AE325" i="2"/>
  <c r="AB325" i="2"/>
  <c r="Z325" i="2"/>
  <c r="Y325" i="2"/>
  <c r="W325" i="2"/>
  <c r="U325" i="2"/>
  <c r="O325" i="2"/>
  <c r="P325" i="2" s="1"/>
  <c r="K325" i="2"/>
  <c r="I325" i="2"/>
  <c r="AC325" i="2" s="1"/>
  <c r="G325" i="2"/>
  <c r="AB324" i="2"/>
  <c r="AE324" i="2" s="1"/>
  <c r="Z324" i="2"/>
  <c r="Y324" i="2"/>
  <c r="W324" i="2"/>
  <c r="P324" i="2" s="1"/>
  <c r="U324" i="2"/>
  <c r="O324" i="2"/>
  <c r="K324" i="2"/>
  <c r="G324" i="2"/>
  <c r="AP323" i="2"/>
  <c r="AE323" i="2"/>
  <c r="AB323" i="2"/>
  <c r="Z323" i="2"/>
  <c r="Y323" i="2"/>
  <c r="W323" i="2"/>
  <c r="P323" i="2" s="1"/>
  <c r="U323" i="2"/>
  <c r="O323" i="2"/>
  <c r="K323" i="2"/>
  <c r="I323" i="2"/>
  <c r="AC323" i="2" s="1"/>
  <c r="G323" i="2"/>
  <c r="AB322" i="2"/>
  <c r="AE322" i="2" s="1"/>
  <c r="Z322" i="2"/>
  <c r="Y322" i="2"/>
  <c r="W322" i="2"/>
  <c r="I322" i="2" s="1"/>
  <c r="AC322" i="2" s="1"/>
  <c r="U322" i="2"/>
  <c r="K322" i="2"/>
  <c r="AP322" i="2" s="1"/>
  <c r="G322" i="2"/>
  <c r="O322" i="2" s="1"/>
  <c r="AP321" i="2"/>
  <c r="AE321" i="2"/>
  <c r="AB321" i="2"/>
  <c r="Z321" i="2"/>
  <c r="Y321" i="2"/>
  <c r="W321" i="2"/>
  <c r="U321" i="2"/>
  <c r="O321" i="2"/>
  <c r="P321" i="2" s="1"/>
  <c r="K321" i="2"/>
  <c r="I321" i="2"/>
  <c r="AC321" i="2" s="1"/>
  <c r="G321" i="2"/>
  <c r="AB320" i="2"/>
  <c r="AE320" i="2" s="1"/>
  <c r="Z320" i="2"/>
  <c r="Y320" i="2"/>
  <c r="W320" i="2"/>
  <c r="P320" i="2" s="1"/>
  <c r="U320" i="2"/>
  <c r="O320" i="2"/>
  <c r="K320" i="2"/>
  <c r="G320" i="2"/>
  <c r="AP319" i="2"/>
  <c r="AE319" i="2"/>
  <c r="AB319" i="2"/>
  <c r="Z319" i="2"/>
  <c r="Y319" i="2"/>
  <c r="W319" i="2"/>
  <c r="P319" i="2" s="1"/>
  <c r="U319" i="2"/>
  <c r="O319" i="2"/>
  <c r="K319" i="2"/>
  <c r="I319" i="2"/>
  <c r="AC319" i="2" s="1"/>
  <c r="G319" i="2"/>
  <c r="AB318" i="2"/>
  <c r="AE318" i="2" s="1"/>
  <c r="Z318" i="2"/>
  <c r="Y318" i="2"/>
  <c r="W318" i="2"/>
  <c r="I318" i="2" s="1"/>
  <c r="AC318" i="2" s="1"/>
  <c r="U318" i="2"/>
  <c r="K318" i="2"/>
  <c r="AP318" i="2" s="1"/>
  <c r="G318" i="2"/>
  <c r="O318" i="2" s="1"/>
  <c r="AP317" i="2"/>
  <c r="AE317" i="2"/>
  <c r="AB317" i="2"/>
  <c r="Z317" i="2"/>
  <c r="Y317" i="2"/>
  <c r="W317" i="2"/>
  <c r="U317" i="2"/>
  <c r="O317" i="2"/>
  <c r="P317" i="2" s="1"/>
  <c r="K317" i="2"/>
  <c r="I317" i="2"/>
  <c r="AC317" i="2" s="1"/>
  <c r="G317" i="2"/>
  <c r="AB316" i="2"/>
  <c r="AE316" i="2" s="1"/>
  <c r="Z316" i="2"/>
  <c r="Y316" i="2"/>
  <c r="W316" i="2"/>
  <c r="P316" i="2" s="1"/>
  <c r="U316" i="2"/>
  <c r="O316" i="2"/>
  <c r="K316" i="2"/>
  <c r="G316" i="2"/>
  <c r="AP315" i="2"/>
  <c r="AE315" i="2"/>
  <c r="AB315" i="2"/>
  <c r="Z315" i="2"/>
  <c r="Y315" i="2"/>
  <c r="W315" i="2"/>
  <c r="P315" i="2" s="1"/>
  <c r="U315" i="2"/>
  <c r="O315" i="2"/>
  <c r="K315" i="2"/>
  <c r="I315" i="2"/>
  <c r="AC315" i="2" s="1"/>
  <c r="G315" i="2"/>
  <c r="AB314" i="2"/>
  <c r="AE314" i="2" s="1"/>
  <c r="Z314" i="2"/>
  <c r="Y314" i="2"/>
  <c r="W314" i="2"/>
  <c r="I314" i="2" s="1"/>
  <c r="AC314" i="2" s="1"/>
  <c r="U314" i="2"/>
  <c r="K314" i="2"/>
  <c r="AP314" i="2" s="1"/>
  <c r="G314" i="2"/>
  <c r="O314" i="2" s="1"/>
  <c r="AP313" i="2"/>
  <c r="AE313" i="2"/>
  <c r="AB313" i="2"/>
  <c r="Z313" i="2"/>
  <c r="Y313" i="2"/>
  <c r="W313" i="2"/>
  <c r="U313" i="2"/>
  <c r="O313" i="2"/>
  <c r="P313" i="2" s="1"/>
  <c r="K313" i="2"/>
  <c r="I313" i="2"/>
  <c r="AC313" i="2" s="1"/>
  <c r="G313" i="2"/>
  <c r="AB312" i="2"/>
  <c r="AE312" i="2" s="1"/>
  <c r="Z312" i="2"/>
  <c r="Y312" i="2"/>
  <c r="W312" i="2"/>
  <c r="P312" i="2" s="1"/>
  <c r="U312" i="2"/>
  <c r="O312" i="2"/>
  <c r="K312" i="2"/>
  <c r="G312" i="2"/>
  <c r="AP311" i="2"/>
  <c r="AE311" i="2"/>
  <c r="AB311" i="2"/>
  <c r="Z311" i="2"/>
  <c r="Y311" i="2"/>
  <c r="W311" i="2"/>
  <c r="P311" i="2" s="1"/>
  <c r="U311" i="2"/>
  <c r="O311" i="2"/>
  <c r="K311" i="2"/>
  <c r="I311" i="2"/>
  <c r="AC311" i="2" s="1"/>
  <c r="G311" i="2"/>
  <c r="AB310" i="2"/>
  <c r="AE310" i="2" s="1"/>
  <c r="Z310" i="2"/>
  <c r="Y310" i="2"/>
  <c r="W310" i="2"/>
  <c r="I310" i="2" s="1"/>
  <c r="AC310" i="2" s="1"/>
  <c r="U310" i="2"/>
  <c r="K310" i="2"/>
  <c r="AP310" i="2" s="1"/>
  <c r="G310" i="2"/>
  <c r="O310" i="2" s="1"/>
  <c r="AP309" i="2"/>
  <c r="AE309" i="2"/>
  <c r="AB309" i="2"/>
  <c r="Z309" i="2"/>
  <c r="Y309" i="2"/>
  <c r="W309" i="2"/>
  <c r="U309" i="2"/>
  <c r="O309" i="2"/>
  <c r="P309" i="2" s="1"/>
  <c r="K309" i="2"/>
  <c r="I309" i="2"/>
  <c r="AC309" i="2" s="1"/>
  <c r="G309" i="2"/>
  <c r="AB308" i="2"/>
  <c r="AE308" i="2" s="1"/>
  <c r="Z308" i="2"/>
  <c r="Y308" i="2"/>
  <c r="W308" i="2"/>
  <c r="U308" i="2"/>
  <c r="O308" i="2"/>
  <c r="K308" i="2"/>
  <c r="G308" i="2"/>
  <c r="AP307" i="2"/>
  <c r="AE307" i="2"/>
  <c r="AB307" i="2"/>
  <c r="Z307" i="2"/>
  <c r="Y307" i="2"/>
  <c r="W307" i="2"/>
  <c r="P307" i="2" s="1"/>
  <c r="U307" i="2"/>
  <c r="O307" i="2"/>
  <c r="K307" i="2"/>
  <c r="I307" i="2"/>
  <c r="AC307" i="2" s="1"/>
  <c r="G307" i="2"/>
  <c r="AB306" i="2"/>
  <c r="AE306" i="2" s="1"/>
  <c r="Z306" i="2"/>
  <c r="Y306" i="2"/>
  <c r="W306" i="2"/>
  <c r="U306" i="2"/>
  <c r="K306" i="2"/>
  <c r="AP306" i="2" s="1"/>
  <c r="G306" i="2"/>
  <c r="O306" i="2" s="1"/>
  <c r="P306" i="2" s="1"/>
  <c r="AP305" i="2"/>
  <c r="AE305" i="2"/>
  <c r="AB305" i="2"/>
  <c r="Z305" i="2"/>
  <c r="Y305" i="2"/>
  <c r="W305" i="2"/>
  <c r="U305" i="2"/>
  <c r="O305" i="2"/>
  <c r="P305" i="2" s="1"/>
  <c r="K305" i="2"/>
  <c r="I305" i="2"/>
  <c r="AC305" i="2" s="1"/>
  <c r="G305" i="2"/>
  <c r="AB304" i="2"/>
  <c r="AE304" i="2" s="1"/>
  <c r="Z304" i="2"/>
  <c r="Y304" i="2"/>
  <c r="W304" i="2"/>
  <c r="U304" i="2"/>
  <c r="O304" i="2"/>
  <c r="P304" i="2" s="1"/>
  <c r="K304" i="2"/>
  <c r="AP304" i="2" s="1"/>
  <c r="G304" i="2"/>
  <c r="AE303" i="2"/>
  <c r="AC303" i="2"/>
  <c r="AD303" i="2" s="1"/>
  <c r="AG303" i="2" s="1"/>
  <c r="AB303" i="2"/>
  <c r="Z303" i="2"/>
  <c r="Y303" i="2"/>
  <c r="W303" i="2"/>
  <c r="U303" i="2"/>
  <c r="O303" i="2"/>
  <c r="K303" i="2"/>
  <c r="AH303" i="2" s="1"/>
  <c r="I303" i="2"/>
  <c r="G303" i="2"/>
  <c r="AP302" i="2"/>
  <c r="AE302" i="2"/>
  <c r="AD302" i="2"/>
  <c r="AG302" i="2" s="1"/>
  <c r="AT302" i="2" s="1"/>
  <c r="AB302" i="2"/>
  <c r="Z302" i="2"/>
  <c r="Y302" i="2"/>
  <c r="W302" i="2"/>
  <c r="U302" i="2"/>
  <c r="O302" i="2"/>
  <c r="P302" i="2" s="1"/>
  <c r="K302" i="2"/>
  <c r="AH302" i="2" s="1"/>
  <c r="I302" i="2"/>
  <c r="AC302" i="2" s="1"/>
  <c r="AF302" i="2" s="1"/>
  <c r="G302" i="2"/>
  <c r="AB301" i="2"/>
  <c r="AE301" i="2" s="1"/>
  <c r="Z301" i="2"/>
  <c r="Y301" i="2"/>
  <c r="W301" i="2"/>
  <c r="I301" i="2" s="1"/>
  <c r="AC301" i="2" s="1"/>
  <c r="U301" i="2"/>
  <c r="O301" i="2"/>
  <c r="K301" i="2"/>
  <c r="AP301" i="2" s="1"/>
  <c r="G301" i="2"/>
  <c r="AP300" i="2"/>
  <c r="AE300" i="2"/>
  <c r="AB300" i="2"/>
  <c r="Z300" i="2"/>
  <c r="Y300" i="2"/>
  <c r="W300" i="2"/>
  <c r="P300" i="2" s="1"/>
  <c r="U300" i="2"/>
  <c r="O300" i="2"/>
  <c r="K300" i="2"/>
  <c r="I300" i="2"/>
  <c r="AC300" i="2" s="1"/>
  <c r="G300" i="2"/>
  <c r="AB299" i="2"/>
  <c r="AE299" i="2" s="1"/>
  <c r="Z299" i="2"/>
  <c r="Y299" i="2"/>
  <c r="W299" i="2"/>
  <c r="I299" i="2" s="1"/>
  <c r="AC299" i="2" s="1"/>
  <c r="U299" i="2"/>
  <c r="K299" i="2"/>
  <c r="AP299" i="2" s="1"/>
  <c r="G299" i="2"/>
  <c r="O299" i="2" s="1"/>
  <c r="P299" i="2" s="1"/>
  <c r="AP298" i="2"/>
  <c r="AE298" i="2"/>
  <c r="AC298" i="2"/>
  <c r="AF298" i="2" s="1"/>
  <c r="AB298" i="2"/>
  <c r="Z298" i="2"/>
  <c r="Y298" i="2"/>
  <c r="W298" i="2"/>
  <c r="P298" i="2" s="1"/>
  <c r="U298" i="2"/>
  <c r="O298" i="2"/>
  <c r="K298" i="2"/>
  <c r="I298" i="2"/>
  <c r="G298" i="2"/>
  <c r="AB297" i="2"/>
  <c r="AE297" i="2" s="1"/>
  <c r="Z297" i="2"/>
  <c r="Y297" i="2"/>
  <c r="W297" i="2"/>
  <c r="I297" i="2" s="1"/>
  <c r="AC297" i="2" s="1"/>
  <c r="U297" i="2"/>
  <c r="O297" i="2"/>
  <c r="K297" i="2"/>
  <c r="AP297" i="2" s="1"/>
  <c r="G297" i="2"/>
  <c r="AP296" i="2"/>
  <c r="AE296" i="2"/>
  <c r="AB296" i="2"/>
  <c r="Z296" i="2"/>
  <c r="Y296" i="2"/>
  <c r="W296" i="2"/>
  <c r="P296" i="2" s="1"/>
  <c r="U296" i="2"/>
  <c r="O296" i="2"/>
  <c r="K296" i="2"/>
  <c r="I296" i="2"/>
  <c r="AC296" i="2" s="1"/>
  <c r="G296" i="2"/>
  <c r="AB295" i="2"/>
  <c r="AE295" i="2" s="1"/>
  <c r="Z295" i="2"/>
  <c r="Y295" i="2"/>
  <c r="W295" i="2"/>
  <c r="I295" i="2" s="1"/>
  <c r="AC295" i="2" s="1"/>
  <c r="U295" i="2"/>
  <c r="K295" i="2"/>
  <c r="AP295" i="2" s="1"/>
  <c r="G295" i="2"/>
  <c r="O295" i="2" s="1"/>
  <c r="P295" i="2" s="1"/>
  <c r="AP294" i="2"/>
  <c r="AE294" i="2"/>
  <c r="AC294" i="2"/>
  <c r="AF294" i="2" s="1"/>
  <c r="AB294" i="2"/>
  <c r="Z294" i="2"/>
  <c r="Y294" i="2"/>
  <c r="W294" i="2"/>
  <c r="P294" i="2" s="1"/>
  <c r="U294" i="2"/>
  <c r="O294" i="2"/>
  <c r="K294" i="2"/>
  <c r="I294" i="2"/>
  <c r="G294" i="2"/>
  <c r="AB293" i="2"/>
  <c r="AE293" i="2" s="1"/>
  <c r="Z293" i="2"/>
  <c r="Y293" i="2"/>
  <c r="W293" i="2"/>
  <c r="I293" i="2" s="1"/>
  <c r="AC293" i="2" s="1"/>
  <c r="U293" i="2"/>
  <c r="O293" i="2"/>
  <c r="K293" i="2"/>
  <c r="AP293" i="2" s="1"/>
  <c r="G293" i="2"/>
  <c r="AP292" i="2"/>
  <c r="AE292" i="2"/>
  <c r="AB292" i="2"/>
  <c r="Z292" i="2"/>
  <c r="Y292" i="2"/>
  <c r="W292" i="2"/>
  <c r="P292" i="2" s="1"/>
  <c r="U292" i="2"/>
  <c r="O292" i="2"/>
  <c r="K292" i="2"/>
  <c r="I292" i="2"/>
  <c r="AC292" i="2" s="1"/>
  <c r="G292" i="2"/>
  <c r="AB291" i="2"/>
  <c r="AE291" i="2" s="1"/>
  <c r="Z291" i="2"/>
  <c r="Y291" i="2"/>
  <c r="W291" i="2"/>
  <c r="I291" i="2" s="1"/>
  <c r="AC291" i="2" s="1"/>
  <c r="U291" i="2"/>
  <c r="K291" i="2"/>
  <c r="AP291" i="2" s="1"/>
  <c r="G291" i="2"/>
  <c r="O291" i="2" s="1"/>
  <c r="P291" i="2" s="1"/>
  <c r="AP290" i="2"/>
  <c r="AE290" i="2"/>
  <c r="AC290" i="2"/>
  <c r="AF290" i="2" s="1"/>
  <c r="AB290" i="2"/>
  <c r="Z290" i="2"/>
  <c r="Y290" i="2"/>
  <c r="W290" i="2"/>
  <c r="P290" i="2" s="1"/>
  <c r="U290" i="2"/>
  <c r="O290" i="2"/>
  <c r="K290" i="2"/>
  <c r="I290" i="2"/>
  <c r="G290" i="2"/>
  <c r="AB289" i="2"/>
  <c r="AE289" i="2" s="1"/>
  <c r="Z289" i="2"/>
  <c r="Y289" i="2"/>
  <c r="W289" i="2"/>
  <c r="I289" i="2" s="1"/>
  <c r="AC289" i="2" s="1"/>
  <c r="U289" i="2"/>
  <c r="O289" i="2"/>
  <c r="K289" i="2"/>
  <c r="AP289" i="2" s="1"/>
  <c r="G289" i="2"/>
  <c r="AP288" i="2"/>
  <c r="AE288" i="2"/>
  <c r="AB288" i="2"/>
  <c r="Z288" i="2"/>
  <c r="Y288" i="2"/>
  <c r="W288" i="2"/>
  <c r="P288" i="2" s="1"/>
  <c r="U288" i="2"/>
  <c r="O288" i="2"/>
  <c r="K288" i="2"/>
  <c r="I288" i="2"/>
  <c r="AC288" i="2" s="1"/>
  <c r="G288" i="2"/>
  <c r="AP287" i="2"/>
  <c r="AE287" i="2"/>
  <c r="AB287" i="2"/>
  <c r="Z287" i="2"/>
  <c r="Y287" i="2"/>
  <c r="W287" i="2"/>
  <c r="U287" i="2"/>
  <c r="K287" i="2"/>
  <c r="G287" i="2"/>
  <c r="O287" i="2" s="1"/>
  <c r="P287" i="2" s="1"/>
  <c r="AP286" i="2"/>
  <c r="AE286" i="2"/>
  <c r="AB286" i="2"/>
  <c r="Z286" i="2"/>
  <c r="Y286" i="2"/>
  <c r="W286" i="2"/>
  <c r="U286" i="2"/>
  <c r="O286" i="2"/>
  <c r="P286" i="2" s="1"/>
  <c r="K286" i="2"/>
  <c r="G286" i="2"/>
  <c r="I286" i="2" s="1"/>
  <c r="AC286" i="2" s="1"/>
  <c r="AB285" i="2"/>
  <c r="AE285" i="2" s="1"/>
  <c r="Z285" i="2"/>
  <c r="Y285" i="2"/>
  <c r="W285" i="2"/>
  <c r="U285" i="2"/>
  <c r="O285" i="2"/>
  <c r="K285" i="2"/>
  <c r="G285" i="2"/>
  <c r="AP284" i="2"/>
  <c r="AE284" i="2"/>
  <c r="AB284" i="2"/>
  <c r="Z284" i="2"/>
  <c r="Y284" i="2"/>
  <c r="W284" i="2"/>
  <c r="P284" i="2" s="1"/>
  <c r="U284" i="2"/>
  <c r="O284" i="2"/>
  <c r="K284" i="2"/>
  <c r="I284" i="2"/>
  <c r="AC284" i="2" s="1"/>
  <c r="G284" i="2"/>
  <c r="AP283" i="2"/>
  <c r="AE283" i="2"/>
  <c r="AB283" i="2"/>
  <c r="Z283" i="2"/>
  <c r="Y283" i="2"/>
  <c r="W283" i="2"/>
  <c r="U283" i="2"/>
  <c r="K283" i="2"/>
  <c r="G283" i="2"/>
  <c r="AP282" i="2"/>
  <c r="AE282" i="2"/>
  <c r="AB282" i="2"/>
  <c r="Z282" i="2"/>
  <c r="Y282" i="2"/>
  <c r="W282" i="2"/>
  <c r="U282" i="2"/>
  <c r="O282" i="2"/>
  <c r="P282" i="2" s="1"/>
  <c r="K282" i="2"/>
  <c r="G282" i="2"/>
  <c r="I282" i="2" s="1"/>
  <c r="AC282" i="2" s="1"/>
  <c r="AB281" i="2"/>
  <c r="AE281" i="2" s="1"/>
  <c r="Z281" i="2"/>
  <c r="Y281" i="2"/>
  <c r="W281" i="2"/>
  <c r="U281" i="2"/>
  <c r="O281" i="2"/>
  <c r="K281" i="2"/>
  <c r="G281" i="2"/>
  <c r="AB280" i="2"/>
  <c r="AE280" i="2" s="1"/>
  <c r="Z280" i="2"/>
  <c r="Y280" i="2"/>
  <c r="W280" i="2"/>
  <c r="P280" i="2" s="1"/>
  <c r="U280" i="2"/>
  <c r="O280" i="2"/>
  <c r="K280" i="2"/>
  <c r="AP280" i="2" s="1"/>
  <c r="I280" i="2"/>
  <c r="AC280" i="2" s="1"/>
  <c r="AD280" i="2" s="1"/>
  <c r="AG280" i="2" s="1"/>
  <c r="AT280" i="2" s="1"/>
  <c r="G280" i="2"/>
  <c r="AB279" i="2"/>
  <c r="AE279" i="2" s="1"/>
  <c r="Z279" i="2"/>
  <c r="Y279" i="2"/>
  <c r="W279" i="2"/>
  <c r="P279" i="2" s="1"/>
  <c r="U279" i="2"/>
  <c r="K279" i="2"/>
  <c r="AP279" i="2" s="1"/>
  <c r="I279" i="2"/>
  <c r="AC279" i="2" s="1"/>
  <c r="AD279" i="2" s="1"/>
  <c r="G279" i="2"/>
  <c r="O279" i="2" s="1"/>
  <c r="AB278" i="2"/>
  <c r="AE278" i="2" s="1"/>
  <c r="Z278" i="2"/>
  <c r="Y278" i="2"/>
  <c r="W278" i="2"/>
  <c r="I278" i="2" s="1"/>
  <c r="AC278" i="2" s="1"/>
  <c r="U278" i="2"/>
  <c r="O278" i="2"/>
  <c r="P278" i="2" s="1"/>
  <c r="K278" i="2"/>
  <c r="AP278" i="2" s="1"/>
  <c r="G278" i="2"/>
  <c r="AB277" i="2"/>
  <c r="AE277" i="2" s="1"/>
  <c r="Z277" i="2"/>
  <c r="Y277" i="2"/>
  <c r="W277" i="2"/>
  <c r="P277" i="2" s="1"/>
  <c r="U277" i="2"/>
  <c r="O277" i="2"/>
  <c r="K277" i="2"/>
  <c r="G277" i="2"/>
  <c r="AP276" i="2"/>
  <c r="AE276" i="2"/>
  <c r="AB276" i="2"/>
  <c r="Z276" i="2"/>
  <c r="Y276" i="2"/>
  <c r="W276" i="2"/>
  <c r="P276" i="2" s="1"/>
  <c r="U276" i="2"/>
  <c r="O276" i="2"/>
  <c r="K276" i="2"/>
  <c r="I276" i="2"/>
  <c r="AC276" i="2" s="1"/>
  <c r="G276" i="2"/>
  <c r="AB275" i="2"/>
  <c r="AE275" i="2" s="1"/>
  <c r="Z275" i="2"/>
  <c r="Y275" i="2"/>
  <c r="W275" i="2"/>
  <c r="I275" i="2" s="1"/>
  <c r="AC275" i="2" s="1"/>
  <c r="U275" i="2"/>
  <c r="K275" i="2"/>
  <c r="AP275" i="2" s="1"/>
  <c r="G275" i="2"/>
  <c r="O275" i="2" s="1"/>
  <c r="P275" i="2" s="1"/>
  <c r="AB274" i="2"/>
  <c r="AE274" i="2" s="1"/>
  <c r="Z274" i="2"/>
  <c r="Y274" i="2"/>
  <c r="W274" i="2"/>
  <c r="I274" i="2" s="1"/>
  <c r="AC274" i="2" s="1"/>
  <c r="U274" i="2"/>
  <c r="O274" i="2"/>
  <c r="K274" i="2"/>
  <c r="AP274" i="2" s="1"/>
  <c r="G274" i="2"/>
  <c r="AB273" i="2"/>
  <c r="AE273" i="2" s="1"/>
  <c r="Z273" i="2"/>
  <c r="Y273" i="2"/>
  <c r="W273" i="2"/>
  <c r="P273" i="2" s="1"/>
  <c r="U273" i="2"/>
  <c r="O273" i="2"/>
  <c r="K273" i="2"/>
  <c r="G273" i="2"/>
  <c r="AP272" i="2"/>
  <c r="AE272" i="2"/>
  <c r="AB272" i="2"/>
  <c r="Z272" i="2"/>
  <c r="Y272" i="2"/>
  <c r="W272" i="2"/>
  <c r="P272" i="2" s="1"/>
  <c r="U272" i="2"/>
  <c r="O272" i="2"/>
  <c r="K272" i="2"/>
  <c r="I272" i="2"/>
  <c r="AC272" i="2" s="1"/>
  <c r="G272" i="2"/>
  <c r="AB271" i="2"/>
  <c r="AE271" i="2" s="1"/>
  <c r="Z271" i="2"/>
  <c r="Y271" i="2"/>
  <c r="W271" i="2"/>
  <c r="I271" i="2" s="1"/>
  <c r="AC271" i="2" s="1"/>
  <c r="U271" i="2"/>
  <c r="K271" i="2"/>
  <c r="AP271" i="2" s="1"/>
  <c r="G271" i="2"/>
  <c r="O271" i="2" s="1"/>
  <c r="P271" i="2" s="1"/>
  <c r="AB270" i="2"/>
  <c r="AE270" i="2" s="1"/>
  <c r="Z270" i="2"/>
  <c r="Y270" i="2"/>
  <c r="W270" i="2"/>
  <c r="I270" i="2" s="1"/>
  <c r="AC270" i="2" s="1"/>
  <c r="U270" i="2"/>
  <c r="O270" i="2"/>
  <c r="K270" i="2"/>
  <c r="AP270" i="2" s="1"/>
  <c r="G270" i="2"/>
  <c r="AB269" i="2"/>
  <c r="AE269" i="2" s="1"/>
  <c r="Z269" i="2"/>
  <c r="Y269" i="2"/>
  <c r="W269" i="2"/>
  <c r="P269" i="2" s="1"/>
  <c r="U269" i="2"/>
  <c r="O269" i="2"/>
  <c r="K269" i="2"/>
  <c r="G269" i="2"/>
  <c r="AP268" i="2"/>
  <c r="AE268" i="2"/>
  <c r="AB268" i="2"/>
  <c r="Z268" i="2"/>
  <c r="Y268" i="2"/>
  <c r="W268" i="2"/>
  <c r="P268" i="2" s="1"/>
  <c r="U268" i="2"/>
  <c r="O268" i="2"/>
  <c r="K268" i="2"/>
  <c r="I268" i="2"/>
  <c r="AC268" i="2" s="1"/>
  <c r="G268" i="2"/>
  <c r="AB267" i="2"/>
  <c r="AE267" i="2" s="1"/>
  <c r="Z267" i="2"/>
  <c r="Y267" i="2"/>
  <c r="W267" i="2"/>
  <c r="I267" i="2" s="1"/>
  <c r="AC267" i="2" s="1"/>
  <c r="U267" i="2"/>
  <c r="K267" i="2"/>
  <c r="AP267" i="2" s="1"/>
  <c r="G267" i="2"/>
  <c r="O267" i="2" s="1"/>
  <c r="P267" i="2" s="1"/>
  <c r="AP266" i="2"/>
  <c r="AE266" i="2"/>
  <c r="AC266" i="2"/>
  <c r="AD266" i="2" s="1"/>
  <c r="AB266" i="2"/>
  <c r="Z266" i="2"/>
  <c r="Y266" i="2"/>
  <c r="W266" i="2"/>
  <c r="U266" i="2"/>
  <c r="O266" i="2"/>
  <c r="P266" i="2" s="1"/>
  <c r="K266" i="2"/>
  <c r="I266" i="2"/>
  <c r="G266" i="2"/>
  <c r="AB265" i="2"/>
  <c r="AE265" i="2" s="1"/>
  <c r="Z265" i="2"/>
  <c r="Y265" i="2"/>
  <c r="W265" i="2"/>
  <c r="P265" i="2" s="1"/>
  <c r="U265" i="2"/>
  <c r="O265" i="2"/>
  <c r="K265" i="2"/>
  <c r="G265" i="2"/>
  <c r="AP264" i="2"/>
  <c r="AE264" i="2"/>
  <c r="AB264" i="2"/>
  <c r="Z264" i="2"/>
  <c r="Y264" i="2"/>
  <c r="W264" i="2"/>
  <c r="P264" i="2" s="1"/>
  <c r="U264" i="2"/>
  <c r="O264" i="2"/>
  <c r="K264" i="2"/>
  <c r="I264" i="2"/>
  <c r="AC264" i="2" s="1"/>
  <c r="G264" i="2"/>
  <c r="AB263" i="2"/>
  <c r="AE263" i="2" s="1"/>
  <c r="Z263" i="2"/>
  <c r="Y263" i="2"/>
  <c r="W263" i="2"/>
  <c r="I263" i="2" s="1"/>
  <c r="AC263" i="2" s="1"/>
  <c r="U263" i="2"/>
  <c r="K263" i="2"/>
  <c r="AP263" i="2" s="1"/>
  <c r="G263" i="2"/>
  <c r="O263" i="2" s="1"/>
  <c r="P263" i="2" s="1"/>
  <c r="AP262" i="2"/>
  <c r="AE262" i="2"/>
  <c r="AC262" i="2"/>
  <c r="AD262" i="2" s="1"/>
  <c r="AB262" i="2"/>
  <c r="Z262" i="2"/>
  <c r="Y262" i="2"/>
  <c r="W262" i="2"/>
  <c r="U262" i="2"/>
  <c r="O262" i="2"/>
  <c r="P262" i="2" s="1"/>
  <c r="K262" i="2"/>
  <c r="I262" i="2"/>
  <c r="G262" i="2"/>
  <c r="AB261" i="2"/>
  <c r="AE261" i="2" s="1"/>
  <c r="Z261" i="2"/>
  <c r="Y261" i="2"/>
  <c r="W261" i="2"/>
  <c r="P261" i="2" s="1"/>
  <c r="U261" i="2"/>
  <c r="O261" i="2"/>
  <c r="K261" i="2"/>
  <c r="G261" i="2"/>
  <c r="AP260" i="2"/>
  <c r="AE260" i="2"/>
  <c r="AB260" i="2"/>
  <c r="Z260" i="2"/>
  <c r="Y260" i="2"/>
  <c r="W260" i="2"/>
  <c r="P260" i="2" s="1"/>
  <c r="U260" i="2"/>
  <c r="O260" i="2"/>
  <c r="K260" i="2"/>
  <c r="I260" i="2"/>
  <c r="AC260" i="2" s="1"/>
  <c r="G260" i="2"/>
  <c r="AB259" i="2"/>
  <c r="AE259" i="2" s="1"/>
  <c r="Z259" i="2"/>
  <c r="Y259" i="2"/>
  <c r="W259" i="2"/>
  <c r="I259" i="2" s="1"/>
  <c r="AC259" i="2" s="1"/>
  <c r="U259" i="2"/>
  <c r="K259" i="2"/>
  <c r="AP259" i="2" s="1"/>
  <c r="G259" i="2"/>
  <c r="O259" i="2" s="1"/>
  <c r="P259" i="2" s="1"/>
  <c r="AP258" i="2"/>
  <c r="AE258" i="2"/>
  <c r="AC258" i="2"/>
  <c r="AD258" i="2" s="1"/>
  <c r="AB258" i="2"/>
  <c r="Z258" i="2"/>
  <c r="Y258" i="2"/>
  <c r="W258" i="2"/>
  <c r="U258" i="2"/>
  <c r="O258" i="2"/>
  <c r="P258" i="2" s="1"/>
  <c r="K258" i="2"/>
  <c r="I258" i="2"/>
  <c r="G258" i="2"/>
  <c r="AB257" i="2"/>
  <c r="AE257" i="2" s="1"/>
  <c r="Z257" i="2"/>
  <c r="Y257" i="2"/>
  <c r="W257" i="2"/>
  <c r="P257" i="2" s="1"/>
  <c r="U257" i="2"/>
  <c r="O257" i="2"/>
  <c r="K257" i="2"/>
  <c r="G257" i="2"/>
  <c r="AP256" i="2"/>
  <c r="AE256" i="2"/>
  <c r="AB256" i="2"/>
  <c r="Z256" i="2"/>
  <c r="Y256" i="2"/>
  <c r="W256" i="2"/>
  <c r="P256" i="2" s="1"/>
  <c r="U256" i="2"/>
  <c r="O256" i="2"/>
  <c r="K256" i="2"/>
  <c r="I256" i="2"/>
  <c r="AC256" i="2" s="1"/>
  <c r="G256" i="2"/>
  <c r="AB255" i="2"/>
  <c r="AE255" i="2" s="1"/>
  <c r="Z255" i="2"/>
  <c r="Y255" i="2"/>
  <c r="W255" i="2"/>
  <c r="I255" i="2" s="1"/>
  <c r="AC255" i="2" s="1"/>
  <c r="U255" i="2"/>
  <c r="K255" i="2"/>
  <c r="AP255" i="2" s="1"/>
  <c r="G255" i="2"/>
  <c r="O255" i="2" s="1"/>
  <c r="P255" i="2" s="1"/>
  <c r="AP254" i="2"/>
  <c r="AE254" i="2"/>
  <c r="AC254" i="2"/>
  <c r="AD254" i="2" s="1"/>
  <c r="AB254" i="2"/>
  <c r="Z254" i="2"/>
  <c r="Y254" i="2"/>
  <c r="W254" i="2"/>
  <c r="U254" i="2"/>
  <c r="O254" i="2"/>
  <c r="P254" i="2" s="1"/>
  <c r="K254" i="2"/>
  <c r="I254" i="2"/>
  <c r="G254" i="2"/>
  <c r="AB253" i="2"/>
  <c r="AE253" i="2" s="1"/>
  <c r="Z253" i="2"/>
  <c r="Y253" i="2"/>
  <c r="W253" i="2"/>
  <c r="P253" i="2" s="1"/>
  <c r="U253" i="2"/>
  <c r="O253" i="2"/>
  <c r="K253" i="2"/>
  <c r="G253" i="2"/>
  <c r="AP252" i="2"/>
  <c r="AE252" i="2"/>
  <c r="AB252" i="2"/>
  <c r="Z252" i="2"/>
  <c r="Y252" i="2"/>
  <c r="W252" i="2"/>
  <c r="P252" i="2" s="1"/>
  <c r="U252" i="2"/>
  <c r="O252" i="2"/>
  <c r="K252" i="2"/>
  <c r="I252" i="2"/>
  <c r="AC252" i="2" s="1"/>
  <c r="G252" i="2"/>
  <c r="AB251" i="2"/>
  <c r="AE251" i="2" s="1"/>
  <c r="Z251" i="2"/>
  <c r="Y251" i="2"/>
  <c r="W251" i="2"/>
  <c r="I251" i="2" s="1"/>
  <c r="AC251" i="2" s="1"/>
  <c r="U251" i="2"/>
  <c r="K251" i="2"/>
  <c r="AP251" i="2" s="1"/>
  <c r="G251" i="2"/>
  <c r="O251" i="2" s="1"/>
  <c r="P251" i="2" s="1"/>
  <c r="AP250" i="2"/>
  <c r="AE250" i="2"/>
  <c r="AC250" i="2"/>
  <c r="AD250" i="2" s="1"/>
  <c r="AB250" i="2"/>
  <c r="Z250" i="2"/>
  <c r="Y250" i="2"/>
  <c r="W250" i="2"/>
  <c r="P250" i="2" s="1"/>
  <c r="U250" i="2"/>
  <c r="O250" i="2"/>
  <c r="K250" i="2"/>
  <c r="I250" i="2"/>
  <c r="G250" i="2"/>
  <c r="AB249" i="2"/>
  <c r="AE249" i="2" s="1"/>
  <c r="Z249" i="2"/>
  <c r="Y249" i="2"/>
  <c r="W249" i="2"/>
  <c r="P249" i="2" s="1"/>
  <c r="U249" i="2"/>
  <c r="O249" i="2"/>
  <c r="K249" i="2"/>
  <c r="G249" i="2"/>
  <c r="AP248" i="2"/>
  <c r="AE248" i="2"/>
  <c r="AB248" i="2"/>
  <c r="Z248" i="2"/>
  <c r="Y248" i="2"/>
  <c r="W248" i="2"/>
  <c r="P248" i="2" s="1"/>
  <c r="U248" i="2"/>
  <c r="O248" i="2"/>
  <c r="K248" i="2"/>
  <c r="I248" i="2"/>
  <c r="AC248" i="2" s="1"/>
  <c r="G248" i="2"/>
  <c r="AB247" i="2"/>
  <c r="AE247" i="2" s="1"/>
  <c r="Z247" i="2"/>
  <c r="Y247" i="2"/>
  <c r="W247" i="2"/>
  <c r="I247" i="2" s="1"/>
  <c r="AC247" i="2" s="1"/>
  <c r="U247" i="2"/>
  <c r="K247" i="2"/>
  <c r="AP247" i="2" s="1"/>
  <c r="G247" i="2"/>
  <c r="O247" i="2" s="1"/>
  <c r="P247" i="2" s="1"/>
  <c r="AP246" i="2"/>
  <c r="AE246" i="2"/>
  <c r="AC246" i="2"/>
  <c r="AD246" i="2" s="1"/>
  <c r="AB246" i="2"/>
  <c r="Z246" i="2"/>
  <c r="Y246" i="2"/>
  <c r="W246" i="2"/>
  <c r="P246" i="2" s="1"/>
  <c r="U246" i="2"/>
  <c r="O246" i="2"/>
  <c r="K246" i="2"/>
  <c r="I246" i="2"/>
  <c r="G246" i="2"/>
  <c r="AB245" i="2"/>
  <c r="AE245" i="2" s="1"/>
  <c r="Z245" i="2"/>
  <c r="Y245" i="2"/>
  <c r="W245" i="2"/>
  <c r="P245" i="2" s="1"/>
  <c r="U245" i="2"/>
  <c r="O245" i="2"/>
  <c r="K245" i="2"/>
  <c r="G245" i="2"/>
  <c r="AP244" i="2"/>
  <c r="AE244" i="2"/>
  <c r="AB244" i="2"/>
  <c r="Z244" i="2"/>
  <c r="Y244" i="2"/>
  <c r="W244" i="2"/>
  <c r="P244" i="2" s="1"/>
  <c r="U244" i="2"/>
  <c r="O244" i="2"/>
  <c r="K244" i="2"/>
  <c r="I244" i="2"/>
  <c r="AC244" i="2" s="1"/>
  <c r="G244" i="2"/>
  <c r="AB243" i="2"/>
  <c r="AE243" i="2" s="1"/>
  <c r="Z243" i="2"/>
  <c r="Y243" i="2"/>
  <c r="W243" i="2"/>
  <c r="I243" i="2" s="1"/>
  <c r="AC243" i="2" s="1"/>
  <c r="U243" i="2"/>
  <c r="K243" i="2"/>
  <c r="AP243" i="2" s="1"/>
  <c r="G243" i="2"/>
  <c r="O243" i="2" s="1"/>
  <c r="P243" i="2" s="1"/>
  <c r="AP242" i="2"/>
  <c r="AE242" i="2"/>
  <c r="AC242" i="2"/>
  <c r="AD242" i="2" s="1"/>
  <c r="AB242" i="2"/>
  <c r="Z242" i="2"/>
  <c r="Y242" i="2"/>
  <c r="W242" i="2"/>
  <c r="P242" i="2" s="1"/>
  <c r="U242" i="2"/>
  <c r="O242" i="2"/>
  <c r="K242" i="2"/>
  <c r="I242" i="2"/>
  <c r="G242" i="2"/>
  <c r="AB241" i="2"/>
  <c r="AE241" i="2" s="1"/>
  <c r="Z241" i="2"/>
  <c r="Y241" i="2"/>
  <c r="W241" i="2"/>
  <c r="P241" i="2" s="1"/>
  <c r="U241" i="2"/>
  <c r="O241" i="2"/>
  <c r="K241" i="2"/>
  <c r="G241" i="2"/>
  <c r="AP240" i="2"/>
  <c r="AE240" i="2"/>
  <c r="AB240" i="2"/>
  <c r="Z240" i="2"/>
  <c r="Y240" i="2"/>
  <c r="W240" i="2"/>
  <c r="P240" i="2" s="1"/>
  <c r="U240" i="2"/>
  <c r="O240" i="2"/>
  <c r="K240" i="2"/>
  <c r="I240" i="2"/>
  <c r="AC240" i="2" s="1"/>
  <c r="G240" i="2"/>
  <c r="AB239" i="2"/>
  <c r="AE239" i="2" s="1"/>
  <c r="Z239" i="2"/>
  <c r="Y239" i="2"/>
  <c r="W239" i="2"/>
  <c r="I239" i="2" s="1"/>
  <c r="AC239" i="2" s="1"/>
  <c r="U239" i="2"/>
  <c r="K239" i="2"/>
  <c r="AP239" i="2" s="1"/>
  <c r="G239" i="2"/>
  <c r="O239" i="2" s="1"/>
  <c r="P239" i="2" s="1"/>
  <c r="AP238" i="2"/>
  <c r="AE238" i="2"/>
  <c r="AC238" i="2"/>
  <c r="AD238" i="2" s="1"/>
  <c r="AB238" i="2"/>
  <c r="Z238" i="2"/>
  <c r="Y238" i="2"/>
  <c r="W238" i="2"/>
  <c r="P238" i="2" s="1"/>
  <c r="U238" i="2"/>
  <c r="O238" i="2"/>
  <c r="K238" i="2"/>
  <c r="I238" i="2"/>
  <c r="G238" i="2"/>
  <c r="AB237" i="2"/>
  <c r="AE237" i="2" s="1"/>
  <c r="Z237" i="2"/>
  <c r="Y237" i="2"/>
  <c r="W237" i="2"/>
  <c r="P237" i="2" s="1"/>
  <c r="U237" i="2"/>
  <c r="O237" i="2"/>
  <c r="K237" i="2"/>
  <c r="G237" i="2"/>
  <c r="AP236" i="2"/>
  <c r="AE236" i="2"/>
  <c r="AB236" i="2"/>
  <c r="Z236" i="2"/>
  <c r="Y236" i="2"/>
  <c r="W236" i="2"/>
  <c r="P236" i="2" s="1"/>
  <c r="U236" i="2"/>
  <c r="O236" i="2"/>
  <c r="K236" i="2"/>
  <c r="I236" i="2"/>
  <c r="AC236" i="2" s="1"/>
  <c r="G236" i="2"/>
  <c r="AB235" i="2"/>
  <c r="AE235" i="2" s="1"/>
  <c r="Z235" i="2"/>
  <c r="Y235" i="2"/>
  <c r="W235" i="2"/>
  <c r="U235" i="2"/>
  <c r="K235" i="2"/>
  <c r="AP235" i="2" s="1"/>
  <c r="G235" i="2"/>
  <c r="O235" i="2" s="1"/>
  <c r="P235" i="2" s="1"/>
  <c r="AB234" i="2"/>
  <c r="AE234" i="2" s="1"/>
  <c r="Z234" i="2"/>
  <c r="Y234" i="2"/>
  <c r="W234" i="2"/>
  <c r="I234" i="2" s="1"/>
  <c r="AC234" i="2" s="1"/>
  <c r="U234" i="2"/>
  <c r="O234" i="2"/>
  <c r="K234" i="2"/>
  <c r="AP234" i="2" s="1"/>
  <c r="G234" i="2"/>
  <c r="AB233" i="2"/>
  <c r="AE233" i="2" s="1"/>
  <c r="Z233" i="2"/>
  <c r="Y233" i="2"/>
  <c r="W233" i="2"/>
  <c r="U233" i="2"/>
  <c r="O233" i="2"/>
  <c r="K233" i="2"/>
  <c r="G233" i="2"/>
  <c r="AP232" i="2"/>
  <c r="AE232" i="2"/>
  <c r="AB232" i="2"/>
  <c r="Z232" i="2"/>
  <c r="Y232" i="2"/>
  <c r="W232" i="2"/>
  <c r="U232" i="2"/>
  <c r="O232" i="2"/>
  <c r="K232" i="2"/>
  <c r="I232" i="2"/>
  <c r="AC232" i="2" s="1"/>
  <c r="G232" i="2"/>
  <c r="AB231" i="2"/>
  <c r="AE231" i="2" s="1"/>
  <c r="Z231" i="2"/>
  <c r="Y231" i="2"/>
  <c r="W231" i="2"/>
  <c r="U231" i="2"/>
  <c r="K231" i="2"/>
  <c r="AP231" i="2" s="1"/>
  <c r="G231" i="2"/>
  <c r="O231" i="2" s="1"/>
  <c r="AB230" i="2"/>
  <c r="AE230" i="2" s="1"/>
  <c r="Z230" i="2"/>
  <c r="Y230" i="2"/>
  <c r="W230" i="2"/>
  <c r="P230" i="2" s="1"/>
  <c r="U230" i="2"/>
  <c r="O230" i="2"/>
  <c r="K230" i="2"/>
  <c r="I230" i="2"/>
  <c r="AC230" i="2" s="1"/>
  <c r="G230" i="2"/>
  <c r="AP229" i="2"/>
  <c r="AD229" i="2"/>
  <c r="AG229" i="2" s="1"/>
  <c r="AT229" i="2" s="1"/>
  <c r="AB229" i="2"/>
  <c r="AE229" i="2" s="1"/>
  <c r="Z229" i="2"/>
  <c r="Y229" i="2"/>
  <c r="W229" i="2"/>
  <c r="P229" i="2" s="1"/>
  <c r="U229" i="2"/>
  <c r="O229" i="2"/>
  <c r="K229" i="2"/>
  <c r="AH229" i="2" s="1"/>
  <c r="I229" i="2"/>
  <c r="AC229" i="2" s="1"/>
  <c r="AF229" i="2" s="1"/>
  <c r="G229" i="2"/>
  <c r="AB228" i="2"/>
  <c r="AE228" i="2" s="1"/>
  <c r="Z228" i="2"/>
  <c r="Y228" i="2"/>
  <c r="W228" i="2"/>
  <c r="P228" i="2" s="1"/>
  <c r="U228" i="2"/>
  <c r="O228" i="2"/>
  <c r="K228" i="2"/>
  <c r="G228" i="2"/>
  <c r="AB227" i="2"/>
  <c r="AE227" i="2" s="1"/>
  <c r="Z227" i="2"/>
  <c r="Y227" i="2"/>
  <c r="W227" i="2"/>
  <c r="I227" i="2" s="1"/>
  <c r="AC227" i="2" s="1"/>
  <c r="U227" i="2"/>
  <c r="O227" i="2"/>
  <c r="K227" i="2"/>
  <c r="AP227" i="2" s="1"/>
  <c r="G227" i="2"/>
  <c r="AB226" i="2"/>
  <c r="AE226" i="2" s="1"/>
  <c r="Z226" i="2"/>
  <c r="Y226" i="2"/>
  <c r="W226" i="2"/>
  <c r="I226" i="2" s="1"/>
  <c r="AC226" i="2" s="1"/>
  <c r="U226" i="2"/>
  <c r="O226" i="2"/>
  <c r="K226" i="2"/>
  <c r="AP226" i="2" s="1"/>
  <c r="G226" i="2"/>
  <c r="AP225" i="2"/>
  <c r="AE225" i="2"/>
  <c r="AB225" i="2"/>
  <c r="Z225" i="2"/>
  <c r="Y225" i="2"/>
  <c r="W225" i="2"/>
  <c r="P225" i="2" s="1"/>
  <c r="U225" i="2"/>
  <c r="O225" i="2"/>
  <c r="K225" i="2"/>
  <c r="I225" i="2"/>
  <c r="AC225" i="2" s="1"/>
  <c r="G225" i="2"/>
  <c r="AB224" i="2"/>
  <c r="AE224" i="2" s="1"/>
  <c r="Z224" i="2"/>
  <c r="Y224" i="2"/>
  <c r="W224" i="2"/>
  <c r="P224" i="2" s="1"/>
  <c r="U224" i="2"/>
  <c r="O224" i="2"/>
  <c r="K224" i="2"/>
  <c r="G224" i="2"/>
  <c r="AB223" i="2"/>
  <c r="AE223" i="2" s="1"/>
  <c r="Z223" i="2"/>
  <c r="Y223" i="2"/>
  <c r="W223" i="2"/>
  <c r="I223" i="2" s="1"/>
  <c r="AC223" i="2" s="1"/>
  <c r="U223" i="2"/>
  <c r="O223" i="2"/>
  <c r="K223" i="2"/>
  <c r="AP223" i="2" s="1"/>
  <c r="G223" i="2"/>
  <c r="AB222" i="2"/>
  <c r="AE222" i="2" s="1"/>
  <c r="Z222" i="2"/>
  <c r="Y222" i="2"/>
  <c r="W222" i="2"/>
  <c r="I222" i="2" s="1"/>
  <c r="AC222" i="2" s="1"/>
  <c r="U222" i="2"/>
  <c r="O222" i="2"/>
  <c r="K222" i="2"/>
  <c r="AP222" i="2" s="1"/>
  <c r="G222" i="2"/>
  <c r="AP221" i="2"/>
  <c r="AE221" i="2"/>
  <c r="AB221" i="2"/>
  <c r="Z221" i="2"/>
  <c r="Y221" i="2"/>
  <c r="W221" i="2"/>
  <c r="P221" i="2" s="1"/>
  <c r="U221" i="2"/>
  <c r="O221" i="2"/>
  <c r="K221" i="2"/>
  <c r="I221" i="2"/>
  <c r="AC221" i="2" s="1"/>
  <c r="G221" i="2"/>
  <c r="AB220" i="2"/>
  <c r="AE220" i="2" s="1"/>
  <c r="Z220" i="2"/>
  <c r="Y220" i="2"/>
  <c r="W220" i="2"/>
  <c r="P220" i="2" s="1"/>
  <c r="U220" i="2"/>
  <c r="O220" i="2"/>
  <c r="K220" i="2"/>
  <c r="G220" i="2"/>
  <c r="AB219" i="2"/>
  <c r="AE219" i="2" s="1"/>
  <c r="Z219" i="2"/>
  <c r="Y219" i="2"/>
  <c r="W219" i="2"/>
  <c r="I219" i="2" s="1"/>
  <c r="AC219" i="2" s="1"/>
  <c r="U219" i="2"/>
  <c r="O219" i="2"/>
  <c r="K219" i="2"/>
  <c r="AP219" i="2" s="1"/>
  <c r="G219" i="2"/>
  <c r="AB218" i="2"/>
  <c r="AE218" i="2" s="1"/>
  <c r="Z218" i="2"/>
  <c r="Y218" i="2"/>
  <c r="W218" i="2"/>
  <c r="I218" i="2" s="1"/>
  <c r="AC218" i="2" s="1"/>
  <c r="U218" i="2"/>
  <c r="O218" i="2"/>
  <c r="K218" i="2"/>
  <c r="AP218" i="2" s="1"/>
  <c r="G218" i="2"/>
  <c r="AP217" i="2"/>
  <c r="AE217" i="2"/>
  <c r="AB217" i="2"/>
  <c r="Z217" i="2"/>
  <c r="Y217" i="2"/>
  <c r="W217" i="2"/>
  <c r="P217" i="2" s="1"/>
  <c r="U217" i="2"/>
  <c r="O217" i="2"/>
  <c r="K217" i="2"/>
  <c r="I217" i="2"/>
  <c r="AC217" i="2" s="1"/>
  <c r="G217" i="2"/>
  <c r="AB216" i="2"/>
  <c r="AE216" i="2" s="1"/>
  <c r="Z216" i="2"/>
  <c r="Y216" i="2"/>
  <c r="W216" i="2"/>
  <c r="P216" i="2" s="1"/>
  <c r="U216" i="2"/>
  <c r="O216" i="2"/>
  <c r="K216" i="2"/>
  <c r="G216" i="2"/>
  <c r="AP215" i="2"/>
  <c r="AE215" i="2"/>
  <c r="AB215" i="2"/>
  <c r="Z215" i="2"/>
  <c r="Y215" i="2"/>
  <c r="W215" i="2"/>
  <c r="P215" i="2" s="1"/>
  <c r="U215" i="2"/>
  <c r="O215" i="2"/>
  <c r="K215" i="2"/>
  <c r="I215" i="2"/>
  <c r="AC215" i="2" s="1"/>
  <c r="G215" i="2"/>
  <c r="AB214" i="2"/>
  <c r="AE214" i="2" s="1"/>
  <c r="Z214" i="2"/>
  <c r="Y214" i="2"/>
  <c r="W214" i="2"/>
  <c r="I214" i="2" s="1"/>
  <c r="AC214" i="2" s="1"/>
  <c r="U214" i="2"/>
  <c r="O214" i="2"/>
  <c r="K214" i="2"/>
  <c r="AP214" i="2" s="1"/>
  <c r="G214" i="2"/>
  <c r="AP213" i="2"/>
  <c r="AE213" i="2"/>
  <c r="AB213" i="2"/>
  <c r="Z213" i="2"/>
  <c r="Y213" i="2"/>
  <c r="W213" i="2"/>
  <c r="P213" i="2" s="1"/>
  <c r="U213" i="2"/>
  <c r="O213" i="2"/>
  <c r="K213" i="2"/>
  <c r="I213" i="2"/>
  <c r="AC213" i="2" s="1"/>
  <c r="G213" i="2"/>
  <c r="AB212" i="2"/>
  <c r="AE212" i="2" s="1"/>
  <c r="Z212" i="2"/>
  <c r="Y212" i="2"/>
  <c r="W212" i="2"/>
  <c r="P212" i="2" s="1"/>
  <c r="U212" i="2"/>
  <c r="O212" i="2"/>
  <c r="K212" i="2"/>
  <c r="G212" i="2"/>
  <c r="AP211" i="2"/>
  <c r="AE211" i="2"/>
  <c r="AB211" i="2"/>
  <c r="Z211" i="2"/>
  <c r="Y211" i="2"/>
  <c r="W211" i="2"/>
  <c r="P211" i="2" s="1"/>
  <c r="U211" i="2"/>
  <c r="O211" i="2"/>
  <c r="K211" i="2"/>
  <c r="I211" i="2"/>
  <c r="AC211" i="2" s="1"/>
  <c r="G211" i="2"/>
  <c r="AB210" i="2"/>
  <c r="AE210" i="2" s="1"/>
  <c r="Z210" i="2"/>
  <c r="Y210" i="2"/>
  <c r="W210" i="2"/>
  <c r="I210" i="2" s="1"/>
  <c r="AC210" i="2" s="1"/>
  <c r="U210" i="2"/>
  <c r="O210" i="2"/>
  <c r="K210" i="2"/>
  <c r="AP210" i="2" s="1"/>
  <c r="G210" i="2"/>
  <c r="AP209" i="2"/>
  <c r="AE209" i="2"/>
  <c r="AB209" i="2"/>
  <c r="Z209" i="2"/>
  <c r="Y209" i="2"/>
  <c r="W209" i="2"/>
  <c r="P209" i="2" s="1"/>
  <c r="U209" i="2"/>
  <c r="O209" i="2"/>
  <c r="K209" i="2"/>
  <c r="I209" i="2"/>
  <c r="AC209" i="2" s="1"/>
  <c r="G209" i="2"/>
  <c r="AB208" i="2"/>
  <c r="AE208" i="2" s="1"/>
  <c r="Z208" i="2"/>
  <c r="Y208" i="2"/>
  <c r="W208" i="2"/>
  <c r="P208" i="2" s="1"/>
  <c r="U208" i="2"/>
  <c r="O208" i="2"/>
  <c r="K208" i="2"/>
  <c r="G208" i="2"/>
  <c r="AB207" i="2"/>
  <c r="AE207" i="2" s="1"/>
  <c r="Z207" i="2"/>
  <c r="Y207" i="2"/>
  <c r="W207" i="2"/>
  <c r="I207" i="2" s="1"/>
  <c r="AC207" i="2" s="1"/>
  <c r="U207" i="2"/>
  <c r="O207" i="2"/>
  <c r="K207" i="2"/>
  <c r="AP207" i="2" s="1"/>
  <c r="G207" i="2"/>
  <c r="AB206" i="2"/>
  <c r="AE206" i="2" s="1"/>
  <c r="Z206" i="2"/>
  <c r="Y206" i="2"/>
  <c r="W206" i="2"/>
  <c r="I206" i="2" s="1"/>
  <c r="AC206" i="2" s="1"/>
  <c r="U206" i="2"/>
  <c r="O206" i="2"/>
  <c r="K206" i="2"/>
  <c r="AP206" i="2" s="1"/>
  <c r="G206" i="2"/>
  <c r="AP205" i="2"/>
  <c r="AE205" i="2"/>
  <c r="AB205" i="2"/>
  <c r="Z205" i="2"/>
  <c r="Y205" i="2"/>
  <c r="W205" i="2"/>
  <c r="P205" i="2" s="1"/>
  <c r="U205" i="2"/>
  <c r="O205" i="2"/>
  <c r="K205" i="2"/>
  <c r="I205" i="2"/>
  <c r="AC205" i="2" s="1"/>
  <c r="G205" i="2"/>
  <c r="AB204" i="2"/>
  <c r="AE204" i="2" s="1"/>
  <c r="Z204" i="2"/>
  <c r="Y204" i="2"/>
  <c r="W204" i="2"/>
  <c r="P204" i="2" s="1"/>
  <c r="U204" i="2"/>
  <c r="O204" i="2"/>
  <c r="K204" i="2"/>
  <c r="G204" i="2"/>
  <c r="AB203" i="2"/>
  <c r="AE203" i="2" s="1"/>
  <c r="Z203" i="2"/>
  <c r="Y203" i="2"/>
  <c r="W203" i="2"/>
  <c r="I203" i="2" s="1"/>
  <c r="AC203" i="2" s="1"/>
  <c r="U203" i="2"/>
  <c r="O203" i="2"/>
  <c r="K203" i="2"/>
  <c r="AP203" i="2" s="1"/>
  <c r="G203" i="2"/>
  <c r="AB202" i="2"/>
  <c r="AE202" i="2" s="1"/>
  <c r="Z202" i="2"/>
  <c r="Y202" i="2"/>
  <c r="W202" i="2"/>
  <c r="I202" i="2" s="1"/>
  <c r="AC202" i="2" s="1"/>
  <c r="U202" i="2"/>
  <c r="O202" i="2"/>
  <c r="K202" i="2"/>
  <c r="AP202" i="2" s="1"/>
  <c r="G202" i="2"/>
  <c r="AP201" i="2"/>
  <c r="AE201" i="2"/>
  <c r="AB201" i="2"/>
  <c r="Z201" i="2"/>
  <c r="Y201" i="2"/>
  <c r="W201" i="2"/>
  <c r="P201" i="2" s="1"/>
  <c r="U201" i="2"/>
  <c r="O201" i="2"/>
  <c r="K201" i="2"/>
  <c r="I201" i="2"/>
  <c r="AC201" i="2" s="1"/>
  <c r="G201" i="2"/>
  <c r="AB200" i="2"/>
  <c r="AE200" i="2" s="1"/>
  <c r="Z200" i="2"/>
  <c r="Y200" i="2"/>
  <c r="W200" i="2"/>
  <c r="P200" i="2" s="1"/>
  <c r="U200" i="2"/>
  <c r="O200" i="2"/>
  <c r="K200" i="2"/>
  <c r="G200" i="2"/>
  <c r="AB199" i="2"/>
  <c r="AE199" i="2" s="1"/>
  <c r="Z199" i="2"/>
  <c r="Y199" i="2"/>
  <c r="W199" i="2"/>
  <c r="I199" i="2" s="1"/>
  <c r="AC199" i="2" s="1"/>
  <c r="U199" i="2"/>
  <c r="O199" i="2"/>
  <c r="K199" i="2"/>
  <c r="AP199" i="2" s="1"/>
  <c r="G199" i="2"/>
  <c r="AB198" i="2"/>
  <c r="AE198" i="2" s="1"/>
  <c r="Z198" i="2"/>
  <c r="Y198" i="2"/>
  <c r="W198" i="2"/>
  <c r="I198" i="2" s="1"/>
  <c r="AC198" i="2" s="1"/>
  <c r="U198" i="2"/>
  <c r="O198" i="2"/>
  <c r="K198" i="2"/>
  <c r="AP198" i="2" s="1"/>
  <c r="G198" i="2"/>
  <c r="AP197" i="2"/>
  <c r="AE197" i="2"/>
  <c r="AB197" i="2"/>
  <c r="Z197" i="2"/>
  <c r="Y197" i="2"/>
  <c r="W197" i="2"/>
  <c r="P197" i="2" s="1"/>
  <c r="U197" i="2"/>
  <c r="O197" i="2"/>
  <c r="K197" i="2"/>
  <c r="I197" i="2"/>
  <c r="AC197" i="2" s="1"/>
  <c r="G197" i="2"/>
  <c r="AB196" i="2"/>
  <c r="AE196" i="2" s="1"/>
  <c r="Z196" i="2"/>
  <c r="Y196" i="2"/>
  <c r="W196" i="2"/>
  <c r="P196" i="2" s="1"/>
  <c r="U196" i="2"/>
  <c r="O196" i="2"/>
  <c r="K196" i="2"/>
  <c r="G196" i="2"/>
  <c r="AB195" i="2"/>
  <c r="AE195" i="2" s="1"/>
  <c r="Z195" i="2"/>
  <c r="Y195" i="2"/>
  <c r="W195" i="2"/>
  <c r="I195" i="2" s="1"/>
  <c r="AC195" i="2" s="1"/>
  <c r="U195" i="2"/>
  <c r="O195" i="2"/>
  <c r="K195" i="2"/>
  <c r="AP195" i="2" s="1"/>
  <c r="G195" i="2"/>
  <c r="AB194" i="2"/>
  <c r="AE194" i="2" s="1"/>
  <c r="Z194" i="2"/>
  <c r="Y194" i="2"/>
  <c r="W194" i="2"/>
  <c r="I194" i="2" s="1"/>
  <c r="AC194" i="2" s="1"/>
  <c r="U194" i="2"/>
  <c r="O194" i="2"/>
  <c r="K194" i="2"/>
  <c r="AP194" i="2" s="1"/>
  <c r="G194" i="2"/>
  <c r="AP193" i="2"/>
  <c r="AE193" i="2"/>
  <c r="AB193" i="2"/>
  <c r="Z193" i="2"/>
  <c r="Y193" i="2"/>
  <c r="W193" i="2"/>
  <c r="P193" i="2" s="1"/>
  <c r="U193" i="2"/>
  <c r="O193" i="2"/>
  <c r="K193" i="2"/>
  <c r="I193" i="2"/>
  <c r="AC193" i="2" s="1"/>
  <c r="G193" i="2"/>
  <c r="AB192" i="2"/>
  <c r="AE192" i="2" s="1"/>
  <c r="Z192" i="2"/>
  <c r="Y192" i="2"/>
  <c r="W192" i="2"/>
  <c r="P192" i="2" s="1"/>
  <c r="U192" i="2"/>
  <c r="O192" i="2"/>
  <c r="K192" i="2"/>
  <c r="G192" i="2"/>
  <c r="AB191" i="2"/>
  <c r="AE191" i="2" s="1"/>
  <c r="Z191" i="2"/>
  <c r="Y191" i="2"/>
  <c r="W191" i="2"/>
  <c r="I191" i="2" s="1"/>
  <c r="AC191" i="2" s="1"/>
  <c r="U191" i="2"/>
  <c r="O191" i="2"/>
  <c r="K191" i="2"/>
  <c r="AP191" i="2" s="1"/>
  <c r="G191" i="2"/>
  <c r="AB190" i="2"/>
  <c r="AE190" i="2" s="1"/>
  <c r="Z190" i="2"/>
  <c r="Y190" i="2"/>
  <c r="W190" i="2"/>
  <c r="I190" i="2" s="1"/>
  <c r="AC190" i="2" s="1"/>
  <c r="U190" i="2"/>
  <c r="O190" i="2"/>
  <c r="K190" i="2"/>
  <c r="AP190" i="2" s="1"/>
  <c r="G190" i="2"/>
  <c r="AP189" i="2"/>
  <c r="AE189" i="2"/>
  <c r="AB189" i="2"/>
  <c r="Z189" i="2"/>
  <c r="Y189" i="2"/>
  <c r="W189" i="2"/>
  <c r="P189" i="2" s="1"/>
  <c r="U189" i="2"/>
  <c r="O189" i="2"/>
  <c r="K189" i="2"/>
  <c r="I189" i="2"/>
  <c r="AC189" i="2" s="1"/>
  <c r="G189" i="2"/>
  <c r="AB188" i="2"/>
  <c r="AE188" i="2" s="1"/>
  <c r="Z188" i="2"/>
  <c r="Y188" i="2"/>
  <c r="W188" i="2"/>
  <c r="P188" i="2" s="1"/>
  <c r="U188" i="2"/>
  <c r="O188" i="2"/>
  <c r="K188" i="2"/>
  <c r="G188" i="2"/>
  <c r="AP187" i="2"/>
  <c r="AE187" i="2"/>
  <c r="AB187" i="2"/>
  <c r="Z187" i="2"/>
  <c r="Y187" i="2"/>
  <c r="W187" i="2"/>
  <c r="P187" i="2" s="1"/>
  <c r="U187" i="2"/>
  <c r="O187" i="2"/>
  <c r="K187" i="2"/>
  <c r="I187" i="2"/>
  <c r="AC187" i="2" s="1"/>
  <c r="G187" i="2"/>
  <c r="AB186" i="2"/>
  <c r="AE186" i="2" s="1"/>
  <c r="Z186" i="2"/>
  <c r="Y186" i="2"/>
  <c r="W186" i="2"/>
  <c r="I186" i="2" s="1"/>
  <c r="AC186" i="2" s="1"/>
  <c r="U186" i="2"/>
  <c r="O186" i="2"/>
  <c r="K186" i="2"/>
  <c r="AP186" i="2" s="1"/>
  <c r="G186" i="2"/>
  <c r="AP185" i="2"/>
  <c r="AE185" i="2"/>
  <c r="AB185" i="2"/>
  <c r="Z185" i="2"/>
  <c r="Y185" i="2"/>
  <c r="W185" i="2"/>
  <c r="P185" i="2" s="1"/>
  <c r="U185" i="2"/>
  <c r="O185" i="2"/>
  <c r="K185" i="2"/>
  <c r="I185" i="2"/>
  <c r="AC185" i="2" s="1"/>
  <c r="G185" i="2"/>
  <c r="AB184" i="2"/>
  <c r="AE184" i="2" s="1"/>
  <c r="Z184" i="2"/>
  <c r="Y184" i="2"/>
  <c r="W184" i="2"/>
  <c r="P184" i="2" s="1"/>
  <c r="U184" i="2"/>
  <c r="O184" i="2"/>
  <c r="K184" i="2"/>
  <c r="G184" i="2"/>
  <c r="AB183" i="2"/>
  <c r="AE183" i="2" s="1"/>
  <c r="Z183" i="2"/>
  <c r="Y183" i="2"/>
  <c r="W183" i="2"/>
  <c r="I183" i="2" s="1"/>
  <c r="AC183" i="2" s="1"/>
  <c r="U183" i="2"/>
  <c r="O183" i="2"/>
  <c r="K183" i="2"/>
  <c r="AP183" i="2" s="1"/>
  <c r="G183" i="2"/>
  <c r="AB182" i="2"/>
  <c r="AE182" i="2" s="1"/>
  <c r="Z182" i="2"/>
  <c r="Y182" i="2"/>
  <c r="W182" i="2"/>
  <c r="I182" i="2" s="1"/>
  <c r="AC182" i="2" s="1"/>
  <c r="U182" i="2"/>
  <c r="O182" i="2"/>
  <c r="K182" i="2"/>
  <c r="AP182" i="2" s="1"/>
  <c r="G182" i="2"/>
  <c r="AP181" i="2"/>
  <c r="AE181" i="2"/>
  <c r="AB181" i="2"/>
  <c r="Z181" i="2"/>
  <c r="Y181" i="2"/>
  <c r="W181" i="2"/>
  <c r="P181" i="2" s="1"/>
  <c r="U181" i="2"/>
  <c r="O181" i="2"/>
  <c r="K181" i="2"/>
  <c r="I181" i="2"/>
  <c r="AC181" i="2" s="1"/>
  <c r="G181" i="2"/>
  <c r="AB180" i="2"/>
  <c r="AE180" i="2" s="1"/>
  <c r="Z180" i="2"/>
  <c r="Y180" i="2"/>
  <c r="W180" i="2"/>
  <c r="P180" i="2" s="1"/>
  <c r="U180" i="2"/>
  <c r="O180" i="2"/>
  <c r="K180" i="2"/>
  <c r="G180" i="2"/>
  <c r="AB179" i="2"/>
  <c r="AE179" i="2" s="1"/>
  <c r="Z179" i="2"/>
  <c r="Y179" i="2"/>
  <c r="W179" i="2"/>
  <c r="I179" i="2" s="1"/>
  <c r="AC179" i="2" s="1"/>
  <c r="U179" i="2"/>
  <c r="O179" i="2"/>
  <c r="K179" i="2"/>
  <c r="AP179" i="2" s="1"/>
  <c r="G179" i="2"/>
  <c r="AB178" i="2"/>
  <c r="AE178" i="2" s="1"/>
  <c r="Z178" i="2"/>
  <c r="Y178" i="2"/>
  <c r="W178" i="2"/>
  <c r="U178" i="2"/>
  <c r="O178" i="2"/>
  <c r="K178" i="2"/>
  <c r="G178" i="2"/>
  <c r="AP177" i="2"/>
  <c r="AE177" i="2"/>
  <c r="AB177" i="2"/>
  <c r="Z177" i="2"/>
  <c r="Y177" i="2"/>
  <c r="W177" i="2"/>
  <c r="P177" i="2" s="1"/>
  <c r="U177" i="2"/>
  <c r="O177" i="2"/>
  <c r="K177" i="2"/>
  <c r="I177" i="2"/>
  <c r="AC177" i="2" s="1"/>
  <c r="G177" i="2"/>
  <c r="AF176" i="2"/>
  <c r="AB176" i="2"/>
  <c r="AE176" i="2" s="1"/>
  <c r="Z176" i="2"/>
  <c r="Y176" i="2"/>
  <c r="W176" i="2"/>
  <c r="I176" i="2" s="1"/>
  <c r="AC176" i="2" s="1"/>
  <c r="AD176" i="2" s="1"/>
  <c r="U176" i="2"/>
  <c r="O176" i="2"/>
  <c r="P176" i="2" s="1"/>
  <c r="K176" i="2"/>
  <c r="AP176" i="2" s="1"/>
  <c r="G176" i="2"/>
  <c r="AP175" i="2"/>
  <c r="AE175" i="2"/>
  <c r="AB175" i="2"/>
  <c r="Z175" i="2"/>
  <c r="Y175" i="2"/>
  <c r="W175" i="2"/>
  <c r="U175" i="2"/>
  <c r="O175" i="2"/>
  <c r="P175" i="2" s="1"/>
  <c r="K175" i="2"/>
  <c r="G175" i="2"/>
  <c r="I175" i="2" s="1"/>
  <c r="AC175" i="2" s="1"/>
  <c r="AB174" i="2"/>
  <c r="AE174" i="2" s="1"/>
  <c r="Z174" i="2"/>
  <c r="Y174" i="2"/>
  <c r="W174" i="2"/>
  <c r="I174" i="2" s="1"/>
  <c r="AC174" i="2" s="1"/>
  <c r="U174" i="2"/>
  <c r="O174" i="2"/>
  <c r="K174" i="2"/>
  <c r="AP174" i="2" s="1"/>
  <c r="G174" i="2"/>
  <c r="AP173" i="2"/>
  <c r="AE173" i="2"/>
  <c r="AB173" i="2"/>
  <c r="Z173" i="2"/>
  <c r="Y173" i="2"/>
  <c r="W173" i="2"/>
  <c r="P173" i="2" s="1"/>
  <c r="U173" i="2"/>
  <c r="O173" i="2"/>
  <c r="K173" i="2"/>
  <c r="I173" i="2"/>
  <c r="AC173" i="2" s="1"/>
  <c r="G173" i="2"/>
  <c r="AB172" i="2"/>
  <c r="AE172" i="2" s="1"/>
  <c r="Z172" i="2"/>
  <c r="Y172" i="2"/>
  <c r="W172" i="2"/>
  <c r="I172" i="2" s="1"/>
  <c r="AC172" i="2" s="1"/>
  <c r="U172" i="2"/>
  <c r="K172" i="2"/>
  <c r="AP172" i="2" s="1"/>
  <c r="G172" i="2"/>
  <c r="O172" i="2" s="1"/>
  <c r="P172" i="2" s="1"/>
  <c r="AP171" i="2"/>
  <c r="AE171" i="2"/>
  <c r="AC171" i="2"/>
  <c r="AF171" i="2" s="1"/>
  <c r="AB171" i="2"/>
  <c r="Z171" i="2"/>
  <c r="Y171" i="2"/>
  <c r="W171" i="2"/>
  <c r="P171" i="2" s="1"/>
  <c r="U171" i="2"/>
  <c r="O171" i="2"/>
  <c r="K171" i="2"/>
  <c r="I171" i="2"/>
  <c r="G171" i="2"/>
  <c r="AB170" i="2"/>
  <c r="AE170" i="2" s="1"/>
  <c r="Z170" i="2"/>
  <c r="Y170" i="2"/>
  <c r="W170" i="2"/>
  <c r="I170" i="2" s="1"/>
  <c r="AC170" i="2" s="1"/>
  <c r="U170" i="2"/>
  <c r="O170" i="2"/>
  <c r="K170" i="2"/>
  <c r="AP170" i="2" s="1"/>
  <c r="G170" i="2"/>
  <c r="AP169" i="2"/>
  <c r="AE169" i="2"/>
  <c r="AB169" i="2"/>
  <c r="Z169" i="2"/>
  <c r="Y169" i="2"/>
  <c r="W169" i="2"/>
  <c r="P169" i="2" s="1"/>
  <c r="U169" i="2"/>
  <c r="O169" i="2"/>
  <c r="K169" i="2"/>
  <c r="I169" i="2"/>
  <c r="AC169" i="2" s="1"/>
  <c r="G169" i="2"/>
  <c r="AB168" i="2"/>
  <c r="AE168" i="2" s="1"/>
  <c r="Z168" i="2"/>
  <c r="Y168" i="2"/>
  <c r="W168" i="2"/>
  <c r="I168" i="2" s="1"/>
  <c r="AC168" i="2" s="1"/>
  <c r="U168" i="2"/>
  <c r="O168" i="2"/>
  <c r="K168" i="2"/>
  <c r="AP168" i="2" s="1"/>
  <c r="G168" i="2"/>
  <c r="AP167" i="2"/>
  <c r="AE167" i="2"/>
  <c r="AB167" i="2"/>
  <c r="Z167" i="2"/>
  <c r="Y167" i="2"/>
  <c r="W167" i="2"/>
  <c r="P167" i="2" s="1"/>
  <c r="U167" i="2"/>
  <c r="O167" i="2"/>
  <c r="K167" i="2"/>
  <c r="I167" i="2"/>
  <c r="AC167" i="2" s="1"/>
  <c r="G167" i="2"/>
  <c r="AB166" i="2"/>
  <c r="AE166" i="2" s="1"/>
  <c r="Z166" i="2"/>
  <c r="Y166" i="2"/>
  <c r="W166" i="2"/>
  <c r="I166" i="2" s="1"/>
  <c r="AC166" i="2" s="1"/>
  <c r="U166" i="2"/>
  <c r="O166" i="2"/>
  <c r="K166" i="2"/>
  <c r="AP166" i="2" s="1"/>
  <c r="G166" i="2"/>
  <c r="AB165" i="2"/>
  <c r="AE165" i="2" s="1"/>
  <c r="Z165" i="2"/>
  <c r="Y165" i="2"/>
  <c r="W165" i="2"/>
  <c r="P165" i="2" s="1"/>
  <c r="U165" i="2"/>
  <c r="O165" i="2"/>
  <c r="K165" i="2"/>
  <c r="G165" i="2"/>
  <c r="AB164" i="2"/>
  <c r="AE164" i="2" s="1"/>
  <c r="Z164" i="2"/>
  <c r="Y164" i="2"/>
  <c r="W164" i="2"/>
  <c r="I164" i="2" s="1"/>
  <c r="AC164" i="2" s="1"/>
  <c r="U164" i="2"/>
  <c r="O164" i="2"/>
  <c r="K164" i="2"/>
  <c r="AP164" i="2" s="1"/>
  <c r="G164" i="2"/>
  <c r="AP163" i="2"/>
  <c r="AE163" i="2"/>
  <c r="AB163" i="2"/>
  <c r="Z163" i="2"/>
  <c r="Y163" i="2"/>
  <c r="W163" i="2"/>
  <c r="P163" i="2" s="1"/>
  <c r="U163" i="2"/>
  <c r="O163" i="2"/>
  <c r="K163" i="2"/>
  <c r="I163" i="2"/>
  <c r="AC163" i="2" s="1"/>
  <c r="G163" i="2"/>
  <c r="AB162" i="2"/>
  <c r="AE162" i="2" s="1"/>
  <c r="Z162" i="2"/>
  <c r="Y162" i="2"/>
  <c r="W162" i="2"/>
  <c r="I162" i="2" s="1"/>
  <c r="AC162" i="2" s="1"/>
  <c r="U162" i="2"/>
  <c r="O162" i="2"/>
  <c r="K162" i="2"/>
  <c r="AP162" i="2" s="1"/>
  <c r="G162" i="2"/>
  <c r="AP161" i="2"/>
  <c r="AE161" i="2"/>
  <c r="AB161" i="2"/>
  <c r="Z161" i="2"/>
  <c r="Y161" i="2"/>
  <c r="W161" i="2"/>
  <c r="P161" i="2" s="1"/>
  <c r="U161" i="2"/>
  <c r="O161" i="2"/>
  <c r="K161" i="2"/>
  <c r="I161" i="2"/>
  <c r="AC161" i="2" s="1"/>
  <c r="G161" i="2"/>
  <c r="AB160" i="2"/>
  <c r="AE160" i="2" s="1"/>
  <c r="Z160" i="2"/>
  <c r="Y160" i="2"/>
  <c r="W160" i="2"/>
  <c r="I160" i="2" s="1"/>
  <c r="AC160" i="2" s="1"/>
  <c r="U160" i="2"/>
  <c r="K160" i="2"/>
  <c r="AP160" i="2" s="1"/>
  <c r="G160" i="2"/>
  <c r="O160" i="2" s="1"/>
  <c r="P160" i="2" s="1"/>
  <c r="AP159" i="2"/>
  <c r="AE159" i="2"/>
  <c r="AC159" i="2"/>
  <c r="AF159" i="2" s="1"/>
  <c r="AB159" i="2"/>
  <c r="Z159" i="2"/>
  <c r="Y159" i="2"/>
  <c r="W159" i="2"/>
  <c r="P159" i="2" s="1"/>
  <c r="U159" i="2"/>
  <c r="O159" i="2"/>
  <c r="K159" i="2"/>
  <c r="I159" i="2"/>
  <c r="G159" i="2"/>
  <c r="AB158" i="2"/>
  <c r="AE158" i="2" s="1"/>
  <c r="Z158" i="2"/>
  <c r="Y158" i="2"/>
  <c r="W158" i="2"/>
  <c r="I158" i="2" s="1"/>
  <c r="AC158" i="2" s="1"/>
  <c r="U158" i="2"/>
  <c r="O158" i="2"/>
  <c r="K158" i="2"/>
  <c r="AP158" i="2" s="1"/>
  <c r="G158" i="2"/>
  <c r="AP157" i="2"/>
  <c r="AE157" i="2"/>
  <c r="AB157" i="2"/>
  <c r="Z157" i="2"/>
  <c r="Y157" i="2"/>
  <c r="W157" i="2"/>
  <c r="P157" i="2" s="1"/>
  <c r="U157" i="2"/>
  <c r="O157" i="2"/>
  <c r="K157" i="2"/>
  <c r="I157" i="2"/>
  <c r="AC157" i="2" s="1"/>
  <c r="G157" i="2"/>
  <c r="AB156" i="2"/>
  <c r="AE156" i="2" s="1"/>
  <c r="Z156" i="2"/>
  <c r="Y156" i="2"/>
  <c r="W156" i="2"/>
  <c r="I156" i="2" s="1"/>
  <c r="AC156" i="2" s="1"/>
  <c r="U156" i="2"/>
  <c r="K156" i="2"/>
  <c r="AP156" i="2" s="1"/>
  <c r="G156" i="2"/>
  <c r="O156" i="2" s="1"/>
  <c r="P156" i="2" s="1"/>
  <c r="AP155" i="2"/>
  <c r="AE155" i="2"/>
  <c r="AC155" i="2"/>
  <c r="AF155" i="2" s="1"/>
  <c r="AB155" i="2"/>
  <c r="Z155" i="2"/>
  <c r="Y155" i="2"/>
  <c r="W155" i="2"/>
  <c r="P155" i="2" s="1"/>
  <c r="U155" i="2"/>
  <c r="O155" i="2"/>
  <c r="K155" i="2"/>
  <c r="I155" i="2"/>
  <c r="G155" i="2"/>
  <c r="AB154" i="2"/>
  <c r="AE154" i="2" s="1"/>
  <c r="Z154" i="2"/>
  <c r="Y154" i="2"/>
  <c r="W154" i="2"/>
  <c r="I154" i="2" s="1"/>
  <c r="AC154" i="2" s="1"/>
  <c r="U154" i="2"/>
  <c r="O154" i="2"/>
  <c r="K154" i="2"/>
  <c r="AP154" i="2" s="1"/>
  <c r="G154" i="2"/>
  <c r="AP153" i="2"/>
  <c r="AE153" i="2"/>
  <c r="AB153" i="2"/>
  <c r="Z153" i="2"/>
  <c r="Y153" i="2"/>
  <c r="W153" i="2"/>
  <c r="P153" i="2" s="1"/>
  <c r="U153" i="2"/>
  <c r="O153" i="2"/>
  <c r="K153" i="2"/>
  <c r="I153" i="2"/>
  <c r="AC153" i="2" s="1"/>
  <c r="G153" i="2"/>
  <c r="AB152" i="2"/>
  <c r="AE152" i="2" s="1"/>
  <c r="Z152" i="2"/>
  <c r="Y152" i="2"/>
  <c r="W152" i="2"/>
  <c r="I152" i="2" s="1"/>
  <c r="AC152" i="2" s="1"/>
  <c r="U152" i="2"/>
  <c r="K152" i="2"/>
  <c r="AP152" i="2" s="1"/>
  <c r="G152" i="2"/>
  <c r="O152" i="2" s="1"/>
  <c r="P152" i="2" s="1"/>
  <c r="AP151" i="2"/>
  <c r="AE151" i="2"/>
  <c r="AC151" i="2"/>
  <c r="AF151" i="2" s="1"/>
  <c r="AB151" i="2"/>
  <c r="Z151" i="2"/>
  <c r="Y151" i="2"/>
  <c r="W151" i="2"/>
  <c r="P151" i="2" s="1"/>
  <c r="U151" i="2"/>
  <c r="O151" i="2"/>
  <c r="K151" i="2"/>
  <c r="I151" i="2"/>
  <c r="G151" i="2"/>
  <c r="AB150" i="2"/>
  <c r="AE150" i="2" s="1"/>
  <c r="Z150" i="2"/>
  <c r="Y150" i="2"/>
  <c r="W150" i="2"/>
  <c r="I150" i="2" s="1"/>
  <c r="AC150" i="2" s="1"/>
  <c r="U150" i="2"/>
  <c r="O150" i="2"/>
  <c r="K150" i="2"/>
  <c r="AP150" i="2" s="1"/>
  <c r="G150" i="2"/>
  <c r="AP149" i="2"/>
  <c r="AE149" i="2"/>
  <c r="AB149" i="2"/>
  <c r="Z149" i="2"/>
  <c r="Y149" i="2"/>
  <c r="W149" i="2"/>
  <c r="P149" i="2" s="1"/>
  <c r="U149" i="2"/>
  <c r="O149" i="2"/>
  <c r="K149" i="2"/>
  <c r="I149" i="2"/>
  <c r="AC149" i="2" s="1"/>
  <c r="G149" i="2"/>
  <c r="AB148" i="2"/>
  <c r="AE148" i="2" s="1"/>
  <c r="Z148" i="2"/>
  <c r="Y148" i="2"/>
  <c r="W148" i="2"/>
  <c r="I148" i="2" s="1"/>
  <c r="AC148" i="2" s="1"/>
  <c r="U148" i="2"/>
  <c r="K148" i="2"/>
  <c r="AP148" i="2" s="1"/>
  <c r="G148" i="2"/>
  <c r="O148" i="2" s="1"/>
  <c r="P148" i="2" s="1"/>
  <c r="AP147" i="2"/>
  <c r="AE147" i="2"/>
  <c r="AC147" i="2"/>
  <c r="AF147" i="2" s="1"/>
  <c r="AB147" i="2"/>
  <c r="Z147" i="2"/>
  <c r="Y147" i="2"/>
  <c r="W147" i="2"/>
  <c r="P147" i="2" s="1"/>
  <c r="U147" i="2"/>
  <c r="O147" i="2"/>
  <c r="K147" i="2"/>
  <c r="I147" i="2"/>
  <c r="G147" i="2"/>
  <c r="AB146" i="2"/>
  <c r="AE146" i="2" s="1"/>
  <c r="Z146" i="2"/>
  <c r="Y146" i="2"/>
  <c r="W146" i="2"/>
  <c r="I146" i="2" s="1"/>
  <c r="AC146" i="2" s="1"/>
  <c r="U146" i="2"/>
  <c r="O146" i="2"/>
  <c r="K146" i="2"/>
  <c r="AP146" i="2" s="1"/>
  <c r="G146" i="2"/>
  <c r="AP145" i="2"/>
  <c r="AE145" i="2"/>
  <c r="AB145" i="2"/>
  <c r="Z145" i="2"/>
  <c r="Y145" i="2"/>
  <c r="W145" i="2"/>
  <c r="P145" i="2" s="1"/>
  <c r="U145" i="2"/>
  <c r="O145" i="2"/>
  <c r="K145" i="2"/>
  <c r="I145" i="2"/>
  <c r="AC145" i="2" s="1"/>
  <c r="G145" i="2"/>
  <c r="AB144" i="2"/>
  <c r="AE144" i="2" s="1"/>
  <c r="Z144" i="2"/>
  <c r="Y144" i="2"/>
  <c r="W144" i="2"/>
  <c r="I144" i="2" s="1"/>
  <c r="AC144" i="2" s="1"/>
  <c r="U144" i="2"/>
  <c r="K144" i="2"/>
  <c r="AP144" i="2" s="1"/>
  <c r="G144" i="2"/>
  <c r="O144" i="2" s="1"/>
  <c r="P144" i="2" s="1"/>
  <c r="AP143" i="2"/>
  <c r="AE143" i="2"/>
  <c r="AC143" i="2"/>
  <c r="AF143" i="2" s="1"/>
  <c r="AB143" i="2"/>
  <c r="Z143" i="2"/>
  <c r="Y143" i="2"/>
  <c r="W143" i="2"/>
  <c r="P143" i="2" s="1"/>
  <c r="U143" i="2"/>
  <c r="O143" i="2"/>
  <c r="K143" i="2"/>
  <c r="I143" i="2"/>
  <c r="G143" i="2"/>
  <c r="AB142" i="2"/>
  <c r="AE142" i="2" s="1"/>
  <c r="Z142" i="2"/>
  <c r="Y142" i="2"/>
  <c r="W142" i="2"/>
  <c r="I142" i="2" s="1"/>
  <c r="AC142" i="2" s="1"/>
  <c r="U142" i="2"/>
  <c r="O142" i="2"/>
  <c r="K142" i="2"/>
  <c r="AP142" i="2" s="1"/>
  <c r="G142" i="2"/>
  <c r="AP141" i="2"/>
  <c r="AE141" i="2"/>
  <c r="AB141" i="2"/>
  <c r="Z141" i="2"/>
  <c r="Y141" i="2"/>
  <c r="W141" i="2"/>
  <c r="P141" i="2" s="1"/>
  <c r="U141" i="2"/>
  <c r="O141" i="2"/>
  <c r="K141" i="2"/>
  <c r="I141" i="2"/>
  <c r="AC141" i="2" s="1"/>
  <c r="G141" i="2"/>
  <c r="AB140" i="2"/>
  <c r="AE140" i="2" s="1"/>
  <c r="Z140" i="2"/>
  <c r="Y140" i="2"/>
  <c r="W140" i="2"/>
  <c r="I140" i="2" s="1"/>
  <c r="AC140" i="2" s="1"/>
  <c r="U140" i="2"/>
  <c r="K140" i="2"/>
  <c r="AP140" i="2" s="1"/>
  <c r="G140" i="2"/>
  <c r="O140" i="2" s="1"/>
  <c r="P140" i="2" s="1"/>
  <c r="AP139" i="2"/>
  <c r="AE139" i="2"/>
  <c r="AC139" i="2"/>
  <c r="AF139" i="2" s="1"/>
  <c r="AB139" i="2"/>
  <c r="Z139" i="2"/>
  <c r="Y139" i="2"/>
  <c r="W139" i="2"/>
  <c r="P139" i="2" s="1"/>
  <c r="U139" i="2"/>
  <c r="O139" i="2"/>
  <c r="K139" i="2"/>
  <c r="I139" i="2"/>
  <c r="G139" i="2"/>
  <c r="AB138" i="2"/>
  <c r="AE138" i="2" s="1"/>
  <c r="Z138" i="2"/>
  <c r="Y138" i="2"/>
  <c r="W138" i="2"/>
  <c r="I138" i="2" s="1"/>
  <c r="AC138" i="2" s="1"/>
  <c r="U138" i="2"/>
  <c r="O138" i="2"/>
  <c r="K138" i="2"/>
  <c r="AP138" i="2" s="1"/>
  <c r="G138" i="2"/>
  <c r="AP137" i="2"/>
  <c r="AE137" i="2"/>
  <c r="AB137" i="2"/>
  <c r="Z137" i="2"/>
  <c r="Y137" i="2"/>
  <c r="W137" i="2"/>
  <c r="P137" i="2" s="1"/>
  <c r="U137" i="2"/>
  <c r="O137" i="2"/>
  <c r="K137" i="2"/>
  <c r="I137" i="2"/>
  <c r="AC137" i="2" s="1"/>
  <c r="G137" i="2"/>
  <c r="AB136" i="2"/>
  <c r="AE136" i="2" s="1"/>
  <c r="Z136" i="2"/>
  <c r="Y136" i="2"/>
  <c r="W136" i="2"/>
  <c r="I136" i="2" s="1"/>
  <c r="AC136" i="2" s="1"/>
  <c r="U136" i="2"/>
  <c r="K136" i="2"/>
  <c r="AP136" i="2" s="1"/>
  <c r="G136" i="2"/>
  <c r="O136" i="2" s="1"/>
  <c r="P136" i="2" s="1"/>
  <c r="AP135" i="2"/>
  <c r="AE135" i="2"/>
  <c r="AC135" i="2"/>
  <c r="AF135" i="2" s="1"/>
  <c r="AB135" i="2"/>
  <c r="Z135" i="2"/>
  <c r="Y135" i="2"/>
  <c r="W135" i="2"/>
  <c r="P135" i="2" s="1"/>
  <c r="U135" i="2"/>
  <c r="O135" i="2"/>
  <c r="K135" i="2"/>
  <c r="I135" i="2"/>
  <c r="G135" i="2"/>
  <c r="AB134" i="2"/>
  <c r="AE134" i="2" s="1"/>
  <c r="Z134" i="2"/>
  <c r="Y134" i="2"/>
  <c r="W134" i="2"/>
  <c r="I134" i="2" s="1"/>
  <c r="AC134" i="2" s="1"/>
  <c r="U134" i="2"/>
  <c r="O134" i="2"/>
  <c r="K134" i="2"/>
  <c r="AP134" i="2" s="1"/>
  <c r="G134" i="2"/>
  <c r="AP133" i="2"/>
  <c r="AE133" i="2"/>
  <c r="AB133" i="2"/>
  <c r="Z133" i="2"/>
  <c r="Y133" i="2"/>
  <c r="W133" i="2"/>
  <c r="P133" i="2" s="1"/>
  <c r="U133" i="2"/>
  <c r="O133" i="2"/>
  <c r="K133" i="2"/>
  <c r="I133" i="2"/>
  <c r="AC133" i="2" s="1"/>
  <c r="G133" i="2"/>
  <c r="AB132" i="2"/>
  <c r="AE132" i="2" s="1"/>
  <c r="Z132" i="2"/>
  <c r="Y132" i="2"/>
  <c r="W132" i="2"/>
  <c r="I132" i="2" s="1"/>
  <c r="AC132" i="2" s="1"/>
  <c r="U132" i="2"/>
  <c r="K132" i="2"/>
  <c r="AP132" i="2" s="1"/>
  <c r="G132" i="2"/>
  <c r="O132" i="2" s="1"/>
  <c r="P132" i="2" s="1"/>
  <c r="AP131" i="2"/>
  <c r="AE131" i="2"/>
  <c r="AC131" i="2"/>
  <c r="AF131" i="2" s="1"/>
  <c r="AB131" i="2"/>
  <c r="Z131" i="2"/>
  <c r="Y131" i="2"/>
  <c r="W131" i="2"/>
  <c r="P131" i="2" s="1"/>
  <c r="U131" i="2"/>
  <c r="O131" i="2"/>
  <c r="K131" i="2"/>
  <c r="I131" i="2"/>
  <c r="G131" i="2"/>
  <c r="AB130" i="2"/>
  <c r="AE130" i="2" s="1"/>
  <c r="Z130" i="2"/>
  <c r="Y130" i="2"/>
  <c r="W130" i="2"/>
  <c r="I130" i="2" s="1"/>
  <c r="AC130" i="2" s="1"/>
  <c r="U130" i="2"/>
  <c r="O130" i="2"/>
  <c r="K130" i="2"/>
  <c r="AP130" i="2" s="1"/>
  <c r="G130" i="2"/>
  <c r="AP129" i="2"/>
  <c r="AE129" i="2"/>
  <c r="AB129" i="2"/>
  <c r="Z129" i="2"/>
  <c r="Y129" i="2"/>
  <c r="W129" i="2"/>
  <c r="P129" i="2" s="1"/>
  <c r="U129" i="2"/>
  <c r="O129" i="2"/>
  <c r="K129" i="2"/>
  <c r="I129" i="2"/>
  <c r="AC129" i="2" s="1"/>
  <c r="G129" i="2"/>
  <c r="AB128" i="2"/>
  <c r="AE128" i="2" s="1"/>
  <c r="Z128" i="2"/>
  <c r="Y128" i="2"/>
  <c r="W128" i="2"/>
  <c r="I128" i="2" s="1"/>
  <c r="AC128" i="2" s="1"/>
  <c r="U128" i="2"/>
  <c r="K128" i="2"/>
  <c r="AP128" i="2" s="1"/>
  <c r="G128" i="2"/>
  <c r="O128" i="2" s="1"/>
  <c r="P128" i="2" s="1"/>
  <c r="AP127" i="2"/>
  <c r="AE127" i="2"/>
  <c r="AC127" i="2"/>
  <c r="AF127" i="2" s="1"/>
  <c r="AB127" i="2"/>
  <c r="Z127" i="2"/>
  <c r="Y127" i="2"/>
  <c r="W127" i="2"/>
  <c r="P127" i="2" s="1"/>
  <c r="U127" i="2"/>
  <c r="O127" i="2"/>
  <c r="K127" i="2"/>
  <c r="I127" i="2"/>
  <c r="G127" i="2"/>
  <c r="AB126" i="2"/>
  <c r="AE126" i="2" s="1"/>
  <c r="Z126" i="2"/>
  <c r="Y126" i="2"/>
  <c r="W126" i="2"/>
  <c r="U126" i="2"/>
  <c r="O126" i="2"/>
  <c r="K126" i="2"/>
  <c r="G126" i="2"/>
  <c r="AP125" i="2"/>
  <c r="AE125" i="2"/>
  <c r="AB125" i="2"/>
  <c r="Z125" i="2"/>
  <c r="Y125" i="2"/>
  <c r="W125" i="2"/>
  <c r="U125" i="2"/>
  <c r="O125" i="2"/>
  <c r="K125" i="2"/>
  <c r="I125" i="2"/>
  <c r="AC125" i="2" s="1"/>
  <c r="G125" i="2"/>
  <c r="AB124" i="2"/>
  <c r="AE124" i="2" s="1"/>
  <c r="Z124" i="2"/>
  <c r="Y124" i="2"/>
  <c r="W124" i="2"/>
  <c r="U124" i="2"/>
  <c r="P124" i="2"/>
  <c r="K124" i="2"/>
  <c r="AP124" i="2" s="1"/>
  <c r="G124" i="2"/>
  <c r="O124" i="2" s="1"/>
  <c r="AP123" i="2"/>
  <c r="AE123" i="2"/>
  <c r="AC123" i="2"/>
  <c r="AB123" i="2"/>
  <c r="Z123" i="2"/>
  <c r="Y123" i="2"/>
  <c r="W123" i="2"/>
  <c r="U123" i="2"/>
  <c r="O123" i="2"/>
  <c r="K123" i="2"/>
  <c r="I123" i="2"/>
  <c r="G123" i="2"/>
  <c r="AB122" i="2"/>
  <c r="AE122" i="2" s="1"/>
  <c r="Z122" i="2"/>
  <c r="Y122" i="2"/>
  <c r="W122" i="2"/>
  <c r="U122" i="2"/>
  <c r="K122" i="2"/>
  <c r="AP122" i="2" s="1"/>
  <c r="I122" i="2"/>
  <c r="AC122" i="2" s="1"/>
  <c r="AD122" i="2" s="1"/>
  <c r="G122" i="2"/>
  <c r="O122" i="2" s="1"/>
  <c r="P122" i="2" s="1"/>
  <c r="AB121" i="2"/>
  <c r="AE121" i="2" s="1"/>
  <c r="Z121" i="2"/>
  <c r="Y121" i="2"/>
  <c r="W121" i="2"/>
  <c r="I121" i="2" s="1"/>
  <c r="AC121" i="2" s="1"/>
  <c r="U121" i="2"/>
  <c r="O121" i="2"/>
  <c r="P121" i="2" s="1"/>
  <c r="K121" i="2"/>
  <c r="AP121" i="2" s="1"/>
  <c r="G121" i="2"/>
  <c r="AB120" i="2"/>
  <c r="AE120" i="2" s="1"/>
  <c r="Z120" i="2"/>
  <c r="Y120" i="2"/>
  <c r="W120" i="2"/>
  <c r="I120" i="2" s="1"/>
  <c r="AC120" i="2" s="1"/>
  <c r="U120" i="2"/>
  <c r="O120" i="2"/>
  <c r="K120" i="2"/>
  <c r="AP120" i="2" s="1"/>
  <c r="G120" i="2"/>
  <c r="AB119" i="2"/>
  <c r="AE119" i="2" s="1"/>
  <c r="Z119" i="2"/>
  <c r="Y119" i="2"/>
  <c r="W119" i="2"/>
  <c r="P119" i="2" s="1"/>
  <c r="U119" i="2"/>
  <c r="O119" i="2"/>
  <c r="K119" i="2"/>
  <c r="G119" i="2"/>
  <c r="AP118" i="2"/>
  <c r="AE118" i="2"/>
  <c r="AB118" i="2"/>
  <c r="Z118" i="2"/>
  <c r="Y118" i="2"/>
  <c r="W118" i="2"/>
  <c r="U118" i="2"/>
  <c r="K118" i="2"/>
  <c r="I118" i="2"/>
  <c r="AC118" i="2" s="1"/>
  <c r="G118" i="2"/>
  <c r="O118" i="2" s="1"/>
  <c r="P118" i="2" s="1"/>
  <c r="AP117" i="2"/>
  <c r="AE117" i="2"/>
  <c r="AB117" i="2"/>
  <c r="Z117" i="2"/>
  <c r="Y117" i="2"/>
  <c r="W117" i="2"/>
  <c r="U117" i="2"/>
  <c r="O117" i="2"/>
  <c r="P117" i="2" s="1"/>
  <c r="K117" i="2"/>
  <c r="G117" i="2"/>
  <c r="I117" i="2" s="1"/>
  <c r="AC117" i="2" s="1"/>
  <c r="AB116" i="2"/>
  <c r="AE116" i="2" s="1"/>
  <c r="Z116" i="2"/>
  <c r="Y116" i="2"/>
  <c r="W116" i="2"/>
  <c r="I116" i="2" s="1"/>
  <c r="AC116" i="2" s="1"/>
  <c r="U116" i="2"/>
  <c r="O116" i="2"/>
  <c r="K116" i="2"/>
  <c r="AP116" i="2" s="1"/>
  <c r="G116" i="2"/>
  <c r="AB115" i="2"/>
  <c r="AE115" i="2" s="1"/>
  <c r="Z115" i="2"/>
  <c r="Y115" i="2"/>
  <c r="W115" i="2"/>
  <c r="P115" i="2" s="1"/>
  <c r="U115" i="2"/>
  <c r="O115" i="2"/>
  <c r="K115" i="2"/>
  <c r="G115" i="2"/>
  <c r="AP114" i="2"/>
  <c r="AE114" i="2"/>
  <c r="AB114" i="2"/>
  <c r="Z114" i="2"/>
  <c r="Y114" i="2"/>
  <c r="W114" i="2"/>
  <c r="U114" i="2"/>
  <c r="K114" i="2"/>
  <c r="I114" i="2"/>
  <c r="AC114" i="2" s="1"/>
  <c r="G114" i="2"/>
  <c r="O114" i="2" s="1"/>
  <c r="P114" i="2" s="1"/>
  <c r="AP113" i="2"/>
  <c r="AE113" i="2"/>
  <c r="AB113" i="2"/>
  <c r="Z113" i="2"/>
  <c r="Y113" i="2"/>
  <c r="W113" i="2"/>
  <c r="U113" i="2"/>
  <c r="K113" i="2"/>
  <c r="G113" i="2"/>
  <c r="I113" i="2" s="1"/>
  <c r="AC113" i="2" s="1"/>
  <c r="AB112" i="2"/>
  <c r="AE112" i="2" s="1"/>
  <c r="Z112" i="2"/>
  <c r="Y112" i="2"/>
  <c r="W112" i="2"/>
  <c r="I112" i="2" s="1"/>
  <c r="AC112" i="2" s="1"/>
  <c r="U112" i="2"/>
  <c r="O112" i="2"/>
  <c r="K112" i="2"/>
  <c r="AP112" i="2" s="1"/>
  <c r="G112" i="2"/>
  <c r="AB111" i="2"/>
  <c r="AE111" i="2" s="1"/>
  <c r="Z111" i="2"/>
  <c r="Y111" i="2"/>
  <c r="W111" i="2"/>
  <c r="P111" i="2" s="1"/>
  <c r="U111" i="2"/>
  <c r="O111" i="2"/>
  <c r="K111" i="2"/>
  <c r="G111" i="2"/>
  <c r="AP110" i="2"/>
  <c r="AE110" i="2"/>
  <c r="AB110" i="2"/>
  <c r="Z110" i="2"/>
  <c r="Y110" i="2"/>
  <c r="W110" i="2"/>
  <c r="U110" i="2"/>
  <c r="K110" i="2"/>
  <c r="I110" i="2"/>
  <c r="AC110" i="2" s="1"/>
  <c r="G110" i="2"/>
  <c r="O110" i="2" s="1"/>
  <c r="P110" i="2" s="1"/>
  <c r="AB109" i="2"/>
  <c r="AE109" i="2" s="1"/>
  <c r="Z109" i="2"/>
  <c r="Y109" i="2"/>
  <c r="W109" i="2"/>
  <c r="I109" i="2" s="1"/>
  <c r="AC109" i="2" s="1"/>
  <c r="U109" i="2"/>
  <c r="O109" i="2"/>
  <c r="P109" i="2" s="1"/>
  <c r="K109" i="2"/>
  <c r="AP109" i="2" s="1"/>
  <c r="G109" i="2"/>
  <c r="AB108" i="2"/>
  <c r="AE108" i="2" s="1"/>
  <c r="Z108" i="2"/>
  <c r="Y108" i="2"/>
  <c r="W108" i="2"/>
  <c r="I108" i="2" s="1"/>
  <c r="AC108" i="2" s="1"/>
  <c r="U108" i="2"/>
  <c r="O108" i="2"/>
  <c r="K108" i="2"/>
  <c r="AP108" i="2" s="1"/>
  <c r="G108" i="2"/>
  <c r="AB107" i="2"/>
  <c r="AE107" i="2" s="1"/>
  <c r="Z107" i="2"/>
  <c r="Y107" i="2"/>
  <c r="W107" i="2"/>
  <c r="P107" i="2" s="1"/>
  <c r="U107" i="2"/>
  <c r="O107" i="2"/>
  <c r="K107" i="2"/>
  <c r="G107" i="2"/>
  <c r="AP106" i="2"/>
  <c r="AE106" i="2"/>
  <c r="AB106" i="2"/>
  <c r="Z106" i="2"/>
  <c r="Y106" i="2"/>
  <c r="W106" i="2"/>
  <c r="U106" i="2"/>
  <c r="K106" i="2"/>
  <c r="I106" i="2"/>
  <c r="AC106" i="2" s="1"/>
  <c r="G106" i="2"/>
  <c r="O106" i="2" s="1"/>
  <c r="P106" i="2" s="1"/>
  <c r="AE105" i="2"/>
  <c r="AB105" i="2"/>
  <c r="Z105" i="2"/>
  <c r="Y105" i="2"/>
  <c r="W105" i="2"/>
  <c r="U105" i="2"/>
  <c r="O105" i="2"/>
  <c r="P105" i="2" s="1"/>
  <c r="K105" i="2"/>
  <c r="AP105" i="2" s="1"/>
  <c r="G105" i="2"/>
  <c r="I105" i="2" s="1"/>
  <c r="AC105" i="2" s="1"/>
  <c r="AB104" i="2"/>
  <c r="AE104" i="2" s="1"/>
  <c r="Z104" i="2"/>
  <c r="Y104" i="2"/>
  <c r="W104" i="2"/>
  <c r="I104" i="2" s="1"/>
  <c r="AC104" i="2" s="1"/>
  <c r="U104" i="2"/>
  <c r="O104" i="2"/>
  <c r="K104" i="2"/>
  <c r="AP104" i="2" s="1"/>
  <c r="G104" i="2"/>
  <c r="AB103" i="2"/>
  <c r="AE103" i="2" s="1"/>
  <c r="Z103" i="2"/>
  <c r="Y103" i="2"/>
  <c r="W103" i="2"/>
  <c r="P103" i="2" s="1"/>
  <c r="U103" i="2"/>
  <c r="O103" i="2"/>
  <c r="K103" i="2"/>
  <c r="G103" i="2"/>
  <c r="AP102" i="2"/>
  <c r="AE102" i="2"/>
  <c r="AB102" i="2"/>
  <c r="Z102" i="2"/>
  <c r="Y102" i="2"/>
  <c r="W102" i="2"/>
  <c r="U102" i="2"/>
  <c r="K102" i="2"/>
  <c r="I102" i="2"/>
  <c r="AC102" i="2" s="1"/>
  <c r="G102" i="2"/>
  <c r="O102" i="2" s="1"/>
  <c r="P102" i="2" s="1"/>
  <c r="AP101" i="2"/>
  <c r="AE101" i="2"/>
  <c r="AB101" i="2"/>
  <c r="Z101" i="2"/>
  <c r="Y101" i="2"/>
  <c r="W101" i="2"/>
  <c r="U101" i="2"/>
  <c r="O101" i="2"/>
  <c r="P101" i="2" s="1"/>
  <c r="K101" i="2"/>
  <c r="G101" i="2"/>
  <c r="I101" i="2" s="1"/>
  <c r="AC101" i="2" s="1"/>
  <c r="AB100" i="2"/>
  <c r="AE100" i="2" s="1"/>
  <c r="Z100" i="2"/>
  <c r="Y100" i="2"/>
  <c r="W100" i="2"/>
  <c r="I100" i="2" s="1"/>
  <c r="AC100" i="2" s="1"/>
  <c r="U100" i="2"/>
  <c r="O100" i="2"/>
  <c r="K100" i="2"/>
  <c r="AP100" i="2" s="1"/>
  <c r="G100" i="2"/>
  <c r="AB99" i="2"/>
  <c r="AE99" i="2" s="1"/>
  <c r="Z99" i="2"/>
  <c r="Y99" i="2"/>
  <c r="W99" i="2"/>
  <c r="P99" i="2" s="1"/>
  <c r="U99" i="2"/>
  <c r="O99" i="2"/>
  <c r="K99" i="2"/>
  <c r="G99" i="2"/>
  <c r="AP98" i="2"/>
  <c r="AE98" i="2"/>
  <c r="AB98" i="2"/>
  <c r="Z98" i="2"/>
  <c r="Y98" i="2"/>
  <c r="W98" i="2"/>
  <c r="U98" i="2"/>
  <c r="K98" i="2"/>
  <c r="I98" i="2"/>
  <c r="AC98" i="2" s="1"/>
  <c r="G98" i="2"/>
  <c r="O98" i="2" s="1"/>
  <c r="P98" i="2" s="1"/>
  <c r="AP97" i="2"/>
  <c r="AE97" i="2"/>
  <c r="AB97" i="2"/>
  <c r="Z97" i="2"/>
  <c r="Y97" i="2"/>
  <c r="W97" i="2"/>
  <c r="U97" i="2"/>
  <c r="O97" i="2"/>
  <c r="P97" i="2" s="1"/>
  <c r="K97" i="2"/>
  <c r="G97" i="2"/>
  <c r="I97" i="2" s="1"/>
  <c r="AC97" i="2" s="1"/>
  <c r="AB96" i="2"/>
  <c r="AE96" i="2" s="1"/>
  <c r="Z96" i="2"/>
  <c r="Y96" i="2"/>
  <c r="W96" i="2"/>
  <c r="I96" i="2" s="1"/>
  <c r="AC96" i="2" s="1"/>
  <c r="U96" i="2"/>
  <c r="O96" i="2"/>
  <c r="K96" i="2"/>
  <c r="AP96" i="2" s="1"/>
  <c r="G96" i="2"/>
  <c r="AB95" i="2"/>
  <c r="AE95" i="2" s="1"/>
  <c r="Z95" i="2"/>
  <c r="Y95" i="2"/>
  <c r="W95" i="2"/>
  <c r="P95" i="2" s="1"/>
  <c r="U95" i="2"/>
  <c r="O95" i="2"/>
  <c r="K95" i="2"/>
  <c r="G95" i="2"/>
  <c r="AP94" i="2"/>
  <c r="AE94" i="2"/>
  <c r="AB94" i="2"/>
  <c r="Z94" i="2"/>
  <c r="Y94" i="2"/>
  <c r="W94" i="2"/>
  <c r="U94" i="2"/>
  <c r="K94" i="2"/>
  <c r="I94" i="2"/>
  <c r="AC94" i="2" s="1"/>
  <c r="G94" i="2"/>
  <c r="O94" i="2" s="1"/>
  <c r="P94" i="2" s="1"/>
  <c r="AP93" i="2"/>
  <c r="AE93" i="2"/>
  <c r="AB93" i="2"/>
  <c r="Z93" i="2"/>
  <c r="Y93" i="2"/>
  <c r="W93" i="2"/>
  <c r="U93" i="2"/>
  <c r="O93" i="2"/>
  <c r="P93" i="2" s="1"/>
  <c r="K93" i="2"/>
  <c r="G93" i="2"/>
  <c r="I93" i="2" s="1"/>
  <c r="AC93" i="2" s="1"/>
  <c r="AB92" i="2"/>
  <c r="AE92" i="2" s="1"/>
  <c r="Z92" i="2"/>
  <c r="Y92" i="2"/>
  <c r="W92" i="2"/>
  <c r="I92" i="2" s="1"/>
  <c r="AC92" i="2" s="1"/>
  <c r="U92" i="2"/>
  <c r="O92" i="2"/>
  <c r="K92" i="2"/>
  <c r="AP92" i="2" s="1"/>
  <c r="G92" i="2"/>
  <c r="AB91" i="2"/>
  <c r="AE91" i="2" s="1"/>
  <c r="Z91" i="2"/>
  <c r="Y91" i="2"/>
  <c r="W91" i="2"/>
  <c r="P91" i="2" s="1"/>
  <c r="U91" i="2"/>
  <c r="O91" i="2"/>
  <c r="K91" i="2"/>
  <c r="G91" i="2"/>
  <c r="AP90" i="2"/>
  <c r="AE90" i="2"/>
  <c r="AB90" i="2"/>
  <c r="Z90" i="2"/>
  <c r="Y90" i="2"/>
  <c r="W90" i="2"/>
  <c r="U90" i="2"/>
  <c r="K90" i="2"/>
  <c r="I90" i="2"/>
  <c r="AC90" i="2" s="1"/>
  <c r="G90" i="2"/>
  <c r="O90" i="2" s="1"/>
  <c r="P90" i="2" s="1"/>
  <c r="AP89" i="2"/>
  <c r="AE89" i="2"/>
  <c r="AB89" i="2"/>
  <c r="Z89" i="2"/>
  <c r="Y89" i="2"/>
  <c r="W89" i="2"/>
  <c r="U89" i="2"/>
  <c r="O89" i="2"/>
  <c r="P89" i="2" s="1"/>
  <c r="K89" i="2"/>
  <c r="G89" i="2"/>
  <c r="I89" i="2" s="1"/>
  <c r="AC89" i="2" s="1"/>
  <c r="AB88" i="2"/>
  <c r="AE88" i="2" s="1"/>
  <c r="Z88" i="2"/>
  <c r="Y88" i="2"/>
  <c r="W88" i="2"/>
  <c r="I88" i="2" s="1"/>
  <c r="AC88" i="2" s="1"/>
  <c r="U88" i="2"/>
  <c r="O88" i="2"/>
  <c r="K88" i="2"/>
  <c r="AP88" i="2" s="1"/>
  <c r="G88" i="2"/>
  <c r="AB87" i="2"/>
  <c r="AE87" i="2" s="1"/>
  <c r="Z87" i="2"/>
  <c r="Y87" i="2"/>
  <c r="W87" i="2"/>
  <c r="P87" i="2" s="1"/>
  <c r="U87" i="2"/>
  <c r="O87" i="2"/>
  <c r="K87" i="2"/>
  <c r="G87" i="2"/>
  <c r="AP86" i="2"/>
  <c r="AE86" i="2"/>
  <c r="AB86" i="2"/>
  <c r="Z86" i="2"/>
  <c r="Y86" i="2"/>
  <c r="W86" i="2"/>
  <c r="U86" i="2"/>
  <c r="K86" i="2"/>
  <c r="I86" i="2"/>
  <c r="AC86" i="2" s="1"/>
  <c r="G86" i="2"/>
  <c r="O86" i="2" s="1"/>
  <c r="P86" i="2" s="1"/>
  <c r="AP85" i="2"/>
  <c r="AE85" i="2"/>
  <c r="AB85" i="2"/>
  <c r="Z85" i="2"/>
  <c r="Y85" i="2"/>
  <c r="W85" i="2"/>
  <c r="U85" i="2"/>
  <c r="O85" i="2"/>
  <c r="P85" i="2" s="1"/>
  <c r="K85" i="2"/>
  <c r="G85" i="2"/>
  <c r="I85" i="2" s="1"/>
  <c r="AC85" i="2" s="1"/>
  <c r="AB84" i="2"/>
  <c r="AE84" i="2" s="1"/>
  <c r="Z84" i="2"/>
  <c r="Y84" i="2"/>
  <c r="W84" i="2"/>
  <c r="I84" i="2" s="1"/>
  <c r="AC84" i="2" s="1"/>
  <c r="U84" i="2"/>
  <c r="O84" i="2"/>
  <c r="K84" i="2"/>
  <c r="AP84" i="2" s="1"/>
  <c r="G84" i="2"/>
  <c r="AB83" i="2"/>
  <c r="AE83" i="2" s="1"/>
  <c r="Z83" i="2"/>
  <c r="Y83" i="2"/>
  <c r="W83" i="2"/>
  <c r="P83" i="2" s="1"/>
  <c r="U83" i="2"/>
  <c r="O83" i="2"/>
  <c r="K83" i="2"/>
  <c r="G83" i="2"/>
  <c r="AP82" i="2"/>
  <c r="AE82" i="2"/>
  <c r="AB82" i="2"/>
  <c r="Z82" i="2"/>
  <c r="Y82" i="2"/>
  <c r="W82" i="2"/>
  <c r="U82" i="2"/>
  <c r="K82" i="2"/>
  <c r="I82" i="2"/>
  <c r="AC82" i="2" s="1"/>
  <c r="G82" i="2"/>
  <c r="O82" i="2" s="1"/>
  <c r="P82" i="2" s="1"/>
  <c r="AP81" i="2"/>
  <c r="AE81" i="2"/>
  <c r="AB81" i="2"/>
  <c r="Z81" i="2"/>
  <c r="Y81" i="2"/>
  <c r="W81" i="2"/>
  <c r="U81" i="2"/>
  <c r="O81" i="2"/>
  <c r="P81" i="2" s="1"/>
  <c r="K81" i="2"/>
  <c r="G81" i="2"/>
  <c r="I81" i="2" s="1"/>
  <c r="AC81" i="2" s="1"/>
  <c r="AB80" i="2"/>
  <c r="AE80" i="2" s="1"/>
  <c r="Z80" i="2"/>
  <c r="Y80" i="2"/>
  <c r="W80" i="2"/>
  <c r="I80" i="2" s="1"/>
  <c r="AC80" i="2" s="1"/>
  <c r="U80" i="2"/>
  <c r="O80" i="2"/>
  <c r="K80" i="2"/>
  <c r="AP80" i="2" s="1"/>
  <c r="G80" i="2"/>
  <c r="AB79" i="2"/>
  <c r="AE79" i="2" s="1"/>
  <c r="Z79" i="2"/>
  <c r="Y79" i="2"/>
  <c r="W79" i="2"/>
  <c r="P79" i="2" s="1"/>
  <c r="U79" i="2"/>
  <c r="O79" i="2"/>
  <c r="K79" i="2"/>
  <c r="G79" i="2"/>
  <c r="AP78" i="2"/>
  <c r="AE78" i="2"/>
  <c r="AB78" i="2"/>
  <c r="Z78" i="2"/>
  <c r="Y78" i="2"/>
  <c r="W78" i="2"/>
  <c r="U78" i="2"/>
  <c r="K78" i="2"/>
  <c r="I78" i="2"/>
  <c r="AC78" i="2" s="1"/>
  <c r="G78" i="2"/>
  <c r="O78" i="2" s="1"/>
  <c r="P78" i="2" s="1"/>
  <c r="AP77" i="2"/>
  <c r="AE77" i="2"/>
  <c r="AB77" i="2"/>
  <c r="Z77" i="2"/>
  <c r="Y77" i="2"/>
  <c r="W77" i="2"/>
  <c r="U77" i="2"/>
  <c r="O77" i="2"/>
  <c r="P77" i="2" s="1"/>
  <c r="K77" i="2"/>
  <c r="G77" i="2"/>
  <c r="I77" i="2" s="1"/>
  <c r="AC77" i="2" s="1"/>
  <c r="AB76" i="2"/>
  <c r="AE76" i="2" s="1"/>
  <c r="Z76" i="2"/>
  <c r="Y76" i="2"/>
  <c r="W76" i="2"/>
  <c r="I76" i="2" s="1"/>
  <c r="AC76" i="2" s="1"/>
  <c r="U76" i="2"/>
  <c r="O76" i="2"/>
  <c r="K76" i="2"/>
  <c r="AP76" i="2" s="1"/>
  <c r="G76" i="2"/>
  <c r="AB75" i="2"/>
  <c r="AE75" i="2" s="1"/>
  <c r="Z75" i="2"/>
  <c r="Y75" i="2"/>
  <c r="W75" i="2"/>
  <c r="P75" i="2" s="1"/>
  <c r="U75" i="2"/>
  <c r="O75" i="2"/>
  <c r="K75" i="2"/>
  <c r="G75" i="2"/>
  <c r="AP74" i="2"/>
  <c r="AE74" i="2"/>
  <c r="AB74" i="2"/>
  <c r="Z74" i="2"/>
  <c r="Y74" i="2"/>
  <c r="W74" i="2"/>
  <c r="U74" i="2"/>
  <c r="K74" i="2"/>
  <c r="I74" i="2"/>
  <c r="AC74" i="2" s="1"/>
  <c r="G74" i="2"/>
  <c r="O74" i="2" s="1"/>
  <c r="P74" i="2" s="1"/>
  <c r="AP73" i="2"/>
  <c r="AE73" i="2"/>
  <c r="AB73" i="2"/>
  <c r="Z73" i="2"/>
  <c r="Y73" i="2"/>
  <c r="W73" i="2"/>
  <c r="U73" i="2"/>
  <c r="O73" i="2"/>
  <c r="P73" i="2" s="1"/>
  <c r="K73" i="2"/>
  <c r="G73" i="2"/>
  <c r="I73" i="2" s="1"/>
  <c r="AC73" i="2" s="1"/>
  <c r="AB72" i="2"/>
  <c r="AE72" i="2" s="1"/>
  <c r="Z72" i="2"/>
  <c r="Y72" i="2"/>
  <c r="W72" i="2"/>
  <c r="I72" i="2" s="1"/>
  <c r="AC72" i="2" s="1"/>
  <c r="U72" i="2"/>
  <c r="O72" i="2"/>
  <c r="K72" i="2"/>
  <c r="AP72" i="2" s="1"/>
  <c r="G72" i="2"/>
  <c r="AB71" i="2"/>
  <c r="AE71" i="2" s="1"/>
  <c r="Z71" i="2"/>
  <c r="Y71" i="2"/>
  <c r="W71" i="2"/>
  <c r="P71" i="2" s="1"/>
  <c r="U71" i="2"/>
  <c r="O71" i="2"/>
  <c r="K71" i="2"/>
  <c r="G71" i="2"/>
  <c r="AP70" i="2"/>
  <c r="AE70" i="2"/>
  <c r="AB70" i="2"/>
  <c r="Z70" i="2"/>
  <c r="Y70" i="2"/>
  <c r="W70" i="2"/>
  <c r="U70" i="2"/>
  <c r="K70" i="2"/>
  <c r="I70" i="2"/>
  <c r="AC70" i="2" s="1"/>
  <c r="G70" i="2"/>
  <c r="O70" i="2" s="1"/>
  <c r="P70" i="2" s="1"/>
  <c r="AP69" i="2"/>
  <c r="AE69" i="2"/>
  <c r="AB69" i="2"/>
  <c r="Z69" i="2"/>
  <c r="Y69" i="2"/>
  <c r="W69" i="2"/>
  <c r="U69" i="2"/>
  <c r="O69" i="2"/>
  <c r="P69" i="2" s="1"/>
  <c r="K69" i="2"/>
  <c r="G69" i="2"/>
  <c r="I69" i="2" s="1"/>
  <c r="AC69" i="2" s="1"/>
  <c r="AB68" i="2"/>
  <c r="AE68" i="2" s="1"/>
  <c r="Z68" i="2"/>
  <c r="Y68" i="2"/>
  <c r="W68" i="2"/>
  <c r="I68" i="2" s="1"/>
  <c r="AC68" i="2" s="1"/>
  <c r="U68" i="2"/>
  <c r="O68" i="2"/>
  <c r="K68" i="2"/>
  <c r="AP68" i="2" s="1"/>
  <c r="G68" i="2"/>
  <c r="AB67" i="2"/>
  <c r="AE67" i="2" s="1"/>
  <c r="Z67" i="2"/>
  <c r="Y67" i="2"/>
  <c r="W67" i="2"/>
  <c r="P67" i="2" s="1"/>
  <c r="U67" i="2"/>
  <c r="O67" i="2"/>
  <c r="K67" i="2"/>
  <c r="G67" i="2"/>
  <c r="AP66" i="2"/>
  <c r="AE66" i="2"/>
  <c r="AB66" i="2"/>
  <c r="Z66" i="2"/>
  <c r="Y66" i="2"/>
  <c r="W66" i="2"/>
  <c r="U66" i="2"/>
  <c r="K66" i="2"/>
  <c r="I66" i="2"/>
  <c r="AC66" i="2" s="1"/>
  <c r="G66" i="2"/>
  <c r="O66" i="2" s="1"/>
  <c r="P66" i="2" s="1"/>
  <c r="AP65" i="2"/>
  <c r="AE65" i="2"/>
  <c r="AB65" i="2"/>
  <c r="Z65" i="2"/>
  <c r="Y65" i="2"/>
  <c r="W65" i="2"/>
  <c r="U65" i="2"/>
  <c r="O65" i="2"/>
  <c r="P65" i="2" s="1"/>
  <c r="K65" i="2"/>
  <c r="G65" i="2"/>
  <c r="I65" i="2" s="1"/>
  <c r="AC65" i="2" s="1"/>
  <c r="AB64" i="2"/>
  <c r="AE64" i="2" s="1"/>
  <c r="Z64" i="2"/>
  <c r="Y64" i="2"/>
  <c r="W64" i="2"/>
  <c r="I64" i="2" s="1"/>
  <c r="AC64" i="2" s="1"/>
  <c r="U64" i="2"/>
  <c r="O64" i="2"/>
  <c r="K64" i="2"/>
  <c r="AP64" i="2" s="1"/>
  <c r="G64" i="2"/>
  <c r="AB63" i="2"/>
  <c r="AE63" i="2" s="1"/>
  <c r="Z63" i="2"/>
  <c r="Y63" i="2"/>
  <c r="W63" i="2"/>
  <c r="P63" i="2" s="1"/>
  <c r="U63" i="2"/>
  <c r="O63" i="2"/>
  <c r="K63" i="2"/>
  <c r="G63" i="2"/>
  <c r="AP62" i="2"/>
  <c r="AE62" i="2"/>
  <c r="AB62" i="2"/>
  <c r="Z62" i="2"/>
  <c r="Y62" i="2"/>
  <c r="W62" i="2"/>
  <c r="U62" i="2"/>
  <c r="K62" i="2"/>
  <c r="I62" i="2"/>
  <c r="AC62" i="2" s="1"/>
  <c r="G62" i="2"/>
  <c r="O62" i="2" s="1"/>
  <c r="P62" i="2" s="1"/>
  <c r="AP61" i="2"/>
  <c r="AE61" i="2"/>
  <c r="AB61" i="2"/>
  <c r="Z61" i="2"/>
  <c r="Y61" i="2"/>
  <c r="W61" i="2"/>
  <c r="U61" i="2"/>
  <c r="O61" i="2"/>
  <c r="P61" i="2" s="1"/>
  <c r="K61" i="2"/>
  <c r="G61" i="2"/>
  <c r="I61" i="2" s="1"/>
  <c r="AC61" i="2" s="1"/>
  <c r="AB60" i="2"/>
  <c r="AE60" i="2" s="1"/>
  <c r="Z60" i="2"/>
  <c r="Y60" i="2"/>
  <c r="W60" i="2"/>
  <c r="I60" i="2" s="1"/>
  <c r="AC60" i="2" s="1"/>
  <c r="U60" i="2"/>
  <c r="O60" i="2"/>
  <c r="K60" i="2"/>
  <c r="AP60" i="2" s="1"/>
  <c r="G60" i="2"/>
  <c r="AB59" i="2"/>
  <c r="AE59" i="2" s="1"/>
  <c r="Z59" i="2"/>
  <c r="Y59" i="2"/>
  <c r="W59" i="2"/>
  <c r="P59" i="2" s="1"/>
  <c r="U59" i="2"/>
  <c r="O59" i="2"/>
  <c r="K59" i="2"/>
  <c r="G59" i="2"/>
  <c r="AP58" i="2"/>
  <c r="AE58" i="2"/>
  <c r="AB58" i="2"/>
  <c r="Z58" i="2"/>
  <c r="Y58" i="2"/>
  <c r="W58" i="2"/>
  <c r="U58" i="2"/>
  <c r="K58" i="2"/>
  <c r="I58" i="2"/>
  <c r="AC58" i="2" s="1"/>
  <c r="G58" i="2"/>
  <c r="O58" i="2" s="1"/>
  <c r="P58" i="2" s="1"/>
  <c r="AP57" i="2"/>
  <c r="AE57" i="2"/>
  <c r="AB57" i="2"/>
  <c r="Z57" i="2"/>
  <c r="Y57" i="2"/>
  <c r="W57" i="2"/>
  <c r="U57" i="2"/>
  <c r="O57" i="2"/>
  <c r="P57" i="2" s="1"/>
  <c r="K57" i="2"/>
  <c r="G57" i="2"/>
  <c r="I57" i="2" s="1"/>
  <c r="AC57" i="2" s="1"/>
  <c r="AB56" i="2"/>
  <c r="AE56" i="2" s="1"/>
  <c r="Z56" i="2"/>
  <c r="Y56" i="2"/>
  <c r="W56" i="2"/>
  <c r="U56" i="2"/>
  <c r="O56" i="2"/>
  <c r="K56" i="2"/>
  <c r="G56" i="2"/>
  <c r="AP55" i="2"/>
  <c r="AE55" i="2"/>
  <c r="AB55" i="2"/>
  <c r="AA55" i="2"/>
  <c r="Z55" i="2"/>
  <c r="Y55" i="2"/>
  <c r="W55" i="2"/>
  <c r="P55" i="2" s="1"/>
  <c r="U55" i="2"/>
  <c r="O55" i="2"/>
  <c r="K55" i="2"/>
  <c r="I55" i="2"/>
  <c r="AC55" i="2" s="1"/>
  <c r="AD55" i="2" s="1"/>
  <c r="AG55" i="2" s="1"/>
  <c r="AT55" i="2" s="1"/>
  <c r="G55" i="2"/>
  <c r="AE54" i="2"/>
  <c r="AB54" i="2"/>
  <c r="Z54" i="2"/>
  <c r="Y54" i="2"/>
  <c r="W54" i="2"/>
  <c r="U54" i="2"/>
  <c r="P54" i="2"/>
  <c r="K54" i="2"/>
  <c r="AP54" i="2" s="1"/>
  <c r="G54" i="2"/>
  <c r="O54" i="2" s="1"/>
  <c r="AP53" i="2"/>
  <c r="AE53" i="2"/>
  <c r="AB53" i="2"/>
  <c r="Z53" i="2"/>
  <c r="Y53" i="2"/>
  <c r="W53" i="2"/>
  <c r="U53" i="2"/>
  <c r="O53" i="2"/>
  <c r="P53" i="2" s="1"/>
  <c r="K53" i="2"/>
  <c r="G53" i="2"/>
  <c r="I53" i="2" s="1"/>
  <c r="AC53" i="2" s="1"/>
  <c r="AB52" i="2"/>
  <c r="AE52" i="2" s="1"/>
  <c r="Z52" i="2"/>
  <c r="Y52" i="2"/>
  <c r="W52" i="2"/>
  <c r="U52" i="2"/>
  <c r="O52" i="2"/>
  <c r="P52" i="2" s="1"/>
  <c r="K52" i="2"/>
  <c r="AP52" i="2" s="1"/>
  <c r="G52" i="2"/>
  <c r="AE51" i="2"/>
  <c r="AC51" i="2"/>
  <c r="AD51" i="2" s="1"/>
  <c r="AG51" i="2" s="1"/>
  <c r="AB51" i="2"/>
  <c r="Z51" i="2"/>
  <c r="Y51" i="2"/>
  <c r="W51" i="2"/>
  <c r="U51" i="2"/>
  <c r="O51" i="2"/>
  <c r="K51" i="2"/>
  <c r="AH51" i="2" s="1"/>
  <c r="I51" i="2"/>
  <c r="G51" i="2"/>
  <c r="AP50" i="2"/>
  <c r="AE50" i="2"/>
  <c r="AB50" i="2"/>
  <c r="Z50" i="2"/>
  <c r="Y50" i="2"/>
  <c r="W50" i="2"/>
  <c r="I50" i="2" s="1"/>
  <c r="AC50" i="2" s="1"/>
  <c r="U50" i="2"/>
  <c r="O50" i="2"/>
  <c r="P50" i="2" s="1"/>
  <c r="K50" i="2"/>
  <c r="G50" i="2"/>
  <c r="AB49" i="2"/>
  <c r="AE49" i="2" s="1"/>
  <c r="Z49" i="2"/>
  <c r="Y49" i="2"/>
  <c r="W49" i="2"/>
  <c r="I49" i="2" s="1"/>
  <c r="AC49" i="2" s="1"/>
  <c r="U49" i="2"/>
  <c r="O49" i="2"/>
  <c r="K49" i="2"/>
  <c r="AP49" i="2" s="1"/>
  <c r="G49" i="2"/>
  <c r="AP48" i="2"/>
  <c r="AE48" i="2"/>
  <c r="AB48" i="2"/>
  <c r="Z48" i="2"/>
  <c r="Y48" i="2"/>
  <c r="W48" i="2"/>
  <c r="P48" i="2" s="1"/>
  <c r="U48" i="2"/>
  <c r="O48" i="2"/>
  <c r="K48" i="2"/>
  <c r="I48" i="2"/>
  <c r="AC48" i="2" s="1"/>
  <c r="G48" i="2"/>
  <c r="AP47" i="2"/>
  <c r="AE47" i="2"/>
  <c r="AB47" i="2"/>
  <c r="Z47" i="2"/>
  <c r="Y47" i="2"/>
  <c r="W47" i="2"/>
  <c r="U47" i="2"/>
  <c r="K47" i="2"/>
  <c r="G47" i="2"/>
  <c r="O47" i="2" s="1"/>
  <c r="P47" i="2" s="1"/>
  <c r="AB46" i="2"/>
  <c r="AE46" i="2" s="1"/>
  <c r="Z46" i="2"/>
  <c r="Y46" i="2"/>
  <c r="W46" i="2"/>
  <c r="I46" i="2" s="1"/>
  <c r="AC46" i="2" s="1"/>
  <c r="U46" i="2"/>
  <c r="O46" i="2"/>
  <c r="P46" i="2" s="1"/>
  <c r="K46" i="2"/>
  <c r="AP46" i="2" s="1"/>
  <c r="G46" i="2"/>
  <c r="AB45" i="2"/>
  <c r="AE45" i="2" s="1"/>
  <c r="Z45" i="2"/>
  <c r="Y45" i="2"/>
  <c r="W45" i="2"/>
  <c r="I45" i="2" s="1"/>
  <c r="AC45" i="2" s="1"/>
  <c r="U45" i="2"/>
  <c r="O45" i="2"/>
  <c r="K45" i="2"/>
  <c r="AP45" i="2" s="1"/>
  <c r="G45" i="2"/>
  <c r="AP44" i="2"/>
  <c r="AE44" i="2"/>
  <c r="AB44" i="2"/>
  <c r="Z44" i="2"/>
  <c r="Y44" i="2"/>
  <c r="W44" i="2"/>
  <c r="P44" i="2" s="1"/>
  <c r="U44" i="2"/>
  <c r="O44" i="2"/>
  <c r="K44" i="2"/>
  <c r="I44" i="2"/>
  <c r="AC44" i="2" s="1"/>
  <c r="G44" i="2"/>
  <c r="AP43" i="2"/>
  <c r="AE43" i="2"/>
  <c r="AB43" i="2"/>
  <c r="Z43" i="2"/>
  <c r="Y43" i="2"/>
  <c r="W43" i="2"/>
  <c r="U43" i="2"/>
  <c r="K43" i="2"/>
  <c r="G43" i="2"/>
  <c r="O43" i="2" s="1"/>
  <c r="P43" i="2" s="1"/>
  <c r="AB42" i="2"/>
  <c r="AE42" i="2" s="1"/>
  <c r="Z42" i="2"/>
  <c r="Y42" i="2"/>
  <c r="W42" i="2"/>
  <c r="I42" i="2" s="1"/>
  <c r="AC42" i="2" s="1"/>
  <c r="U42" i="2"/>
  <c r="O42" i="2"/>
  <c r="K42" i="2"/>
  <c r="AP42" i="2" s="1"/>
  <c r="G42" i="2"/>
  <c r="AB41" i="2"/>
  <c r="AE41" i="2" s="1"/>
  <c r="Z41" i="2"/>
  <c r="Y41" i="2"/>
  <c r="W41" i="2"/>
  <c r="I41" i="2" s="1"/>
  <c r="AC41" i="2" s="1"/>
  <c r="U41" i="2"/>
  <c r="O41" i="2"/>
  <c r="K41" i="2"/>
  <c r="AP41" i="2" s="1"/>
  <c r="G41" i="2"/>
  <c r="AP40" i="2"/>
  <c r="AE40" i="2"/>
  <c r="AB40" i="2"/>
  <c r="Z40" i="2"/>
  <c r="Y40" i="2"/>
  <c r="W40" i="2"/>
  <c r="P40" i="2" s="1"/>
  <c r="U40" i="2"/>
  <c r="O40" i="2"/>
  <c r="K40" i="2"/>
  <c r="I40" i="2"/>
  <c r="AC40" i="2" s="1"/>
  <c r="G40" i="2"/>
  <c r="AP39" i="2"/>
  <c r="AE39" i="2"/>
  <c r="AB39" i="2"/>
  <c r="Z39" i="2"/>
  <c r="Y39" i="2"/>
  <c r="W39" i="2"/>
  <c r="U39" i="2"/>
  <c r="K39" i="2"/>
  <c r="G39" i="2"/>
  <c r="O39" i="2" s="1"/>
  <c r="P39" i="2" s="1"/>
  <c r="AB38" i="2"/>
  <c r="AE38" i="2" s="1"/>
  <c r="Z38" i="2"/>
  <c r="Y38" i="2"/>
  <c r="W38" i="2"/>
  <c r="I38" i="2" s="1"/>
  <c r="AC38" i="2" s="1"/>
  <c r="U38" i="2"/>
  <c r="O38" i="2"/>
  <c r="K38" i="2"/>
  <c r="AP38" i="2" s="1"/>
  <c r="G38" i="2"/>
  <c r="AB37" i="2"/>
  <c r="AE37" i="2" s="1"/>
  <c r="Z37" i="2"/>
  <c r="Y37" i="2"/>
  <c r="W37" i="2"/>
  <c r="I37" i="2" s="1"/>
  <c r="AC37" i="2" s="1"/>
  <c r="U37" i="2"/>
  <c r="O37" i="2"/>
  <c r="K37" i="2"/>
  <c r="AP37" i="2" s="1"/>
  <c r="G37" i="2"/>
  <c r="AP36" i="2"/>
  <c r="AE36" i="2"/>
  <c r="AB36" i="2"/>
  <c r="Z36" i="2"/>
  <c r="Y36" i="2"/>
  <c r="W36" i="2"/>
  <c r="P36" i="2" s="1"/>
  <c r="U36" i="2"/>
  <c r="O36" i="2"/>
  <c r="K36" i="2"/>
  <c r="I36" i="2"/>
  <c r="AC36" i="2" s="1"/>
  <c r="G36" i="2"/>
  <c r="AP35" i="2"/>
  <c r="AE35" i="2"/>
  <c r="AB35" i="2"/>
  <c r="Z35" i="2"/>
  <c r="Y35" i="2"/>
  <c r="W35" i="2"/>
  <c r="U35" i="2"/>
  <c r="K35" i="2"/>
  <c r="G35" i="2"/>
  <c r="O35" i="2" s="1"/>
  <c r="P35" i="2" s="1"/>
  <c r="AB34" i="2"/>
  <c r="AE34" i="2" s="1"/>
  <c r="Z34" i="2"/>
  <c r="Y34" i="2"/>
  <c r="W34" i="2"/>
  <c r="I34" i="2" s="1"/>
  <c r="AC34" i="2" s="1"/>
  <c r="U34" i="2"/>
  <c r="O34" i="2"/>
  <c r="K34" i="2"/>
  <c r="AP34" i="2" s="1"/>
  <c r="G34" i="2"/>
  <c r="AB33" i="2"/>
  <c r="AE33" i="2" s="1"/>
  <c r="Z33" i="2"/>
  <c r="Y33" i="2"/>
  <c r="W33" i="2"/>
  <c r="I33" i="2" s="1"/>
  <c r="AC33" i="2" s="1"/>
  <c r="U33" i="2"/>
  <c r="O33" i="2"/>
  <c r="K33" i="2"/>
  <c r="AP33" i="2" s="1"/>
  <c r="G33" i="2"/>
  <c r="AP32" i="2"/>
  <c r="AE32" i="2"/>
  <c r="AB32" i="2"/>
  <c r="Z32" i="2"/>
  <c r="Y32" i="2"/>
  <c r="W32" i="2"/>
  <c r="P32" i="2" s="1"/>
  <c r="U32" i="2"/>
  <c r="O32" i="2"/>
  <c r="K32" i="2"/>
  <c r="I32" i="2"/>
  <c r="AC32" i="2" s="1"/>
  <c r="G32" i="2"/>
  <c r="AP31" i="2"/>
  <c r="AE31" i="2"/>
  <c r="AB31" i="2"/>
  <c r="Z31" i="2"/>
  <c r="Y31" i="2"/>
  <c r="W31" i="2"/>
  <c r="U31" i="2"/>
  <c r="K31" i="2"/>
  <c r="G31" i="2"/>
  <c r="O31" i="2" s="1"/>
  <c r="P31" i="2" s="1"/>
  <c r="AB30" i="2"/>
  <c r="AE30" i="2" s="1"/>
  <c r="Z30" i="2"/>
  <c r="Y30" i="2"/>
  <c r="W30" i="2"/>
  <c r="I30" i="2" s="1"/>
  <c r="AC30" i="2" s="1"/>
  <c r="U30" i="2"/>
  <c r="O30" i="2"/>
  <c r="P30" i="2" s="1"/>
  <c r="K30" i="2"/>
  <c r="AP30" i="2" s="1"/>
  <c r="G30" i="2"/>
  <c r="AB29" i="2"/>
  <c r="AE29" i="2" s="1"/>
  <c r="Z29" i="2"/>
  <c r="Y29" i="2"/>
  <c r="W29" i="2"/>
  <c r="I29" i="2" s="1"/>
  <c r="AC29" i="2" s="1"/>
  <c r="U29" i="2"/>
  <c r="O29" i="2"/>
  <c r="K29" i="2"/>
  <c r="AP29" i="2" s="1"/>
  <c r="G29" i="2"/>
  <c r="AP28" i="2"/>
  <c r="AE28" i="2"/>
  <c r="AB28" i="2"/>
  <c r="Z28" i="2"/>
  <c r="Y28" i="2"/>
  <c r="W28" i="2"/>
  <c r="P28" i="2" s="1"/>
  <c r="U28" i="2"/>
  <c r="O28" i="2"/>
  <c r="K28" i="2"/>
  <c r="I28" i="2"/>
  <c r="AC28" i="2" s="1"/>
  <c r="G28" i="2"/>
  <c r="AP27" i="2"/>
  <c r="AE27" i="2"/>
  <c r="AB27" i="2"/>
  <c r="Z27" i="2"/>
  <c r="Y27" i="2"/>
  <c r="W27" i="2"/>
  <c r="U27" i="2"/>
  <c r="K27" i="2"/>
  <c r="G27" i="2"/>
  <c r="O27" i="2" s="1"/>
  <c r="P27" i="2" s="1"/>
  <c r="AB26" i="2"/>
  <c r="AE26" i="2" s="1"/>
  <c r="Z26" i="2"/>
  <c r="Y26" i="2"/>
  <c r="W26" i="2"/>
  <c r="I26" i="2" s="1"/>
  <c r="AC26" i="2" s="1"/>
  <c r="U26" i="2"/>
  <c r="O26" i="2"/>
  <c r="K26" i="2"/>
  <c r="AP26" i="2" s="1"/>
  <c r="G26" i="2"/>
  <c r="AB25" i="2"/>
  <c r="AE25" i="2" s="1"/>
  <c r="Z25" i="2"/>
  <c r="Y25" i="2"/>
  <c r="W25" i="2"/>
  <c r="I25" i="2" s="1"/>
  <c r="AC25" i="2" s="1"/>
  <c r="U25" i="2"/>
  <c r="O25" i="2"/>
  <c r="K25" i="2"/>
  <c r="AP25" i="2" s="1"/>
  <c r="G25" i="2"/>
  <c r="AP24" i="2"/>
  <c r="AE24" i="2"/>
  <c r="AB24" i="2"/>
  <c r="Z24" i="2"/>
  <c r="Y24" i="2"/>
  <c r="W24" i="2"/>
  <c r="P24" i="2" s="1"/>
  <c r="U24" i="2"/>
  <c r="O24" i="2"/>
  <c r="K24" i="2"/>
  <c r="I24" i="2"/>
  <c r="AC24" i="2" s="1"/>
  <c r="G24" i="2"/>
  <c r="AP23" i="2"/>
  <c r="AE23" i="2"/>
  <c r="AB23" i="2"/>
  <c r="Z23" i="2"/>
  <c r="Y23" i="2"/>
  <c r="W23" i="2"/>
  <c r="U23" i="2"/>
  <c r="K23" i="2"/>
  <c r="G23" i="2"/>
  <c r="O23" i="2" s="1"/>
  <c r="P23" i="2" s="1"/>
  <c r="AB22" i="2"/>
  <c r="AE22" i="2" s="1"/>
  <c r="Z22" i="2"/>
  <c r="Y22" i="2"/>
  <c r="W22" i="2"/>
  <c r="I22" i="2" s="1"/>
  <c r="AC22" i="2" s="1"/>
  <c r="U22" i="2"/>
  <c r="O22" i="2"/>
  <c r="K22" i="2"/>
  <c r="AP22" i="2" s="1"/>
  <c r="G22" i="2"/>
  <c r="AB21" i="2"/>
  <c r="AE21" i="2" s="1"/>
  <c r="Z21" i="2"/>
  <c r="Y21" i="2"/>
  <c r="W21" i="2"/>
  <c r="I21" i="2" s="1"/>
  <c r="AC21" i="2" s="1"/>
  <c r="U21" i="2"/>
  <c r="O21" i="2"/>
  <c r="K21" i="2"/>
  <c r="AP21" i="2" s="1"/>
  <c r="G21" i="2"/>
  <c r="AP20" i="2"/>
  <c r="AE20" i="2"/>
  <c r="AB20" i="2"/>
  <c r="Z20" i="2"/>
  <c r="Y20" i="2"/>
  <c r="W20" i="2"/>
  <c r="P20" i="2" s="1"/>
  <c r="U20" i="2"/>
  <c r="O20" i="2"/>
  <c r="K20" i="2"/>
  <c r="I20" i="2"/>
  <c r="AC20" i="2" s="1"/>
  <c r="G20" i="2"/>
  <c r="AP19" i="2"/>
  <c r="AE19" i="2"/>
  <c r="AB19" i="2"/>
  <c r="Z19" i="2"/>
  <c r="Y19" i="2"/>
  <c r="W19" i="2"/>
  <c r="U19" i="2"/>
  <c r="K19" i="2"/>
  <c r="G19" i="2"/>
  <c r="O19" i="2" s="1"/>
  <c r="P19" i="2" s="1"/>
  <c r="AB18" i="2"/>
  <c r="AE18" i="2" s="1"/>
  <c r="Z18" i="2"/>
  <c r="Y18" i="2"/>
  <c r="W18" i="2"/>
  <c r="I18" i="2" s="1"/>
  <c r="AC18" i="2" s="1"/>
  <c r="U18" i="2"/>
  <c r="O18" i="2"/>
  <c r="K18" i="2"/>
  <c r="AP18" i="2" s="1"/>
  <c r="G18" i="2"/>
  <c r="AB17" i="2"/>
  <c r="AE17" i="2" s="1"/>
  <c r="Z17" i="2"/>
  <c r="Y17" i="2"/>
  <c r="W17" i="2"/>
  <c r="I17" i="2" s="1"/>
  <c r="AC17" i="2" s="1"/>
  <c r="U17" i="2"/>
  <c r="O17" i="2"/>
  <c r="K17" i="2"/>
  <c r="AP17" i="2" s="1"/>
  <c r="G17" i="2"/>
  <c r="AP16" i="2"/>
  <c r="AE16" i="2"/>
  <c r="AB16" i="2"/>
  <c r="Z16" i="2"/>
  <c r="Y16" i="2"/>
  <c r="W16" i="2"/>
  <c r="P16" i="2" s="1"/>
  <c r="U16" i="2"/>
  <c r="O16" i="2"/>
  <c r="K16" i="2"/>
  <c r="I16" i="2"/>
  <c r="AC16" i="2" s="1"/>
  <c r="G16" i="2"/>
  <c r="AD21" i="2" l="1"/>
  <c r="AF21" i="2"/>
  <c r="AF26" i="2"/>
  <c r="AD26" i="2"/>
  <c r="AD33" i="2"/>
  <c r="AF33" i="2"/>
  <c r="AD37" i="2"/>
  <c r="AF37" i="2"/>
  <c r="AF38" i="2"/>
  <c r="AD38" i="2"/>
  <c r="AD41" i="2"/>
  <c r="AF41" i="2"/>
  <c r="AF42" i="2"/>
  <c r="AD42" i="2"/>
  <c r="AD45" i="2"/>
  <c r="AF45" i="2"/>
  <c r="AF46" i="2"/>
  <c r="AD46" i="2"/>
  <c r="AD49" i="2"/>
  <c r="AF49" i="2"/>
  <c r="AF50" i="2"/>
  <c r="AD50" i="2"/>
  <c r="AF17" i="2"/>
  <c r="AD17" i="2"/>
  <c r="AF22" i="2"/>
  <c r="AD22" i="2"/>
  <c r="AF29" i="2"/>
  <c r="AD29" i="2"/>
  <c r="AH50" i="2"/>
  <c r="AF53" i="2"/>
  <c r="AD53" i="2"/>
  <c r="AF30" i="2"/>
  <c r="AD30" i="2"/>
  <c r="AD16" i="2"/>
  <c r="AF16" i="2"/>
  <c r="AD20" i="2"/>
  <c r="AF20" i="2"/>
  <c r="AD24" i="2"/>
  <c r="AF24" i="2"/>
  <c r="AD28" i="2"/>
  <c r="AF28" i="2"/>
  <c r="AD32" i="2"/>
  <c r="AF32" i="2"/>
  <c r="AD36" i="2"/>
  <c r="AF36" i="2"/>
  <c r="AD40" i="2"/>
  <c r="AF40" i="2"/>
  <c r="AD44" i="2"/>
  <c r="AF44" i="2"/>
  <c r="AD48" i="2"/>
  <c r="AF48" i="2"/>
  <c r="AF18" i="2"/>
  <c r="AD18" i="2"/>
  <c r="AD25" i="2"/>
  <c r="AF25" i="2"/>
  <c r="AF34" i="2"/>
  <c r="AD34" i="2"/>
  <c r="AH16" i="2"/>
  <c r="AH20" i="2"/>
  <c r="AH24" i="2"/>
  <c r="AH28" i="2"/>
  <c r="AH32" i="2"/>
  <c r="AH36" i="2"/>
  <c r="AH40" i="2"/>
  <c r="AH44" i="2"/>
  <c r="AH48" i="2"/>
  <c r="AT51" i="2"/>
  <c r="AP51" i="2"/>
  <c r="AF57" i="2"/>
  <c r="AD57" i="2"/>
  <c r="AD60" i="2"/>
  <c r="AF60" i="2"/>
  <c r="AF61" i="2"/>
  <c r="AD61" i="2"/>
  <c r="AD64" i="2"/>
  <c r="AF64" i="2"/>
  <c r="AF65" i="2"/>
  <c r="AD65" i="2"/>
  <c r="AD68" i="2"/>
  <c r="AF68" i="2"/>
  <c r="AF69" i="2"/>
  <c r="AD69" i="2"/>
  <c r="AD72" i="2"/>
  <c r="AF72" i="2"/>
  <c r="AF73" i="2"/>
  <c r="AD73" i="2"/>
  <c r="AD76" i="2"/>
  <c r="AF76" i="2"/>
  <c r="AF77" i="2"/>
  <c r="AD77" i="2"/>
  <c r="AD80" i="2"/>
  <c r="AF80" i="2"/>
  <c r="AF81" i="2"/>
  <c r="AD81" i="2"/>
  <c r="AD84" i="2"/>
  <c r="AF84" i="2"/>
  <c r="AF85" i="2"/>
  <c r="AD85" i="2"/>
  <c r="AD88" i="2"/>
  <c r="AF88" i="2"/>
  <c r="AF89" i="2"/>
  <c r="AD89" i="2"/>
  <c r="AD92" i="2"/>
  <c r="AF92" i="2"/>
  <c r="AF93" i="2"/>
  <c r="AD93" i="2"/>
  <c r="AD96" i="2"/>
  <c r="AF96" i="2"/>
  <c r="AF97" i="2"/>
  <c r="AD97" i="2"/>
  <c r="AD100" i="2"/>
  <c r="AF100" i="2"/>
  <c r="AF101" i="2"/>
  <c r="AD101" i="2"/>
  <c r="AD104" i="2"/>
  <c r="AF104" i="2"/>
  <c r="AF105" i="2"/>
  <c r="AD105" i="2"/>
  <c r="AF110" i="2"/>
  <c r="AD110" i="2"/>
  <c r="AD116" i="2"/>
  <c r="AF116" i="2"/>
  <c r="AF117" i="2"/>
  <c r="AD117" i="2"/>
  <c r="AD120" i="2"/>
  <c r="AF120" i="2"/>
  <c r="AF121" i="2"/>
  <c r="AD121" i="2"/>
  <c r="P18" i="2"/>
  <c r="AH18" i="2"/>
  <c r="I19" i="2"/>
  <c r="AC19" i="2" s="1"/>
  <c r="P22" i="2"/>
  <c r="AH22" i="2"/>
  <c r="I23" i="2"/>
  <c r="AC23" i="2" s="1"/>
  <c r="P26" i="2"/>
  <c r="AH26" i="2"/>
  <c r="I27" i="2"/>
  <c r="AC27" i="2" s="1"/>
  <c r="I31" i="2"/>
  <c r="AC31" i="2" s="1"/>
  <c r="P34" i="2"/>
  <c r="AH34" i="2"/>
  <c r="I35" i="2"/>
  <c r="AC35" i="2" s="1"/>
  <c r="P38" i="2"/>
  <c r="AH38" i="2"/>
  <c r="I39" i="2"/>
  <c r="AC39" i="2" s="1"/>
  <c r="P42" i="2"/>
  <c r="AH42" i="2"/>
  <c r="I43" i="2"/>
  <c r="AC43" i="2" s="1"/>
  <c r="I47" i="2"/>
  <c r="AC47" i="2" s="1"/>
  <c r="AD112" i="2"/>
  <c r="AF112" i="2"/>
  <c r="AF113" i="2"/>
  <c r="AD113" i="2"/>
  <c r="AG122" i="2"/>
  <c r="AT122" i="2" s="1"/>
  <c r="AH122" i="2"/>
  <c r="AA122" i="2"/>
  <c r="P17" i="2"/>
  <c r="AH17" i="2"/>
  <c r="P21" i="2"/>
  <c r="AH21" i="2"/>
  <c r="P25" i="2"/>
  <c r="AH25" i="2"/>
  <c r="P29" i="2"/>
  <c r="AH29" i="2"/>
  <c r="P33" i="2"/>
  <c r="AH33" i="2"/>
  <c r="P37" i="2"/>
  <c r="AH37" i="2"/>
  <c r="P41" i="2"/>
  <c r="AH41" i="2"/>
  <c r="P45" i="2"/>
  <c r="AH45" i="2"/>
  <c r="P49" i="2"/>
  <c r="AH49" i="2"/>
  <c r="AA51" i="2"/>
  <c r="AF51" i="2"/>
  <c r="AH55" i="2"/>
  <c r="I56" i="2"/>
  <c r="AC56" i="2" s="1"/>
  <c r="P56" i="2"/>
  <c r="AF106" i="2"/>
  <c r="AD106" i="2"/>
  <c r="P51" i="2"/>
  <c r="I52" i="2"/>
  <c r="AC52" i="2" s="1"/>
  <c r="I54" i="2"/>
  <c r="AC54" i="2" s="1"/>
  <c r="AF55" i="2"/>
  <c r="AP56" i="2"/>
  <c r="AF58" i="2"/>
  <c r="AD58" i="2"/>
  <c r="AF62" i="2"/>
  <c r="AD62" i="2"/>
  <c r="AF66" i="2"/>
  <c r="AD66" i="2"/>
  <c r="AF70" i="2"/>
  <c r="AD70" i="2"/>
  <c r="AF74" i="2"/>
  <c r="AD74" i="2"/>
  <c r="AF78" i="2"/>
  <c r="AD78" i="2"/>
  <c r="AF82" i="2"/>
  <c r="AD82" i="2"/>
  <c r="AF86" i="2"/>
  <c r="AD86" i="2"/>
  <c r="AF90" i="2"/>
  <c r="AD90" i="2"/>
  <c r="AF94" i="2"/>
  <c r="AD94" i="2"/>
  <c r="AF98" i="2"/>
  <c r="AD98" i="2"/>
  <c r="AF102" i="2"/>
  <c r="AD102" i="2"/>
  <c r="AD108" i="2"/>
  <c r="AF108" i="2"/>
  <c r="AF109" i="2"/>
  <c r="AD109" i="2"/>
  <c r="AF114" i="2"/>
  <c r="AD114" i="2"/>
  <c r="AF118" i="2"/>
  <c r="AD118" i="2"/>
  <c r="I59" i="2"/>
  <c r="AC59" i="2" s="1"/>
  <c r="AP59" i="2"/>
  <c r="I63" i="2"/>
  <c r="AC63" i="2" s="1"/>
  <c r="AP63" i="2"/>
  <c r="I67" i="2"/>
  <c r="AC67" i="2" s="1"/>
  <c r="AP67" i="2"/>
  <c r="I71" i="2"/>
  <c r="AC71" i="2" s="1"/>
  <c r="AP71" i="2"/>
  <c r="I75" i="2"/>
  <c r="AC75" i="2" s="1"/>
  <c r="AP75" i="2"/>
  <c r="I79" i="2"/>
  <c r="AC79" i="2" s="1"/>
  <c r="AP79" i="2"/>
  <c r="I83" i="2"/>
  <c r="AC83" i="2" s="1"/>
  <c r="AP83" i="2"/>
  <c r="I87" i="2"/>
  <c r="AC87" i="2" s="1"/>
  <c r="AP87" i="2"/>
  <c r="I91" i="2"/>
  <c r="AC91" i="2" s="1"/>
  <c r="AP91" i="2"/>
  <c r="I95" i="2"/>
  <c r="AC95" i="2" s="1"/>
  <c r="AP95" i="2"/>
  <c r="I99" i="2"/>
  <c r="AC99" i="2" s="1"/>
  <c r="AP99" i="2"/>
  <c r="I103" i="2"/>
  <c r="AC103" i="2" s="1"/>
  <c r="AP103" i="2"/>
  <c r="I107" i="2"/>
  <c r="AC107" i="2" s="1"/>
  <c r="AP107" i="2"/>
  <c r="I111" i="2"/>
  <c r="AC111" i="2" s="1"/>
  <c r="AP111" i="2"/>
  <c r="O113" i="2"/>
  <c r="P113" i="2" s="1"/>
  <c r="I115" i="2"/>
  <c r="AC115" i="2" s="1"/>
  <c r="AP115" i="2"/>
  <c r="I119" i="2"/>
  <c r="AC119" i="2" s="1"/>
  <c r="AP119" i="2"/>
  <c r="AF122" i="2"/>
  <c r="P123" i="2"/>
  <c r="AF132" i="2"/>
  <c r="AD132" i="2"/>
  <c r="AF140" i="2"/>
  <c r="AD140" i="2"/>
  <c r="AF148" i="2"/>
  <c r="AD148" i="2"/>
  <c r="AF156" i="2"/>
  <c r="AD156" i="2"/>
  <c r="AF164" i="2"/>
  <c r="AD164" i="2"/>
  <c r="AD166" i="2"/>
  <c r="AF166" i="2"/>
  <c r="AD169" i="2"/>
  <c r="AH169" i="2" s="1"/>
  <c r="AF169" i="2"/>
  <c r="AD174" i="2"/>
  <c r="AF174" i="2"/>
  <c r="AF175" i="2"/>
  <c r="AD175" i="2"/>
  <c r="AF123" i="2"/>
  <c r="AD123" i="2"/>
  <c r="AH123" i="2" s="1"/>
  <c r="I124" i="2"/>
  <c r="AC124" i="2" s="1"/>
  <c r="I126" i="2"/>
  <c r="AC126" i="2" s="1"/>
  <c r="P126" i="2"/>
  <c r="AD130" i="2"/>
  <c r="AF130" i="2"/>
  <c r="AD133" i="2"/>
  <c r="AH133" i="2" s="1"/>
  <c r="AF133" i="2"/>
  <c r="AD138" i="2"/>
  <c r="AF138" i="2"/>
  <c r="AD141" i="2"/>
  <c r="AF141" i="2"/>
  <c r="AD146" i="2"/>
  <c r="AF146" i="2"/>
  <c r="AD149" i="2"/>
  <c r="AH149" i="2" s="1"/>
  <c r="AF149" i="2"/>
  <c r="AD154" i="2"/>
  <c r="AF154" i="2"/>
  <c r="AD157" i="2"/>
  <c r="AF157" i="2"/>
  <c r="AD162" i="2"/>
  <c r="AF162" i="2"/>
  <c r="AF167" i="2"/>
  <c r="AD167" i="2"/>
  <c r="AH167" i="2" s="1"/>
  <c r="AF172" i="2"/>
  <c r="AD172" i="2"/>
  <c r="P60" i="2"/>
  <c r="AH60" i="2"/>
  <c r="P64" i="2"/>
  <c r="AH64" i="2"/>
  <c r="P68" i="2"/>
  <c r="AH68" i="2"/>
  <c r="P72" i="2"/>
  <c r="AH72" i="2"/>
  <c r="P76" i="2"/>
  <c r="AH76" i="2"/>
  <c r="P80" i="2"/>
  <c r="AH80" i="2"/>
  <c r="P84" i="2"/>
  <c r="AH84" i="2"/>
  <c r="P88" i="2"/>
  <c r="AH88" i="2"/>
  <c r="P92" i="2"/>
  <c r="AH92" i="2"/>
  <c r="P96" i="2"/>
  <c r="AH96" i="2"/>
  <c r="P100" i="2"/>
  <c r="AH100" i="2"/>
  <c r="P104" i="2"/>
  <c r="AH104" i="2"/>
  <c r="P108" i="2"/>
  <c r="AH108" i="2"/>
  <c r="P112" i="2"/>
  <c r="AH112" i="2"/>
  <c r="P116" i="2"/>
  <c r="AH116" i="2"/>
  <c r="P120" i="2"/>
  <c r="AH120" i="2"/>
  <c r="AD125" i="2"/>
  <c r="AH125" i="2" s="1"/>
  <c r="AF125" i="2"/>
  <c r="P125" i="2"/>
  <c r="AP126" i="2"/>
  <c r="AF128" i="2"/>
  <c r="AD128" i="2"/>
  <c r="AF136" i="2"/>
  <c r="AD136" i="2"/>
  <c r="AH141" i="2"/>
  <c r="AF144" i="2"/>
  <c r="AD144" i="2"/>
  <c r="AF152" i="2"/>
  <c r="AD152" i="2"/>
  <c r="AH157" i="2"/>
  <c r="AF160" i="2"/>
  <c r="AD160" i="2"/>
  <c r="AF163" i="2"/>
  <c r="AD163" i="2"/>
  <c r="AD170" i="2"/>
  <c r="AF170" i="2"/>
  <c r="AD173" i="2"/>
  <c r="AF173" i="2"/>
  <c r="AG176" i="2"/>
  <c r="AT176" i="2" s="1"/>
  <c r="AA176" i="2"/>
  <c r="AD129" i="2"/>
  <c r="AH129" i="2" s="1"/>
  <c r="AF129" i="2"/>
  <c r="AD134" i="2"/>
  <c r="AF134" i="2"/>
  <c r="AD137" i="2"/>
  <c r="AH137" i="2" s="1"/>
  <c r="AF137" i="2"/>
  <c r="AD142" i="2"/>
  <c r="AF142" i="2"/>
  <c r="AD145" i="2"/>
  <c r="AF145" i="2"/>
  <c r="AD150" i="2"/>
  <c r="AF150" i="2"/>
  <c r="AD153" i="2"/>
  <c r="AF153" i="2"/>
  <c r="AD158" i="2"/>
  <c r="AF158" i="2"/>
  <c r="AD161" i="2"/>
  <c r="AH161" i="2" s="1"/>
  <c r="AF161" i="2"/>
  <c r="AH163" i="2"/>
  <c r="AF168" i="2"/>
  <c r="AD168" i="2"/>
  <c r="AH168" i="2" s="1"/>
  <c r="P164" i="2"/>
  <c r="AH164" i="2"/>
  <c r="I165" i="2"/>
  <c r="AC165" i="2" s="1"/>
  <c r="AP165" i="2"/>
  <c r="P168" i="2"/>
  <c r="I178" i="2"/>
  <c r="AC178" i="2" s="1"/>
  <c r="P178" i="2"/>
  <c r="AF186" i="2"/>
  <c r="AD186" i="2"/>
  <c r="AD189" i="2"/>
  <c r="AF189" i="2"/>
  <c r="AF198" i="2"/>
  <c r="AD198" i="2"/>
  <c r="AF199" i="2"/>
  <c r="AD199" i="2"/>
  <c r="AD205" i="2"/>
  <c r="AF205" i="2"/>
  <c r="AF215" i="2"/>
  <c r="AD215" i="2"/>
  <c r="AH215" i="2" s="1"/>
  <c r="AF222" i="2"/>
  <c r="AD222" i="2"/>
  <c r="AF223" i="2"/>
  <c r="AD223" i="2"/>
  <c r="AD127" i="2"/>
  <c r="AD131" i="2"/>
  <c r="AD135" i="2"/>
  <c r="AD139" i="2"/>
  <c r="AH139" i="2" s="1"/>
  <c r="AD143" i="2"/>
  <c r="AH143" i="2" s="1"/>
  <c r="AD147" i="2"/>
  <c r="AD151" i="2"/>
  <c r="AD155" i="2"/>
  <c r="AH155" i="2" s="1"/>
  <c r="AD159" i="2"/>
  <c r="AD171" i="2"/>
  <c r="AD177" i="2"/>
  <c r="AF177" i="2"/>
  <c r="AP178" i="2"/>
  <c r="AF182" i="2"/>
  <c r="AD182" i="2"/>
  <c r="AF183" i="2"/>
  <c r="AD183" i="2"/>
  <c r="AF187" i="2"/>
  <c r="AD187" i="2"/>
  <c r="AF194" i="2"/>
  <c r="AD194" i="2"/>
  <c r="AF195" i="2"/>
  <c r="AD195" i="2"/>
  <c r="AD201" i="2"/>
  <c r="AF201" i="2"/>
  <c r="AF210" i="2"/>
  <c r="AD210" i="2"/>
  <c r="AD213" i="2"/>
  <c r="AF213" i="2"/>
  <c r="AF218" i="2"/>
  <c r="AD218" i="2"/>
  <c r="AF219" i="2"/>
  <c r="AD219" i="2"/>
  <c r="AD225" i="2"/>
  <c r="AF225" i="2"/>
  <c r="AD234" i="2"/>
  <c r="AF234" i="2"/>
  <c r="P130" i="2"/>
  <c r="AH130" i="2"/>
  <c r="P134" i="2"/>
  <c r="AH134" i="2"/>
  <c r="P138" i="2"/>
  <c r="AH138" i="2"/>
  <c r="P142" i="2"/>
  <c r="AH142" i="2"/>
  <c r="P146" i="2"/>
  <c r="AH146" i="2"/>
  <c r="P150" i="2"/>
  <c r="AH150" i="2"/>
  <c r="P154" i="2"/>
  <c r="AH154" i="2"/>
  <c r="P158" i="2"/>
  <c r="AH158" i="2"/>
  <c r="P162" i="2"/>
  <c r="AH162" i="2"/>
  <c r="P166" i="2"/>
  <c r="AH166" i="2"/>
  <c r="P170" i="2"/>
  <c r="AH170" i="2"/>
  <c r="P174" i="2"/>
  <c r="AH174" i="2"/>
  <c r="AH176" i="2"/>
  <c r="AH177" i="2"/>
  <c r="AF179" i="2"/>
  <c r="AD179" i="2"/>
  <c r="AD185" i="2"/>
  <c r="AF185" i="2"/>
  <c r="AH187" i="2"/>
  <c r="AF190" i="2"/>
  <c r="AD190" i="2"/>
  <c r="AF191" i="2"/>
  <c r="AD191" i="2"/>
  <c r="AD197" i="2"/>
  <c r="AF197" i="2"/>
  <c r="AH201" i="2"/>
  <c r="AF206" i="2"/>
  <c r="AD206" i="2"/>
  <c r="AF207" i="2"/>
  <c r="AD207" i="2"/>
  <c r="AF211" i="2"/>
  <c r="AD211" i="2"/>
  <c r="AH213" i="2"/>
  <c r="AD221" i="2"/>
  <c r="AF221" i="2"/>
  <c r="AH225" i="2"/>
  <c r="AH175" i="2"/>
  <c r="AD181" i="2"/>
  <c r="AF181" i="2"/>
  <c r="AH185" i="2"/>
  <c r="AD193" i="2"/>
  <c r="AF193" i="2"/>
  <c r="AH197" i="2"/>
  <c r="AF202" i="2"/>
  <c r="AD202" i="2"/>
  <c r="AF203" i="2"/>
  <c r="AD203" i="2"/>
  <c r="AD209" i="2"/>
  <c r="AF209" i="2"/>
  <c r="AH211" i="2"/>
  <c r="AF214" i="2"/>
  <c r="AD214" i="2"/>
  <c r="AD217" i="2"/>
  <c r="AH217" i="2" s="1"/>
  <c r="AF217" i="2"/>
  <c r="AH221" i="2"/>
  <c r="AF226" i="2"/>
  <c r="AD226" i="2"/>
  <c r="AF227" i="2"/>
  <c r="AD227" i="2"/>
  <c r="AD230" i="2"/>
  <c r="AF230" i="2"/>
  <c r="P179" i="2"/>
  <c r="AH179" i="2"/>
  <c r="I180" i="2"/>
  <c r="AC180" i="2" s="1"/>
  <c r="AP180" i="2"/>
  <c r="P183" i="2"/>
  <c r="AH183" i="2"/>
  <c r="I184" i="2"/>
  <c r="AC184" i="2" s="1"/>
  <c r="AP184" i="2"/>
  <c r="I188" i="2"/>
  <c r="AC188" i="2" s="1"/>
  <c r="AP188" i="2"/>
  <c r="P191" i="2"/>
  <c r="AH191" i="2"/>
  <c r="I192" i="2"/>
  <c r="AC192" i="2" s="1"/>
  <c r="AP192" i="2"/>
  <c r="P195" i="2"/>
  <c r="AH195" i="2"/>
  <c r="I196" i="2"/>
  <c r="AC196" i="2" s="1"/>
  <c r="AP196" i="2"/>
  <c r="P199" i="2"/>
  <c r="AH199" i="2"/>
  <c r="I200" i="2"/>
  <c r="AC200" i="2" s="1"/>
  <c r="AP200" i="2"/>
  <c r="P203" i="2"/>
  <c r="AH203" i="2"/>
  <c r="I204" i="2"/>
  <c r="AC204" i="2" s="1"/>
  <c r="AP204" i="2"/>
  <c r="P207" i="2"/>
  <c r="AH207" i="2"/>
  <c r="I208" i="2"/>
  <c r="AC208" i="2" s="1"/>
  <c r="AP208" i="2"/>
  <c r="I212" i="2"/>
  <c r="AC212" i="2" s="1"/>
  <c r="AP212" i="2"/>
  <c r="I216" i="2"/>
  <c r="AC216" i="2" s="1"/>
  <c r="AP216" i="2"/>
  <c r="P219" i="2"/>
  <c r="AH219" i="2"/>
  <c r="I220" i="2"/>
  <c r="AC220" i="2" s="1"/>
  <c r="AP220" i="2"/>
  <c r="P223" i="2"/>
  <c r="AH223" i="2"/>
  <c r="I224" i="2"/>
  <c r="AC224" i="2" s="1"/>
  <c r="AP224" i="2"/>
  <c r="P227" i="2"/>
  <c r="AH227" i="2"/>
  <c r="I228" i="2"/>
  <c r="AC228" i="2" s="1"/>
  <c r="AP228" i="2"/>
  <c r="I231" i="2"/>
  <c r="AC231" i="2" s="1"/>
  <c r="P233" i="2"/>
  <c r="I233" i="2"/>
  <c r="AC233" i="2" s="1"/>
  <c r="I235" i="2"/>
  <c r="AC235" i="2" s="1"/>
  <c r="AA238" i="2"/>
  <c r="AG238" i="2"/>
  <c r="AT238" i="2" s="1"/>
  <c r="AF243" i="2"/>
  <c r="AD243" i="2"/>
  <c r="AA246" i="2"/>
  <c r="AG246" i="2"/>
  <c r="AT246" i="2" s="1"/>
  <c r="AF251" i="2"/>
  <c r="AD251" i="2"/>
  <c r="AA254" i="2"/>
  <c r="AH254" i="2"/>
  <c r="AG254" i="2"/>
  <c r="AT254" i="2" s="1"/>
  <c r="AF259" i="2"/>
  <c r="AD259" i="2"/>
  <c r="AA262" i="2"/>
  <c r="AH262" i="2"/>
  <c r="AG262" i="2"/>
  <c r="AT262" i="2" s="1"/>
  <c r="AF267" i="2"/>
  <c r="AD267" i="2"/>
  <c r="AF275" i="2"/>
  <c r="AD275" i="2"/>
  <c r="AG279" i="2"/>
  <c r="AT279" i="2" s="1"/>
  <c r="AH279" i="2"/>
  <c r="AA279" i="2"/>
  <c r="AF282" i="2"/>
  <c r="AD282" i="2"/>
  <c r="P182" i="2"/>
  <c r="AH182" i="2"/>
  <c r="P186" i="2"/>
  <c r="AH186" i="2"/>
  <c r="P190" i="2"/>
  <c r="AH190" i="2"/>
  <c r="P194" i="2"/>
  <c r="AH194" i="2"/>
  <c r="P198" i="2"/>
  <c r="AH198" i="2"/>
  <c r="P202" i="2"/>
  <c r="AH202" i="2"/>
  <c r="P206" i="2"/>
  <c r="AH206" i="2"/>
  <c r="P210" i="2"/>
  <c r="AH210" i="2"/>
  <c r="P214" i="2"/>
  <c r="AH214" i="2"/>
  <c r="P218" i="2"/>
  <c r="AH218" i="2"/>
  <c r="P222" i="2"/>
  <c r="AH222" i="2"/>
  <c r="P226" i="2"/>
  <c r="AH226" i="2"/>
  <c r="AH230" i="2"/>
  <c r="AP230" i="2"/>
  <c r="AF232" i="2"/>
  <c r="AD232" i="2"/>
  <c r="P232" i="2"/>
  <c r="AP233" i="2"/>
  <c r="AF236" i="2"/>
  <c r="AD236" i="2"/>
  <c r="AH238" i="2"/>
  <c r="AF244" i="2"/>
  <c r="AD244" i="2"/>
  <c r="AH246" i="2"/>
  <c r="AF252" i="2"/>
  <c r="AD252" i="2"/>
  <c r="AF260" i="2"/>
  <c r="AD260" i="2"/>
  <c r="AF268" i="2"/>
  <c r="AD268" i="2"/>
  <c r="AD274" i="2"/>
  <c r="AF274" i="2"/>
  <c r="AF276" i="2"/>
  <c r="AD276" i="2"/>
  <c r="P231" i="2"/>
  <c r="AH232" i="2"/>
  <c r="AH236" i="2"/>
  <c r="AF239" i="2"/>
  <c r="AD239" i="2"/>
  <c r="AA242" i="2"/>
  <c r="AG242" i="2"/>
  <c r="AT242" i="2" s="1"/>
  <c r="AH244" i="2"/>
  <c r="AF247" i="2"/>
  <c r="AD247" i="2"/>
  <c r="AA250" i="2"/>
  <c r="AG250" i="2"/>
  <c r="AT250" i="2" s="1"/>
  <c r="AH252" i="2"/>
  <c r="AF255" i="2"/>
  <c r="AD255" i="2"/>
  <c r="AA258" i="2"/>
  <c r="AH258" i="2"/>
  <c r="AG258" i="2"/>
  <c r="AT258" i="2" s="1"/>
  <c r="AH260" i="2"/>
  <c r="AF263" i="2"/>
  <c r="AD263" i="2"/>
  <c r="AA266" i="2"/>
  <c r="AH266" i="2"/>
  <c r="AG266" i="2"/>
  <c r="AT266" i="2" s="1"/>
  <c r="AH268" i="2"/>
  <c r="AF271" i="2"/>
  <c r="AD271" i="2"/>
  <c r="AH276" i="2"/>
  <c r="AA229" i="2"/>
  <c r="AF240" i="2"/>
  <c r="AD240" i="2"/>
  <c r="AH242" i="2"/>
  <c r="AF248" i="2"/>
  <c r="AD248" i="2"/>
  <c r="AH250" i="2"/>
  <c r="AF256" i="2"/>
  <c r="AD256" i="2"/>
  <c r="AH256" i="2" s="1"/>
  <c r="AF264" i="2"/>
  <c r="AD264" i="2"/>
  <c r="AD270" i="2"/>
  <c r="AF270" i="2"/>
  <c r="AF272" i="2"/>
  <c r="AD272" i="2"/>
  <c r="AD278" i="2"/>
  <c r="AF278" i="2"/>
  <c r="I237" i="2"/>
  <c r="AC237" i="2" s="1"/>
  <c r="AP237" i="2"/>
  <c r="AF238" i="2"/>
  <c r="I241" i="2"/>
  <c r="AC241" i="2" s="1"/>
  <c r="AP241" i="2"/>
  <c r="AF242" i="2"/>
  <c r="I245" i="2"/>
  <c r="AC245" i="2" s="1"/>
  <c r="AP245" i="2"/>
  <c r="AF246" i="2"/>
  <c r="I249" i="2"/>
  <c r="AC249" i="2" s="1"/>
  <c r="AP249" i="2"/>
  <c r="AF250" i="2"/>
  <c r="I253" i="2"/>
  <c r="AC253" i="2" s="1"/>
  <c r="AP253" i="2"/>
  <c r="AF254" i="2"/>
  <c r="I257" i="2"/>
  <c r="AC257" i="2" s="1"/>
  <c r="AP257" i="2"/>
  <c r="AF258" i="2"/>
  <c r="I261" i="2"/>
  <c r="AC261" i="2" s="1"/>
  <c r="AP261" i="2"/>
  <c r="AF262" i="2"/>
  <c r="I265" i="2"/>
  <c r="AC265" i="2" s="1"/>
  <c r="AP265" i="2"/>
  <c r="AF266" i="2"/>
  <c r="I269" i="2"/>
  <c r="AC269" i="2" s="1"/>
  <c r="AP269" i="2"/>
  <c r="I273" i="2"/>
  <c r="AC273" i="2" s="1"/>
  <c r="AP273" i="2"/>
  <c r="I277" i="2"/>
  <c r="AC277" i="2" s="1"/>
  <c r="AP277" i="2"/>
  <c r="AF279" i="2"/>
  <c r="AA280" i="2"/>
  <c r="O283" i="2"/>
  <c r="P283" i="2" s="1"/>
  <c r="I283" i="2"/>
  <c r="AC283" i="2" s="1"/>
  <c r="I285" i="2"/>
  <c r="AC285" i="2" s="1"/>
  <c r="P285" i="2"/>
  <c r="AD289" i="2"/>
  <c r="AF289" i="2"/>
  <c r="AD292" i="2"/>
  <c r="AF292" i="2"/>
  <c r="AD297" i="2"/>
  <c r="AF297" i="2"/>
  <c r="AD300" i="2"/>
  <c r="AF300" i="2"/>
  <c r="AD284" i="2"/>
  <c r="AF284" i="2"/>
  <c r="AP285" i="2"/>
  <c r="AF295" i="2"/>
  <c r="AD295" i="2"/>
  <c r="AH300" i="2"/>
  <c r="P234" i="2"/>
  <c r="AH234" i="2"/>
  <c r="P270" i="2"/>
  <c r="AH270" i="2"/>
  <c r="P274" i="2"/>
  <c r="AH274" i="2"/>
  <c r="AH278" i="2"/>
  <c r="AH280" i="2"/>
  <c r="I281" i="2"/>
  <c r="AC281" i="2" s="1"/>
  <c r="P281" i="2"/>
  <c r="AH284" i="2"/>
  <c r="AF286" i="2"/>
  <c r="AD286" i="2"/>
  <c r="AD288" i="2"/>
  <c r="AF288" i="2"/>
  <c r="AD293" i="2"/>
  <c r="AF293" i="2"/>
  <c r="AD296" i="2"/>
  <c r="AF296" i="2"/>
  <c r="AD301" i="2"/>
  <c r="AF301" i="2"/>
  <c r="AF305" i="2"/>
  <c r="AD305" i="2"/>
  <c r="AF280" i="2"/>
  <c r="AP281" i="2"/>
  <c r="AH288" i="2"/>
  <c r="AF291" i="2"/>
  <c r="AD291" i="2"/>
  <c r="AH296" i="2"/>
  <c r="AF299" i="2"/>
  <c r="AD299" i="2"/>
  <c r="AP303" i="2"/>
  <c r="AT303" i="2" s="1"/>
  <c r="P308" i="2"/>
  <c r="I308" i="2"/>
  <c r="AC308" i="2" s="1"/>
  <c r="AF310" i="2"/>
  <c r="AD310" i="2"/>
  <c r="AD313" i="2"/>
  <c r="AF313" i="2"/>
  <c r="AF323" i="2"/>
  <c r="AD323" i="2"/>
  <c r="AF326" i="2"/>
  <c r="AD326" i="2"/>
  <c r="AD329" i="2"/>
  <c r="AF329" i="2"/>
  <c r="I287" i="2"/>
  <c r="AC287" i="2" s="1"/>
  <c r="AD290" i="2"/>
  <c r="AD294" i="2"/>
  <c r="AD298" i="2"/>
  <c r="AH298" i="2" s="1"/>
  <c r="AF307" i="2"/>
  <c r="AD307" i="2"/>
  <c r="AP308" i="2"/>
  <c r="AF311" i="2"/>
  <c r="AD311" i="2"/>
  <c r="AF314" i="2"/>
  <c r="AD314" i="2"/>
  <c r="AD317" i="2"/>
  <c r="AF317" i="2"/>
  <c r="AF327" i="2"/>
  <c r="AD327" i="2"/>
  <c r="AH329" i="2"/>
  <c r="AF330" i="2"/>
  <c r="AD330" i="2"/>
  <c r="AD333" i="2"/>
  <c r="AF333" i="2"/>
  <c r="P289" i="2"/>
  <c r="AH289" i="2"/>
  <c r="P293" i="2"/>
  <c r="AH293" i="2"/>
  <c r="P297" i="2"/>
  <c r="AH297" i="2"/>
  <c r="P301" i="2"/>
  <c r="AH301" i="2"/>
  <c r="AA302" i="2"/>
  <c r="AA303" i="2"/>
  <c r="AF303" i="2"/>
  <c r="AH307" i="2"/>
  <c r="AH311" i="2"/>
  <c r="AF315" i="2"/>
  <c r="AD315" i="2"/>
  <c r="AF318" i="2"/>
  <c r="AD318" i="2"/>
  <c r="AD321" i="2"/>
  <c r="AF321" i="2"/>
  <c r="AH327" i="2"/>
  <c r="AF331" i="2"/>
  <c r="AD331" i="2"/>
  <c r="P303" i="2"/>
  <c r="I304" i="2"/>
  <c r="AC304" i="2" s="1"/>
  <c r="I306" i="2"/>
  <c r="AC306" i="2" s="1"/>
  <c r="AD309" i="2"/>
  <c r="AF309" i="2"/>
  <c r="AH315" i="2"/>
  <c r="AF319" i="2"/>
  <c r="AD319" i="2"/>
  <c r="AH319" i="2" s="1"/>
  <c r="AF322" i="2"/>
  <c r="AD322" i="2"/>
  <c r="AD325" i="2"/>
  <c r="AF325" i="2"/>
  <c r="AH331" i="2"/>
  <c r="I312" i="2"/>
  <c r="AC312" i="2" s="1"/>
  <c r="AP312" i="2"/>
  <c r="I316" i="2"/>
  <c r="AC316" i="2" s="1"/>
  <c r="AP316" i="2"/>
  <c r="I320" i="2"/>
  <c r="AC320" i="2" s="1"/>
  <c r="AP320" i="2"/>
  <c r="I324" i="2"/>
  <c r="AC324" i="2" s="1"/>
  <c r="AP324" i="2"/>
  <c r="I328" i="2"/>
  <c r="AC328" i="2" s="1"/>
  <c r="AP328" i="2"/>
  <c r="I332" i="2"/>
  <c r="AC332" i="2" s="1"/>
  <c r="AP332" i="2"/>
  <c r="AF335" i="2"/>
  <c r="AP336" i="2"/>
  <c r="AF338" i="2"/>
  <c r="AD338" i="2"/>
  <c r="AD341" i="2"/>
  <c r="AF341" i="2"/>
  <c r="AF346" i="2"/>
  <c r="AD346" i="2"/>
  <c r="AL359" i="2"/>
  <c r="AT360" i="2"/>
  <c r="AL362" i="2"/>
  <c r="AS362" i="2" s="1"/>
  <c r="AT362" i="2"/>
  <c r="AT364" i="2"/>
  <c r="P310" i="2"/>
  <c r="AH310" i="2"/>
  <c r="P314" i="2"/>
  <c r="AH314" i="2"/>
  <c r="P318" i="2"/>
  <c r="AH318" i="2"/>
  <c r="P322" i="2"/>
  <c r="AH322" i="2"/>
  <c r="P326" i="2"/>
  <c r="AH326" i="2"/>
  <c r="P330" i="2"/>
  <c r="AH330" i="2"/>
  <c r="AP335" i="2"/>
  <c r="AT335" i="2" s="1"/>
  <c r="AF339" i="2"/>
  <c r="AD339" i="2"/>
  <c r="AH341" i="2"/>
  <c r="AF347" i="2"/>
  <c r="AD347" i="2"/>
  <c r="AF351" i="2"/>
  <c r="AD351" i="2"/>
  <c r="AL363" i="2"/>
  <c r="AS363" i="2" s="1"/>
  <c r="I334" i="2"/>
  <c r="AC334" i="2" s="1"/>
  <c r="AA337" i="2"/>
  <c r="AH337" i="2"/>
  <c r="AG337" i="2"/>
  <c r="AT337" i="2" s="1"/>
  <c r="AH339" i="2"/>
  <c r="AF342" i="2"/>
  <c r="AD342" i="2"/>
  <c r="AA345" i="2"/>
  <c r="AH345" i="2"/>
  <c r="AG345" i="2"/>
  <c r="AT345" i="2" s="1"/>
  <c r="AH347" i="2"/>
  <c r="AH351" i="2"/>
  <c r="AR358" i="2"/>
  <c r="AL364" i="2"/>
  <c r="AS364" i="2"/>
  <c r="P336" i="2"/>
  <c r="I336" i="2"/>
  <c r="AC336" i="2" s="1"/>
  <c r="AF343" i="2"/>
  <c r="AD343" i="2"/>
  <c r="AD349" i="2"/>
  <c r="AF349" i="2"/>
  <c r="AF350" i="2"/>
  <c r="AD350" i="2"/>
  <c r="AD353" i="2"/>
  <c r="AF353" i="2"/>
  <c r="AF354" i="2"/>
  <c r="AD354" i="2"/>
  <c r="AF355" i="2"/>
  <c r="AD355" i="2"/>
  <c r="AD357" i="2"/>
  <c r="AF357" i="2"/>
  <c r="AL358" i="2"/>
  <c r="AS358" i="2"/>
  <c r="AT358" i="2"/>
  <c r="AL361" i="2"/>
  <c r="AL365" i="2"/>
  <c r="AL366" i="2"/>
  <c r="AF337" i="2"/>
  <c r="I340" i="2"/>
  <c r="AC340" i="2" s="1"/>
  <c r="AP340" i="2"/>
  <c r="I344" i="2"/>
  <c r="AC344" i="2" s="1"/>
  <c r="AP344" i="2"/>
  <c r="AF345" i="2"/>
  <c r="I348" i="2"/>
  <c r="AC348" i="2" s="1"/>
  <c r="AP348" i="2"/>
  <c r="O350" i="2"/>
  <c r="P350" i="2" s="1"/>
  <c r="I352" i="2"/>
  <c r="AC352" i="2" s="1"/>
  <c r="AP352" i="2"/>
  <c r="P355" i="2"/>
  <c r="AH355" i="2"/>
  <c r="I356" i="2"/>
  <c r="AC356" i="2" s="1"/>
  <c r="AP356" i="2"/>
  <c r="AR359" i="2"/>
  <c r="AT359" i="2" s="1"/>
  <c r="AH360" i="2"/>
  <c r="AE365" i="2"/>
  <c r="P366" i="2"/>
  <c r="AA366" i="2"/>
  <c r="AP366" i="2"/>
  <c r="P342" i="2"/>
  <c r="AH342" i="2"/>
  <c r="P354" i="2"/>
  <c r="AH354" i="2"/>
  <c r="AA361" i="2"/>
  <c r="AP361" i="2"/>
  <c r="AA365" i="2"/>
  <c r="AP365" i="2"/>
  <c r="AR365" i="2" s="1"/>
  <c r="AS365" i="2" s="1"/>
  <c r="P353" i="2"/>
  <c r="AH353" i="2"/>
  <c r="AH357" i="2"/>
  <c r="AE359" i="2"/>
  <c r="P360" i="2"/>
  <c r="AA360" i="2"/>
  <c r="AR366" i="2" l="1"/>
  <c r="AS366" i="2" s="1"/>
  <c r="AL360" i="2"/>
  <c r="AS360" i="2" s="1"/>
  <c r="AG355" i="2"/>
  <c r="AT355" i="2" s="1"/>
  <c r="AA355" i="2"/>
  <c r="AD336" i="2"/>
  <c r="AF336" i="2"/>
  <c r="AA342" i="2"/>
  <c r="AG342" i="2"/>
  <c r="AT342" i="2" s="1"/>
  <c r="AG347" i="2"/>
  <c r="AT347" i="2" s="1"/>
  <c r="AA347" i="2"/>
  <c r="AS359" i="2"/>
  <c r="AF306" i="2"/>
  <c r="AD306" i="2"/>
  <c r="AG331" i="2"/>
  <c r="AT331" i="2" s="1"/>
  <c r="AA331" i="2"/>
  <c r="AA321" i="2"/>
  <c r="AH321" i="2"/>
  <c r="AG321" i="2"/>
  <c r="AT321" i="2" s="1"/>
  <c r="AG315" i="2"/>
  <c r="AT315" i="2" s="1"/>
  <c r="AA315" i="2"/>
  <c r="AA333" i="2"/>
  <c r="AH333" i="2"/>
  <c r="AG333" i="2"/>
  <c r="AT333" i="2" s="1"/>
  <c r="AA294" i="2"/>
  <c r="AG294" i="2"/>
  <c r="AT294" i="2" s="1"/>
  <c r="AA329" i="2"/>
  <c r="AG329" i="2"/>
  <c r="AT329" i="2" s="1"/>
  <c r="AG323" i="2"/>
  <c r="AT323" i="2" s="1"/>
  <c r="AA323" i="2"/>
  <c r="AA313" i="2"/>
  <c r="AH313" i="2"/>
  <c r="AG313" i="2"/>
  <c r="AT313" i="2" s="1"/>
  <c r="AD308" i="2"/>
  <c r="AF308" i="2"/>
  <c r="AG299" i="2"/>
  <c r="AT299" i="2" s="1"/>
  <c r="AA299" i="2"/>
  <c r="AH299" i="2"/>
  <c r="AA301" i="2"/>
  <c r="AG301" i="2"/>
  <c r="AT301" i="2" s="1"/>
  <c r="AG288" i="2"/>
  <c r="AT288" i="2" s="1"/>
  <c r="AA288" i="2"/>
  <c r="AG292" i="2"/>
  <c r="AT292" i="2" s="1"/>
  <c r="AA292" i="2"/>
  <c r="AD285" i="2"/>
  <c r="AF285" i="2"/>
  <c r="AD273" i="2"/>
  <c r="AF273" i="2"/>
  <c r="AD261" i="2"/>
  <c r="AF261" i="2"/>
  <c r="AD245" i="2"/>
  <c r="AF245" i="2"/>
  <c r="AA278" i="2"/>
  <c r="AG278" i="2"/>
  <c r="AT278" i="2" s="1"/>
  <c r="AA270" i="2"/>
  <c r="AG270" i="2"/>
  <c r="AT270" i="2" s="1"/>
  <c r="AA255" i="2"/>
  <c r="AH255" i="2"/>
  <c r="AG255" i="2"/>
  <c r="AT255" i="2" s="1"/>
  <c r="AA239" i="2"/>
  <c r="AH239" i="2"/>
  <c r="AG239" i="2"/>
  <c r="AT239" i="2" s="1"/>
  <c r="AG260" i="2"/>
  <c r="AT260" i="2" s="1"/>
  <c r="AA260" i="2"/>
  <c r="AG236" i="2"/>
  <c r="AT236" i="2" s="1"/>
  <c r="AA236" i="2"/>
  <c r="AF231" i="2"/>
  <c r="AD231" i="2"/>
  <c r="AD212" i="2"/>
  <c r="AF212" i="2"/>
  <c r="AD184" i="2"/>
  <c r="AF184" i="2"/>
  <c r="AD180" i="2"/>
  <c r="AF180" i="2"/>
  <c r="AA230" i="2"/>
  <c r="AG230" i="2"/>
  <c r="AT230" i="2" s="1"/>
  <c r="AA234" i="2"/>
  <c r="AG234" i="2"/>
  <c r="AT234" i="2" s="1"/>
  <c r="AG219" i="2"/>
  <c r="AT219" i="2" s="1"/>
  <c r="AA219" i="2"/>
  <c r="AA210" i="2"/>
  <c r="AG210" i="2"/>
  <c r="AT210" i="2" s="1"/>
  <c r="AA201" i="2"/>
  <c r="AG201" i="2"/>
  <c r="AT201" i="2" s="1"/>
  <c r="AA194" i="2"/>
  <c r="AG194" i="2"/>
  <c r="AT194" i="2" s="1"/>
  <c r="AG177" i="2"/>
  <c r="AT177" i="2" s="1"/>
  <c r="AA177" i="2"/>
  <c r="AA151" i="2"/>
  <c r="AG151" i="2"/>
  <c r="AT151" i="2" s="1"/>
  <c r="AA135" i="2"/>
  <c r="AG135" i="2"/>
  <c r="AT135" i="2" s="1"/>
  <c r="AG223" i="2"/>
  <c r="AT223" i="2" s="1"/>
  <c r="AA223" i="2"/>
  <c r="AG153" i="2"/>
  <c r="AT153" i="2" s="1"/>
  <c r="AA153" i="2"/>
  <c r="AA134" i="2"/>
  <c r="AG134" i="2"/>
  <c r="AT134" i="2" s="1"/>
  <c r="AG136" i="2"/>
  <c r="AT136" i="2" s="1"/>
  <c r="AA136" i="2"/>
  <c r="AH136" i="2"/>
  <c r="AG157" i="2"/>
  <c r="AT157" i="2" s="1"/>
  <c r="AA157" i="2"/>
  <c r="AA138" i="2"/>
  <c r="AG138" i="2"/>
  <c r="AT138" i="2" s="1"/>
  <c r="AD126" i="2"/>
  <c r="AF126" i="2"/>
  <c r="AA174" i="2"/>
  <c r="AG174" i="2"/>
  <c r="AT174" i="2" s="1"/>
  <c r="AG148" i="2"/>
  <c r="AT148" i="2" s="1"/>
  <c r="AA148" i="2"/>
  <c r="AH148" i="2"/>
  <c r="AD119" i="2"/>
  <c r="AF119" i="2"/>
  <c r="AG118" i="2"/>
  <c r="AT118" i="2" s="1"/>
  <c r="AA118" i="2"/>
  <c r="AH118" i="2"/>
  <c r="AA109" i="2"/>
  <c r="AH109" i="2"/>
  <c r="AG109" i="2"/>
  <c r="AT109" i="2" s="1"/>
  <c r="AG102" i="2"/>
  <c r="AT102" i="2" s="1"/>
  <c r="AA102" i="2"/>
  <c r="AH102" i="2"/>
  <c r="AG94" i="2"/>
  <c r="AT94" i="2" s="1"/>
  <c r="AA94" i="2"/>
  <c r="AH94" i="2"/>
  <c r="AG86" i="2"/>
  <c r="AT86" i="2" s="1"/>
  <c r="AA86" i="2"/>
  <c r="AH86" i="2"/>
  <c r="AG78" i="2"/>
  <c r="AT78" i="2" s="1"/>
  <c r="AA78" i="2"/>
  <c r="AH78" i="2"/>
  <c r="AG70" i="2"/>
  <c r="AT70" i="2" s="1"/>
  <c r="AA70" i="2"/>
  <c r="AH70" i="2"/>
  <c r="AG62" i="2"/>
  <c r="AT62" i="2" s="1"/>
  <c r="AA62" i="2"/>
  <c r="AH62" i="2"/>
  <c r="AG106" i="2"/>
  <c r="AT106" i="2" s="1"/>
  <c r="AA106" i="2"/>
  <c r="AH106" i="2"/>
  <c r="AF43" i="2"/>
  <c r="AD43" i="2"/>
  <c r="AF19" i="2"/>
  <c r="AD19" i="2"/>
  <c r="AG44" i="2"/>
  <c r="AT44" i="2" s="1"/>
  <c r="AA44" i="2"/>
  <c r="AG36" i="2"/>
  <c r="AT36" i="2" s="1"/>
  <c r="AA36" i="2"/>
  <c r="AA28" i="2"/>
  <c r="AG28" i="2"/>
  <c r="AT28" i="2" s="1"/>
  <c r="AG20" i="2"/>
  <c r="AT20" i="2" s="1"/>
  <c r="AA20" i="2"/>
  <c r="AA29" i="2"/>
  <c r="AG29" i="2"/>
  <c r="AT29" i="2" s="1"/>
  <c r="AA17" i="2"/>
  <c r="AG17" i="2"/>
  <c r="AT17" i="2" s="1"/>
  <c r="AG26" i="2"/>
  <c r="AT26" i="2" s="1"/>
  <c r="AA26" i="2"/>
  <c r="AD344" i="2"/>
  <c r="AF344" i="2"/>
  <c r="AA353" i="2"/>
  <c r="AG353" i="2"/>
  <c r="AT353" i="2" s="1"/>
  <c r="AA349" i="2"/>
  <c r="AH349" i="2"/>
  <c r="AG349" i="2"/>
  <c r="AT349" i="2" s="1"/>
  <c r="AA346" i="2"/>
  <c r="AH346" i="2"/>
  <c r="AG346" i="2"/>
  <c r="AT346" i="2" s="1"/>
  <c r="AA341" i="2"/>
  <c r="AG341" i="2"/>
  <c r="AT341" i="2" s="1"/>
  <c r="AD332" i="2"/>
  <c r="AF332" i="2"/>
  <c r="AD324" i="2"/>
  <c r="AF324" i="2"/>
  <c r="AD316" i="2"/>
  <c r="AF316" i="2"/>
  <c r="AA322" i="2"/>
  <c r="AG322" i="2"/>
  <c r="AT322" i="2" s="1"/>
  <c r="AG327" i="2"/>
  <c r="AT327" i="2" s="1"/>
  <c r="AA327" i="2"/>
  <c r="AA317" i="2"/>
  <c r="AH317" i="2"/>
  <c r="AG317" i="2"/>
  <c r="AT317" i="2" s="1"/>
  <c r="AG311" i="2"/>
  <c r="AT311" i="2" s="1"/>
  <c r="AA311" i="2"/>
  <c r="AG307" i="2"/>
  <c r="AT307" i="2" s="1"/>
  <c r="AA307" i="2"/>
  <c r="AA290" i="2"/>
  <c r="AG290" i="2"/>
  <c r="AT290" i="2" s="1"/>
  <c r="AG305" i="2"/>
  <c r="AT305" i="2" s="1"/>
  <c r="AA305" i="2"/>
  <c r="AH305" i="2"/>
  <c r="AA293" i="2"/>
  <c r="AG293" i="2"/>
  <c r="AT293" i="2" s="1"/>
  <c r="AA286" i="2"/>
  <c r="AH286" i="2"/>
  <c r="AG286" i="2"/>
  <c r="AT286" i="2" s="1"/>
  <c r="AD281" i="2"/>
  <c r="AF281" i="2"/>
  <c r="AH292" i="2"/>
  <c r="AG284" i="2"/>
  <c r="AT284" i="2" s="1"/>
  <c r="AA284" i="2"/>
  <c r="AA297" i="2"/>
  <c r="AG297" i="2"/>
  <c r="AT297" i="2" s="1"/>
  <c r="AF283" i="2"/>
  <c r="AD283" i="2"/>
  <c r="AD265" i="2"/>
  <c r="AF265" i="2"/>
  <c r="AD249" i="2"/>
  <c r="AF249" i="2"/>
  <c r="AG272" i="2"/>
  <c r="AT272" i="2" s="1"/>
  <c r="AA272" i="2"/>
  <c r="AG264" i="2"/>
  <c r="AT264" i="2" s="1"/>
  <c r="AA264" i="2"/>
  <c r="AG240" i="2"/>
  <c r="AT240" i="2" s="1"/>
  <c r="AA240" i="2"/>
  <c r="AA263" i="2"/>
  <c r="AH263" i="2"/>
  <c r="AG263" i="2"/>
  <c r="AT263" i="2" s="1"/>
  <c r="AA274" i="2"/>
  <c r="AG274" i="2"/>
  <c r="AT274" i="2" s="1"/>
  <c r="AG244" i="2"/>
  <c r="AT244" i="2" s="1"/>
  <c r="AA244" i="2"/>
  <c r="AG232" i="2"/>
  <c r="AT232" i="2" s="1"/>
  <c r="AA232" i="2"/>
  <c r="AA282" i="2"/>
  <c r="AH282" i="2"/>
  <c r="AG282" i="2"/>
  <c r="AT282" i="2" s="1"/>
  <c r="AH272" i="2"/>
  <c r="AH264" i="2"/>
  <c r="AA251" i="2"/>
  <c r="AH251" i="2"/>
  <c r="AG251" i="2"/>
  <c r="AT251" i="2" s="1"/>
  <c r="AH240" i="2"/>
  <c r="AF235" i="2"/>
  <c r="AD235" i="2"/>
  <c r="AG227" i="2"/>
  <c r="AT227" i="2" s="1"/>
  <c r="AA227" i="2"/>
  <c r="AA214" i="2"/>
  <c r="AG214" i="2"/>
  <c r="AT214" i="2" s="1"/>
  <c r="AA209" i="2"/>
  <c r="AG209" i="2"/>
  <c r="AT209" i="2" s="1"/>
  <c r="AA202" i="2"/>
  <c r="AG202" i="2"/>
  <c r="AT202" i="2" s="1"/>
  <c r="AA193" i="2"/>
  <c r="AG193" i="2"/>
  <c r="AT193" i="2" s="1"/>
  <c r="AA181" i="2"/>
  <c r="AG181" i="2"/>
  <c r="AT181" i="2" s="1"/>
  <c r="AG211" i="2"/>
  <c r="AT211" i="2" s="1"/>
  <c r="AA211" i="2"/>
  <c r="AA206" i="2"/>
  <c r="AG206" i="2"/>
  <c r="AT206" i="2" s="1"/>
  <c r="AA197" i="2"/>
  <c r="AG197" i="2"/>
  <c r="AT197" i="2" s="1"/>
  <c r="AA190" i="2"/>
  <c r="AG190" i="2"/>
  <c r="AT190" i="2" s="1"/>
  <c r="AA185" i="2"/>
  <c r="AG185" i="2"/>
  <c r="AT185" i="2" s="1"/>
  <c r="AG183" i="2"/>
  <c r="AT183" i="2" s="1"/>
  <c r="AA183" i="2"/>
  <c r="AA171" i="2"/>
  <c r="AG171" i="2"/>
  <c r="AT171" i="2" s="1"/>
  <c r="AA147" i="2"/>
  <c r="AG147" i="2"/>
  <c r="AT147" i="2" s="1"/>
  <c r="AA131" i="2"/>
  <c r="AG131" i="2"/>
  <c r="AT131" i="2" s="1"/>
  <c r="AG215" i="2"/>
  <c r="AT215" i="2" s="1"/>
  <c r="AA215" i="2"/>
  <c r="AA205" i="2"/>
  <c r="AG205" i="2"/>
  <c r="AT205" i="2" s="1"/>
  <c r="AA198" i="2"/>
  <c r="AG198" i="2"/>
  <c r="AT198" i="2" s="1"/>
  <c r="AA189" i="2"/>
  <c r="AG189" i="2"/>
  <c r="AT189" i="2" s="1"/>
  <c r="AH181" i="2"/>
  <c r="AA158" i="2"/>
  <c r="AG158" i="2"/>
  <c r="AT158" i="2" s="1"/>
  <c r="AG145" i="2"/>
  <c r="AT145" i="2" s="1"/>
  <c r="AA145" i="2"/>
  <c r="AH131" i="2"/>
  <c r="AG173" i="2"/>
  <c r="AT173" i="2" s="1"/>
  <c r="AA173" i="2"/>
  <c r="AA163" i="2"/>
  <c r="AG163" i="2"/>
  <c r="AT163" i="2" s="1"/>
  <c r="AG144" i="2"/>
  <c r="AT144" i="2" s="1"/>
  <c r="AA144" i="2"/>
  <c r="AH144" i="2"/>
  <c r="AG125" i="2"/>
  <c r="AT125" i="2" s="1"/>
  <c r="AA125" i="2"/>
  <c r="AA167" i="2"/>
  <c r="AG167" i="2"/>
  <c r="AT167" i="2" s="1"/>
  <c r="AA162" i="2"/>
  <c r="AG162" i="2"/>
  <c r="AT162" i="2" s="1"/>
  <c r="AG149" i="2"/>
  <c r="AT149" i="2" s="1"/>
  <c r="AA149" i="2"/>
  <c r="AH135" i="2"/>
  <c r="AA130" i="2"/>
  <c r="AG130" i="2"/>
  <c r="AT130" i="2" s="1"/>
  <c r="AF124" i="2"/>
  <c r="AD124" i="2"/>
  <c r="AA175" i="2"/>
  <c r="AG175" i="2"/>
  <c r="AT175" i="2" s="1"/>
  <c r="AH171" i="2"/>
  <c r="AA166" i="2"/>
  <c r="AG166" i="2"/>
  <c r="AT166" i="2" s="1"/>
  <c r="AG156" i="2"/>
  <c r="AT156" i="2" s="1"/>
  <c r="AA156" i="2"/>
  <c r="AH156" i="2"/>
  <c r="AD111" i="2"/>
  <c r="AF111" i="2"/>
  <c r="AD103" i="2"/>
  <c r="AF103" i="2"/>
  <c r="AD95" i="2"/>
  <c r="AF95" i="2"/>
  <c r="AD87" i="2"/>
  <c r="AF87" i="2"/>
  <c r="AD79" i="2"/>
  <c r="AF79" i="2"/>
  <c r="AD71" i="2"/>
  <c r="AF71" i="2"/>
  <c r="AD63" i="2"/>
  <c r="AF63" i="2"/>
  <c r="AF52" i="2"/>
  <c r="AD52" i="2"/>
  <c r="AF31" i="2"/>
  <c r="AD31" i="2"/>
  <c r="AF23" i="2"/>
  <c r="AD23" i="2"/>
  <c r="AA104" i="2"/>
  <c r="AG104" i="2"/>
  <c r="AT104" i="2" s="1"/>
  <c r="AA100" i="2"/>
  <c r="AG100" i="2"/>
  <c r="AT100" i="2" s="1"/>
  <c r="AA96" i="2"/>
  <c r="AG96" i="2"/>
  <c r="AT96" i="2" s="1"/>
  <c r="AA92" i="2"/>
  <c r="AG92" i="2"/>
  <c r="AT92" i="2" s="1"/>
  <c r="AA88" i="2"/>
  <c r="AG88" i="2"/>
  <c r="AT88" i="2" s="1"/>
  <c r="AA84" i="2"/>
  <c r="AG84" i="2"/>
  <c r="AT84" i="2" s="1"/>
  <c r="AA80" i="2"/>
  <c r="AG80" i="2"/>
  <c r="AT80" i="2" s="1"/>
  <c r="AA76" i="2"/>
  <c r="AG76" i="2"/>
  <c r="AT76" i="2" s="1"/>
  <c r="AA72" i="2"/>
  <c r="AG72" i="2"/>
  <c r="AT72" i="2" s="1"/>
  <c r="AA68" i="2"/>
  <c r="AG68" i="2"/>
  <c r="AT68" i="2" s="1"/>
  <c r="AA64" i="2"/>
  <c r="AG64" i="2"/>
  <c r="AT64" i="2" s="1"/>
  <c r="AA60" i="2"/>
  <c r="AG60" i="2"/>
  <c r="AT60" i="2" s="1"/>
  <c r="AG53" i="2"/>
  <c r="AT53" i="2" s="1"/>
  <c r="AA53" i="2"/>
  <c r="AH53" i="2"/>
  <c r="AA49" i="2"/>
  <c r="AG49" i="2"/>
  <c r="AT49" i="2" s="1"/>
  <c r="AA45" i="2"/>
  <c r="AG45" i="2"/>
  <c r="AT45" i="2" s="1"/>
  <c r="AA41" i="2"/>
  <c r="AG41" i="2"/>
  <c r="AT41" i="2" s="1"/>
  <c r="AA37" i="2"/>
  <c r="AG37" i="2"/>
  <c r="AT37" i="2" s="1"/>
  <c r="AR361" i="2"/>
  <c r="AS361" i="2" s="1"/>
  <c r="AT361" i="2"/>
  <c r="AD348" i="2"/>
  <c r="AF348" i="2"/>
  <c r="AA354" i="2"/>
  <c r="AG354" i="2"/>
  <c r="AT354" i="2" s="1"/>
  <c r="AA350" i="2"/>
  <c r="AH350" i="2"/>
  <c r="AG350" i="2"/>
  <c r="AT350" i="2" s="1"/>
  <c r="AG343" i="2"/>
  <c r="AT343" i="2" s="1"/>
  <c r="AA343" i="2"/>
  <c r="AT365" i="2"/>
  <c r="AG351" i="2"/>
  <c r="AT351" i="2" s="1"/>
  <c r="AA351" i="2"/>
  <c r="AF304" i="2"/>
  <c r="AD304" i="2"/>
  <c r="AA318" i="2"/>
  <c r="AG318" i="2"/>
  <c r="AT318" i="2" s="1"/>
  <c r="AA330" i="2"/>
  <c r="AG330" i="2"/>
  <c r="AT330" i="2" s="1"/>
  <c r="AF287" i="2"/>
  <c r="AD287" i="2"/>
  <c r="AA326" i="2"/>
  <c r="AG326" i="2"/>
  <c r="AT326" i="2" s="1"/>
  <c r="AA310" i="2"/>
  <c r="AG310" i="2"/>
  <c r="AT310" i="2" s="1"/>
  <c r="AH290" i="2"/>
  <c r="AH294" i="2"/>
  <c r="AA289" i="2"/>
  <c r="AG289" i="2"/>
  <c r="AT289" i="2" s="1"/>
  <c r="AD277" i="2"/>
  <c r="AF277" i="2"/>
  <c r="AD269" i="2"/>
  <c r="AF269" i="2"/>
  <c r="AD253" i="2"/>
  <c r="AF253" i="2"/>
  <c r="AD237" i="2"/>
  <c r="AF237" i="2"/>
  <c r="AG248" i="2"/>
  <c r="AT248" i="2" s="1"/>
  <c r="AA248" i="2"/>
  <c r="AA271" i="2"/>
  <c r="AH271" i="2"/>
  <c r="AG271" i="2"/>
  <c r="AT271" i="2" s="1"/>
  <c r="AA247" i="2"/>
  <c r="AH247" i="2"/>
  <c r="AG247" i="2"/>
  <c r="AT247" i="2" s="1"/>
  <c r="AG276" i="2"/>
  <c r="AT276" i="2" s="1"/>
  <c r="AA276" i="2"/>
  <c r="AG268" i="2"/>
  <c r="AT268" i="2" s="1"/>
  <c r="AA268" i="2"/>
  <c r="AG252" i="2"/>
  <c r="AT252" i="2" s="1"/>
  <c r="AA252" i="2"/>
  <c r="AA259" i="2"/>
  <c r="AH259" i="2"/>
  <c r="AG259" i="2"/>
  <c r="AT259" i="2" s="1"/>
  <c r="AD233" i="2"/>
  <c r="AF233" i="2"/>
  <c r="AD228" i="2"/>
  <c r="AF228" i="2"/>
  <c r="AD224" i="2"/>
  <c r="AF224" i="2"/>
  <c r="AD220" i="2"/>
  <c r="AF220" i="2"/>
  <c r="AD216" i="2"/>
  <c r="AF216" i="2"/>
  <c r="AD208" i="2"/>
  <c r="AF208" i="2"/>
  <c r="AD204" i="2"/>
  <c r="AF204" i="2"/>
  <c r="AD200" i="2"/>
  <c r="AF200" i="2"/>
  <c r="AD196" i="2"/>
  <c r="AF196" i="2"/>
  <c r="AD192" i="2"/>
  <c r="AF192" i="2"/>
  <c r="AD188" i="2"/>
  <c r="AF188" i="2"/>
  <c r="AA221" i="2"/>
  <c r="AG221" i="2"/>
  <c r="AT221" i="2" s="1"/>
  <c r="AA225" i="2"/>
  <c r="AG225" i="2"/>
  <c r="AT225" i="2" s="1"/>
  <c r="AA218" i="2"/>
  <c r="AG218" i="2"/>
  <c r="AT218" i="2" s="1"/>
  <c r="AA213" i="2"/>
  <c r="AG213" i="2"/>
  <c r="AT213" i="2" s="1"/>
  <c r="AH205" i="2"/>
  <c r="AG195" i="2"/>
  <c r="AT195" i="2" s="1"/>
  <c r="AA195" i="2"/>
  <c r="AH189" i="2"/>
  <c r="AA159" i="2"/>
  <c r="AG159" i="2"/>
  <c r="AT159" i="2" s="1"/>
  <c r="AA143" i="2"/>
  <c r="AG143" i="2"/>
  <c r="AT143" i="2" s="1"/>
  <c r="AA127" i="2"/>
  <c r="AG127" i="2"/>
  <c r="AT127" i="2" s="1"/>
  <c r="AA222" i="2"/>
  <c r="AG222" i="2"/>
  <c r="AT222" i="2" s="1"/>
  <c r="AH173" i="2"/>
  <c r="AA150" i="2"/>
  <c r="AG150" i="2"/>
  <c r="AT150" i="2" s="1"/>
  <c r="AG137" i="2"/>
  <c r="AT137" i="2" s="1"/>
  <c r="AA137" i="2"/>
  <c r="AG152" i="2"/>
  <c r="AT152" i="2" s="1"/>
  <c r="AA152" i="2"/>
  <c r="AH152" i="2"/>
  <c r="AG172" i="2"/>
  <c r="AT172" i="2" s="1"/>
  <c r="AA172" i="2"/>
  <c r="AH172" i="2"/>
  <c r="AH159" i="2"/>
  <c r="AA154" i="2"/>
  <c r="AG154" i="2"/>
  <c r="AT154" i="2" s="1"/>
  <c r="AG141" i="2"/>
  <c r="AT141" i="2" s="1"/>
  <c r="AA141" i="2"/>
  <c r="AH127" i="2"/>
  <c r="AG123" i="2"/>
  <c r="AT123" i="2" s="1"/>
  <c r="AA123" i="2"/>
  <c r="AG164" i="2"/>
  <c r="AT164" i="2" s="1"/>
  <c r="AA164" i="2"/>
  <c r="AH145" i="2"/>
  <c r="AG132" i="2"/>
  <c r="AT132" i="2" s="1"/>
  <c r="AA132" i="2"/>
  <c r="AH132" i="2"/>
  <c r="AD115" i="2"/>
  <c r="AF115" i="2"/>
  <c r="AG114" i="2"/>
  <c r="AT114" i="2" s="1"/>
  <c r="AA114" i="2"/>
  <c r="AH114" i="2"/>
  <c r="AG98" i="2"/>
  <c r="AT98" i="2" s="1"/>
  <c r="AA98" i="2"/>
  <c r="AH98" i="2"/>
  <c r="AG90" i="2"/>
  <c r="AT90" i="2" s="1"/>
  <c r="AA90" i="2"/>
  <c r="AH90" i="2"/>
  <c r="AG82" i="2"/>
  <c r="AT82" i="2" s="1"/>
  <c r="AA82" i="2"/>
  <c r="AH82" i="2"/>
  <c r="AG74" i="2"/>
  <c r="AT74" i="2" s="1"/>
  <c r="AA74" i="2"/>
  <c r="AH74" i="2"/>
  <c r="AG66" i="2"/>
  <c r="AT66" i="2" s="1"/>
  <c r="AA66" i="2"/>
  <c r="AH66" i="2"/>
  <c r="AG58" i="2"/>
  <c r="AT58" i="2" s="1"/>
  <c r="AA58" i="2"/>
  <c r="AH58" i="2"/>
  <c r="AA112" i="2"/>
  <c r="AG112" i="2"/>
  <c r="AT112" i="2" s="1"/>
  <c r="AF35" i="2"/>
  <c r="AD35" i="2"/>
  <c r="AD27" i="2"/>
  <c r="AF27" i="2"/>
  <c r="AA120" i="2"/>
  <c r="AG120" i="2"/>
  <c r="AT120" i="2" s="1"/>
  <c r="AA116" i="2"/>
  <c r="AG116" i="2"/>
  <c r="AT116" i="2" s="1"/>
  <c r="AA105" i="2"/>
  <c r="AH105" i="2"/>
  <c r="AG105" i="2"/>
  <c r="AT105" i="2" s="1"/>
  <c r="AA101" i="2"/>
  <c r="AH101" i="2"/>
  <c r="AG101" i="2"/>
  <c r="AT101" i="2" s="1"/>
  <c r="AA97" i="2"/>
  <c r="AH97" i="2"/>
  <c r="AG97" i="2"/>
  <c r="AT97" i="2" s="1"/>
  <c r="AA93" i="2"/>
  <c r="AH93" i="2"/>
  <c r="AG93" i="2"/>
  <c r="AT93" i="2" s="1"/>
  <c r="AA89" i="2"/>
  <c r="AH89" i="2"/>
  <c r="AG89" i="2"/>
  <c r="AT89" i="2" s="1"/>
  <c r="AA85" i="2"/>
  <c r="AH85" i="2"/>
  <c r="AG85" i="2"/>
  <c r="AT85" i="2" s="1"/>
  <c r="AA81" i="2"/>
  <c r="AH81" i="2"/>
  <c r="AG81" i="2"/>
  <c r="AT81" i="2" s="1"/>
  <c r="AA77" i="2"/>
  <c r="AH77" i="2"/>
  <c r="AG77" i="2"/>
  <c r="AT77" i="2" s="1"/>
  <c r="AA73" i="2"/>
  <c r="AH73" i="2"/>
  <c r="AG73" i="2"/>
  <c r="AT73" i="2" s="1"/>
  <c r="AA69" i="2"/>
  <c r="AH69" i="2"/>
  <c r="AG69" i="2"/>
  <c r="AT69" i="2" s="1"/>
  <c r="AA65" i="2"/>
  <c r="AH65" i="2"/>
  <c r="AG65" i="2"/>
  <c r="AT65" i="2" s="1"/>
  <c r="AA61" i="2"/>
  <c r="AH61" i="2"/>
  <c r="AG61" i="2"/>
  <c r="AT61" i="2" s="1"/>
  <c r="AA57" i="2"/>
  <c r="AH57" i="2"/>
  <c r="AG57" i="2"/>
  <c r="AT57" i="2" s="1"/>
  <c r="AA25" i="2"/>
  <c r="AG25" i="2"/>
  <c r="AT25" i="2" s="1"/>
  <c r="AG48" i="2"/>
  <c r="AT48" i="2" s="1"/>
  <c r="AA48" i="2"/>
  <c r="AG40" i="2"/>
  <c r="AT40" i="2" s="1"/>
  <c r="AA40" i="2"/>
  <c r="AG32" i="2"/>
  <c r="AT32" i="2" s="1"/>
  <c r="AA32" i="2"/>
  <c r="AG24" i="2"/>
  <c r="AT24" i="2" s="1"/>
  <c r="AA24" i="2"/>
  <c r="AA16" i="2"/>
  <c r="AG16" i="2"/>
  <c r="AT16" i="2" s="1"/>
  <c r="AA22" i="2"/>
  <c r="AG22" i="2"/>
  <c r="AT22" i="2" s="1"/>
  <c r="AG50" i="2"/>
  <c r="AT50" i="2" s="1"/>
  <c r="AA50" i="2"/>
  <c r="AA46" i="2"/>
  <c r="AH46" i="2"/>
  <c r="AG46" i="2"/>
  <c r="AT46" i="2" s="1"/>
  <c r="AA42" i="2"/>
  <c r="AG42" i="2"/>
  <c r="AT42" i="2" s="1"/>
  <c r="AA38" i="2"/>
  <c r="AG38" i="2"/>
  <c r="AT38" i="2" s="1"/>
  <c r="AD356" i="2"/>
  <c r="AF356" i="2"/>
  <c r="AD352" i="2"/>
  <c r="AF352" i="2"/>
  <c r="AD340" i="2"/>
  <c r="AF340" i="2"/>
  <c r="AA357" i="2"/>
  <c r="AG357" i="2"/>
  <c r="AT357" i="2" s="1"/>
  <c r="AD334" i="2"/>
  <c r="AF334" i="2"/>
  <c r="AG339" i="2"/>
  <c r="AT339" i="2" s="1"/>
  <c r="AA339" i="2"/>
  <c r="AH343" i="2"/>
  <c r="AA338" i="2"/>
  <c r="AH338" i="2"/>
  <c r="AG338" i="2"/>
  <c r="AT338" i="2" s="1"/>
  <c r="AD328" i="2"/>
  <c r="AF328" i="2"/>
  <c r="AD320" i="2"/>
  <c r="AF320" i="2"/>
  <c r="AD312" i="2"/>
  <c r="AF312" i="2"/>
  <c r="AA325" i="2"/>
  <c r="AH325" i="2"/>
  <c r="AG325" i="2"/>
  <c r="AT325" i="2" s="1"/>
  <c r="AG319" i="2"/>
  <c r="AT319" i="2" s="1"/>
  <c r="AA319" i="2"/>
  <c r="AA309" i="2"/>
  <c r="AH309" i="2"/>
  <c r="AG309" i="2"/>
  <c r="AT309" i="2" s="1"/>
  <c r="AH323" i="2"/>
  <c r="AA314" i="2"/>
  <c r="AG314" i="2"/>
  <c r="AT314" i="2" s="1"/>
  <c r="AA298" i="2"/>
  <c r="AG298" i="2"/>
  <c r="AT298" i="2" s="1"/>
  <c r="AG291" i="2"/>
  <c r="AT291" i="2" s="1"/>
  <c r="AA291" i="2"/>
  <c r="AH291" i="2"/>
  <c r="AG296" i="2"/>
  <c r="AT296" i="2" s="1"/>
  <c r="AA296" i="2"/>
  <c r="AG295" i="2"/>
  <c r="AT295" i="2" s="1"/>
  <c r="AA295" i="2"/>
  <c r="AH295" i="2"/>
  <c r="AG300" i="2"/>
  <c r="AT300" i="2" s="1"/>
  <c r="AA300" i="2"/>
  <c r="AD257" i="2"/>
  <c r="AF257" i="2"/>
  <c r="AD241" i="2"/>
  <c r="AF241" i="2"/>
  <c r="AG256" i="2"/>
  <c r="AT256" i="2" s="1"/>
  <c r="AA256" i="2"/>
  <c r="AA275" i="2"/>
  <c r="AH275" i="2"/>
  <c r="AG275" i="2"/>
  <c r="AT275" i="2" s="1"/>
  <c r="AA267" i="2"/>
  <c r="AH267" i="2"/>
  <c r="AG267" i="2"/>
  <c r="AT267" i="2" s="1"/>
  <c r="AH248" i="2"/>
  <c r="AA243" i="2"/>
  <c r="AH243" i="2"/>
  <c r="AG243" i="2"/>
  <c r="AT243" i="2" s="1"/>
  <c r="AA226" i="2"/>
  <c r="AG226" i="2"/>
  <c r="AT226" i="2" s="1"/>
  <c r="AA217" i="2"/>
  <c r="AG217" i="2"/>
  <c r="AT217" i="2" s="1"/>
  <c r="AG203" i="2"/>
  <c r="AT203" i="2" s="1"/>
  <c r="AA203" i="2"/>
  <c r="AG207" i="2"/>
  <c r="AT207" i="2" s="1"/>
  <c r="AA207" i="2"/>
  <c r="AG191" i="2"/>
  <c r="AT191" i="2" s="1"/>
  <c r="AA191" i="2"/>
  <c r="AG179" i="2"/>
  <c r="AT179" i="2" s="1"/>
  <c r="AA179" i="2"/>
  <c r="AG187" i="2"/>
  <c r="AT187" i="2" s="1"/>
  <c r="AA187" i="2"/>
  <c r="AA182" i="2"/>
  <c r="AG182" i="2"/>
  <c r="AT182" i="2" s="1"/>
  <c r="AA155" i="2"/>
  <c r="AG155" i="2"/>
  <c r="AT155" i="2" s="1"/>
  <c r="AA139" i="2"/>
  <c r="AG139" i="2"/>
  <c r="AT139" i="2" s="1"/>
  <c r="AH209" i="2"/>
  <c r="AG199" i="2"/>
  <c r="AT199" i="2" s="1"/>
  <c r="AA199" i="2"/>
  <c r="AH193" i="2"/>
  <c r="AA186" i="2"/>
  <c r="AG186" i="2"/>
  <c r="AT186" i="2" s="1"/>
  <c r="AD178" i="2"/>
  <c r="AF178" i="2"/>
  <c r="AD165" i="2"/>
  <c r="AF165" i="2"/>
  <c r="AG168" i="2"/>
  <c r="AT168" i="2" s="1"/>
  <c r="AA168" i="2"/>
  <c r="AG161" i="2"/>
  <c r="AT161" i="2" s="1"/>
  <c r="AA161" i="2"/>
  <c r="AH147" i="2"/>
  <c r="AA142" i="2"/>
  <c r="AG142" i="2"/>
  <c r="AT142" i="2" s="1"/>
  <c r="AG129" i="2"/>
  <c r="AT129" i="2" s="1"/>
  <c r="AA129" i="2"/>
  <c r="AA170" i="2"/>
  <c r="AG170" i="2"/>
  <c r="AT170" i="2" s="1"/>
  <c r="AG160" i="2"/>
  <c r="AT160" i="2" s="1"/>
  <c r="AA160" i="2"/>
  <c r="AH160" i="2"/>
  <c r="AG128" i="2"/>
  <c r="AT128" i="2" s="1"/>
  <c r="AA128" i="2"/>
  <c r="AH128" i="2"/>
  <c r="AH151" i="2"/>
  <c r="AA146" i="2"/>
  <c r="AG146" i="2"/>
  <c r="AT146" i="2" s="1"/>
  <c r="AG133" i="2"/>
  <c r="AT133" i="2" s="1"/>
  <c r="AA133" i="2"/>
  <c r="AG169" i="2"/>
  <c r="AT169" i="2" s="1"/>
  <c r="AA169" i="2"/>
  <c r="AH153" i="2"/>
  <c r="AG140" i="2"/>
  <c r="AT140" i="2" s="1"/>
  <c r="AA140" i="2"/>
  <c r="AH140" i="2"/>
  <c r="AD107" i="2"/>
  <c r="AF107" i="2"/>
  <c r="AD99" i="2"/>
  <c r="AF99" i="2"/>
  <c r="AD91" i="2"/>
  <c r="AF91" i="2"/>
  <c r="AD83" i="2"/>
  <c r="AF83" i="2"/>
  <c r="AD75" i="2"/>
  <c r="AF75" i="2"/>
  <c r="AD67" i="2"/>
  <c r="AF67" i="2"/>
  <c r="AD59" i="2"/>
  <c r="AF59" i="2"/>
  <c r="AA108" i="2"/>
  <c r="AG108" i="2"/>
  <c r="AT108" i="2" s="1"/>
  <c r="AF54" i="2"/>
  <c r="AD54" i="2"/>
  <c r="AD56" i="2"/>
  <c r="AF56" i="2"/>
  <c r="AA113" i="2"/>
  <c r="AH113" i="2"/>
  <c r="AG113" i="2"/>
  <c r="AT113" i="2" s="1"/>
  <c r="AF47" i="2"/>
  <c r="AD47" i="2"/>
  <c r="AF39" i="2"/>
  <c r="AD39" i="2"/>
  <c r="AA121" i="2"/>
  <c r="AH121" i="2"/>
  <c r="AG121" i="2"/>
  <c r="AT121" i="2" s="1"/>
  <c r="AA117" i="2"/>
  <c r="AH117" i="2"/>
  <c r="AG117" i="2"/>
  <c r="AT117" i="2" s="1"/>
  <c r="AG110" i="2"/>
  <c r="AT110" i="2" s="1"/>
  <c r="AA110" i="2"/>
  <c r="AH110" i="2"/>
  <c r="AA34" i="2"/>
  <c r="AG34" i="2"/>
  <c r="AT34" i="2" s="1"/>
  <c r="AA18" i="2"/>
  <c r="AG18" i="2"/>
  <c r="AT18" i="2" s="1"/>
  <c r="AA30" i="2"/>
  <c r="AH30" i="2"/>
  <c r="AG30" i="2"/>
  <c r="AT30" i="2" s="1"/>
  <c r="AA33" i="2"/>
  <c r="AG33" i="2"/>
  <c r="AT33" i="2" s="1"/>
  <c r="AA21" i="2"/>
  <c r="AG21" i="2"/>
  <c r="AT21" i="2" s="1"/>
  <c r="AA56" i="2" l="1"/>
  <c r="AG56" i="2"/>
  <c r="AT56" i="2" s="1"/>
  <c r="AH56" i="2"/>
  <c r="AG67" i="2"/>
  <c r="AT67" i="2" s="1"/>
  <c r="AA67" i="2"/>
  <c r="AH67" i="2"/>
  <c r="AG83" i="2"/>
  <c r="AT83" i="2" s="1"/>
  <c r="AA83" i="2"/>
  <c r="AH83" i="2"/>
  <c r="AG99" i="2"/>
  <c r="AT99" i="2" s="1"/>
  <c r="AA99" i="2"/>
  <c r="AH99" i="2"/>
  <c r="AG165" i="2"/>
  <c r="AT165" i="2" s="1"/>
  <c r="AA165" i="2"/>
  <c r="AH165" i="2"/>
  <c r="AG257" i="2"/>
  <c r="AT257" i="2" s="1"/>
  <c r="AA257" i="2"/>
  <c r="AH257" i="2"/>
  <c r="AG115" i="2"/>
  <c r="AT115" i="2" s="1"/>
  <c r="AA115" i="2"/>
  <c r="AH115" i="2"/>
  <c r="AG253" i="2"/>
  <c r="AT253" i="2" s="1"/>
  <c r="AA253" i="2"/>
  <c r="AH253" i="2"/>
  <c r="AG277" i="2"/>
  <c r="AT277" i="2" s="1"/>
  <c r="AA277" i="2"/>
  <c r="AH277" i="2"/>
  <c r="AG348" i="2"/>
  <c r="AT348" i="2" s="1"/>
  <c r="AA348" i="2"/>
  <c r="AH348" i="2"/>
  <c r="AG31" i="2"/>
  <c r="AT31" i="2" s="1"/>
  <c r="AA31" i="2"/>
  <c r="AH31" i="2"/>
  <c r="AG283" i="2"/>
  <c r="AT283" i="2" s="1"/>
  <c r="AA283" i="2"/>
  <c r="AH283" i="2"/>
  <c r="AA281" i="2"/>
  <c r="AG281" i="2"/>
  <c r="AT281" i="2" s="1"/>
  <c r="AH281" i="2"/>
  <c r="AG43" i="2"/>
  <c r="AT43" i="2" s="1"/>
  <c r="AA43" i="2"/>
  <c r="AH43" i="2"/>
  <c r="AG184" i="2"/>
  <c r="AT184" i="2" s="1"/>
  <c r="AA184" i="2"/>
  <c r="AH184" i="2"/>
  <c r="AG245" i="2"/>
  <c r="AT245" i="2" s="1"/>
  <c r="AA245" i="2"/>
  <c r="AH245" i="2"/>
  <c r="AG273" i="2"/>
  <c r="AT273" i="2" s="1"/>
  <c r="AA273" i="2"/>
  <c r="AH273" i="2"/>
  <c r="AG39" i="2"/>
  <c r="AT39" i="2" s="1"/>
  <c r="AA39" i="2"/>
  <c r="AH39" i="2"/>
  <c r="AG54" i="2"/>
  <c r="AT54" i="2" s="1"/>
  <c r="AA54" i="2"/>
  <c r="AH54" i="2"/>
  <c r="AG312" i="2"/>
  <c r="AT312" i="2" s="1"/>
  <c r="AA312" i="2"/>
  <c r="AH312" i="2"/>
  <c r="AG328" i="2"/>
  <c r="AT328" i="2" s="1"/>
  <c r="AA328" i="2"/>
  <c r="AH328" i="2"/>
  <c r="AG334" i="2"/>
  <c r="AT334" i="2" s="1"/>
  <c r="AA334" i="2"/>
  <c r="AH334" i="2"/>
  <c r="AG340" i="2"/>
  <c r="AT340" i="2" s="1"/>
  <c r="AA340" i="2"/>
  <c r="AH340" i="2"/>
  <c r="AG356" i="2"/>
  <c r="AT356" i="2" s="1"/>
  <c r="AA356" i="2"/>
  <c r="AH356" i="2"/>
  <c r="AG27" i="2"/>
  <c r="AT27" i="2" s="1"/>
  <c r="AH27" i="2"/>
  <c r="AA27" i="2"/>
  <c r="AG192" i="2"/>
  <c r="AT192" i="2" s="1"/>
  <c r="AA192" i="2"/>
  <c r="AH192" i="2"/>
  <c r="AG200" i="2"/>
  <c r="AT200" i="2" s="1"/>
  <c r="AA200" i="2"/>
  <c r="AH200" i="2"/>
  <c r="AG208" i="2"/>
  <c r="AT208" i="2" s="1"/>
  <c r="AA208" i="2"/>
  <c r="AH208" i="2"/>
  <c r="AG220" i="2"/>
  <c r="AT220" i="2" s="1"/>
  <c r="AA220" i="2"/>
  <c r="AH220" i="2"/>
  <c r="AG228" i="2"/>
  <c r="AT228" i="2" s="1"/>
  <c r="AA228" i="2"/>
  <c r="AH228" i="2"/>
  <c r="AG287" i="2"/>
  <c r="AT287" i="2" s="1"/>
  <c r="AA287" i="2"/>
  <c r="AH287" i="2"/>
  <c r="AG63" i="2"/>
  <c r="AT63" i="2" s="1"/>
  <c r="AA63" i="2"/>
  <c r="AH63" i="2"/>
  <c r="AG79" i="2"/>
  <c r="AT79" i="2" s="1"/>
  <c r="AA79" i="2"/>
  <c r="AH79" i="2"/>
  <c r="AG95" i="2"/>
  <c r="AT95" i="2" s="1"/>
  <c r="AA95" i="2"/>
  <c r="AH95" i="2"/>
  <c r="AG111" i="2"/>
  <c r="AT111" i="2" s="1"/>
  <c r="AA111" i="2"/>
  <c r="AH111" i="2"/>
  <c r="AG249" i="2"/>
  <c r="AT249" i="2" s="1"/>
  <c r="AA249" i="2"/>
  <c r="AH249" i="2"/>
  <c r="AG324" i="2"/>
  <c r="AT324" i="2" s="1"/>
  <c r="AA324" i="2"/>
  <c r="AH324" i="2"/>
  <c r="AA126" i="2"/>
  <c r="AG126" i="2"/>
  <c r="AT126" i="2" s="1"/>
  <c r="AH126" i="2"/>
  <c r="AG308" i="2"/>
  <c r="AT308" i="2" s="1"/>
  <c r="AA308" i="2"/>
  <c r="AH308" i="2"/>
  <c r="AG306" i="2"/>
  <c r="AT306" i="2" s="1"/>
  <c r="AH306" i="2"/>
  <c r="AA306" i="2"/>
  <c r="AG336" i="2"/>
  <c r="AT336" i="2" s="1"/>
  <c r="AA336" i="2"/>
  <c r="AH336" i="2"/>
  <c r="AG47" i="2"/>
  <c r="AT47" i="2" s="1"/>
  <c r="AA47" i="2"/>
  <c r="AH47" i="2"/>
  <c r="AG59" i="2"/>
  <c r="AT59" i="2" s="1"/>
  <c r="AA59" i="2"/>
  <c r="AH59" i="2"/>
  <c r="AG75" i="2"/>
  <c r="AT75" i="2" s="1"/>
  <c r="AA75" i="2"/>
  <c r="AH75" i="2"/>
  <c r="AG91" i="2"/>
  <c r="AT91" i="2" s="1"/>
  <c r="AA91" i="2"/>
  <c r="AH91" i="2"/>
  <c r="AG107" i="2"/>
  <c r="AT107" i="2" s="1"/>
  <c r="AA107" i="2"/>
  <c r="AH107" i="2"/>
  <c r="AA178" i="2"/>
  <c r="AG178" i="2"/>
  <c r="AT178" i="2" s="1"/>
  <c r="AH178" i="2"/>
  <c r="AG241" i="2"/>
  <c r="AT241" i="2" s="1"/>
  <c r="AA241" i="2"/>
  <c r="AH241" i="2"/>
  <c r="AG35" i="2"/>
  <c r="AT35" i="2" s="1"/>
  <c r="AA35" i="2"/>
  <c r="AH35" i="2"/>
  <c r="AG237" i="2"/>
  <c r="AT237" i="2" s="1"/>
  <c r="AA237" i="2"/>
  <c r="AH237" i="2"/>
  <c r="AG269" i="2"/>
  <c r="AT269" i="2" s="1"/>
  <c r="AA269" i="2"/>
  <c r="AH269" i="2"/>
  <c r="AG23" i="2"/>
  <c r="AT23" i="2" s="1"/>
  <c r="AA23" i="2"/>
  <c r="AH23" i="2"/>
  <c r="AA52" i="2"/>
  <c r="AG52" i="2"/>
  <c r="AT52" i="2" s="1"/>
  <c r="AH52" i="2"/>
  <c r="AG124" i="2"/>
  <c r="AT124" i="2" s="1"/>
  <c r="AA124" i="2"/>
  <c r="AH124" i="2"/>
  <c r="AA235" i="2"/>
  <c r="AH235" i="2"/>
  <c r="AG235" i="2"/>
  <c r="AT235" i="2" s="1"/>
  <c r="AG19" i="2"/>
  <c r="AT19" i="2" s="1"/>
  <c r="AH19" i="2"/>
  <c r="AA19" i="2"/>
  <c r="AG119" i="2"/>
  <c r="AT119" i="2" s="1"/>
  <c r="AA119" i="2"/>
  <c r="AH119" i="2"/>
  <c r="AG180" i="2"/>
  <c r="AT180" i="2" s="1"/>
  <c r="AA180" i="2"/>
  <c r="AH180" i="2"/>
  <c r="AG212" i="2"/>
  <c r="AT212" i="2" s="1"/>
  <c r="AA212" i="2"/>
  <c r="AH212" i="2"/>
  <c r="AG261" i="2"/>
  <c r="AT261" i="2" s="1"/>
  <c r="AA261" i="2"/>
  <c r="AH261" i="2"/>
  <c r="AA285" i="2"/>
  <c r="AG285" i="2"/>
  <c r="AT285" i="2" s="1"/>
  <c r="AH285" i="2"/>
  <c r="AG320" i="2"/>
  <c r="AT320" i="2" s="1"/>
  <c r="AA320" i="2"/>
  <c r="AH320" i="2"/>
  <c r="AG352" i="2"/>
  <c r="AT352" i="2" s="1"/>
  <c r="AA352" i="2"/>
  <c r="AH352" i="2"/>
  <c r="AG188" i="2"/>
  <c r="AT188" i="2" s="1"/>
  <c r="AA188" i="2"/>
  <c r="AH188" i="2"/>
  <c r="AG196" i="2"/>
  <c r="AT196" i="2" s="1"/>
  <c r="AA196" i="2"/>
  <c r="AH196" i="2"/>
  <c r="AG204" i="2"/>
  <c r="AT204" i="2" s="1"/>
  <c r="AA204" i="2"/>
  <c r="AH204" i="2"/>
  <c r="AG216" i="2"/>
  <c r="AT216" i="2" s="1"/>
  <c r="AA216" i="2"/>
  <c r="AH216" i="2"/>
  <c r="AG224" i="2"/>
  <c r="AT224" i="2" s="1"/>
  <c r="AA224" i="2"/>
  <c r="AH224" i="2"/>
  <c r="AG233" i="2"/>
  <c r="AT233" i="2" s="1"/>
  <c r="AA233" i="2"/>
  <c r="AH233" i="2"/>
  <c r="AA304" i="2"/>
  <c r="AG304" i="2"/>
  <c r="AT304" i="2" s="1"/>
  <c r="AH304" i="2"/>
  <c r="AG71" i="2"/>
  <c r="AT71" i="2" s="1"/>
  <c r="AA71" i="2"/>
  <c r="AH71" i="2"/>
  <c r="AG87" i="2"/>
  <c r="AT87" i="2" s="1"/>
  <c r="AA87" i="2"/>
  <c r="AH87" i="2"/>
  <c r="AG103" i="2"/>
  <c r="AT103" i="2" s="1"/>
  <c r="AA103" i="2"/>
  <c r="AH103" i="2"/>
  <c r="AG265" i="2"/>
  <c r="AT265" i="2" s="1"/>
  <c r="AA265" i="2"/>
  <c r="AH265" i="2"/>
  <c r="AG316" i="2"/>
  <c r="AT316" i="2" s="1"/>
  <c r="AA316" i="2"/>
  <c r="AH316" i="2"/>
  <c r="AG332" i="2"/>
  <c r="AT332" i="2" s="1"/>
  <c r="AA332" i="2"/>
  <c r="AH332" i="2"/>
  <c r="AG344" i="2"/>
  <c r="AT344" i="2" s="1"/>
  <c r="AA344" i="2"/>
  <c r="AH344" i="2"/>
  <c r="AA231" i="2"/>
  <c r="AG231" i="2"/>
  <c r="AT231" i="2" s="1"/>
  <c r="AH231" i="2"/>
  <c r="AT366" i="2"/>
</calcChain>
</file>

<file path=xl/comments1.xml><?xml version="1.0" encoding="utf-8"?>
<comments xmlns="http://schemas.openxmlformats.org/spreadsheetml/2006/main">
  <authors>
    <author>admin</author>
    <author>HP</author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приход на нашу основную компанию</t>
        </r>
      </text>
    </comment>
    <comment ref="E19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оплатили поставщику</t>
        </r>
      </text>
    </comment>
    <comment ref="E21" authorId="0" shape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комиссия банка</t>
        </r>
      </text>
    </comment>
    <comment ref="B68" authorId="1" shapeId="0">
      <text>
        <r>
          <rPr>
            <b/>
            <sz val="9"/>
            <color indexed="81"/>
            <rFont val="Tahoma"/>
            <family val="2"/>
            <charset val="204"/>
          </rPr>
          <t>фактически оплата с Карамай за ТаймАрт!! Забрать в ВЛ</t>
        </r>
      </text>
    </comment>
    <comment ref="D68" authorId="1" shapeId="0">
      <text>
        <r>
          <rPr>
            <b/>
            <sz val="9"/>
            <color indexed="81"/>
            <rFont val="Tahoma"/>
            <family val="2"/>
            <charset val="204"/>
          </rPr>
          <t>фактически оплата с Карамай за ТаймАрт!! Забрать в ВЛ</t>
        </r>
      </text>
    </comment>
    <comment ref="B69" authorId="1" shapeId="0">
      <text>
        <r>
          <rPr>
            <b/>
            <sz val="9"/>
            <color rgb="FF000000"/>
            <rFont val="Tahoma"/>
            <family val="2"/>
            <charset val="204"/>
          </rPr>
          <t>фактически оплата с Карамай за ТаймАрт!! Забрать в ВЛ</t>
        </r>
      </text>
    </comment>
    <comment ref="D69" authorId="1" shapeId="0">
      <text>
        <r>
          <rPr>
            <b/>
            <sz val="9"/>
            <color rgb="FF000000"/>
            <rFont val="Tahoma"/>
            <family val="2"/>
            <charset val="204"/>
          </rPr>
          <t>фактически оплата с Карамай за ТаймАрт!! Забрать в ВЛ</t>
        </r>
      </text>
    </comment>
    <comment ref="B70" authorId="1" shapeId="0">
      <text>
        <r>
          <rPr>
            <b/>
            <sz val="9"/>
            <color rgb="FF000000"/>
            <rFont val="Tahoma"/>
            <family val="2"/>
            <charset val="204"/>
          </rPr>
          <t>фактически оплата с Карамай за ТаймАрт!! Забрать в ВЛ</t>
        </r>
      </text>
    </comment>
    <comment ref="D70" authorId="1" shapeId="0">
      <text>
        <r>
          <rPr>
            <b/>
            <sz val="9"/>
            <color rgb="FF000000"/>
            <rFont val="Tahoma"/>
            <family val="2"/>
            <charset val="204"/>
          </rPr>
          <t>фактически оплата с Карамай за ТаймАрт!! Забрать в ВЛ</t>
        </r>
      </text>
    </comment>
  </commentList>
</comments>
</file>

<file path=xl/sharedStrings.xml><?xml version="1.0" encoding="utf-8"?>
<sst xmlns="http://schemas.openxmlformats.org/spreadsheetml/2006/main" count="4360" uniqueCount="468">
  <si>
    <t>Внутренний
номер</t>
  </si>
  <si>
    <t>Дата заказа</t>
  </si>
  <si>
    <t>Заказчик</t>
  </si>
  <si>
    <t>Название заказа</t>
  </si>
  <si>
    <t>Название товара</t>
  </si>
  <si>
    <t>Кол-во</t>
  </si>
  <si>
    <t>Цена форвардера факт оплаты, за единицу</t>
  </si>
  <si>
    <t>Валюта инвойса форвардера</t>
  </si>
  <si>
    <t>Цена форвардера в валюте учета</t>
  </si>
  <si>
    <t xml:space="preserve">стоимость без НДС </t>
  </si>
  <si>
    <t>Цена форвардера расчет клиента</t>
  </si>
  <si>
    <t>Номер инвойса форвардера</t>
  </si>
  <si>
    <t>Дата инвойса форвардера</t>
  </si>
  <si>
    <t>Сумма инвойса форвардера</t>
  </si>
  <si>
    <t>Сумма инвойса форвардера в валюте учета</t>
  </si>
  <si>
    <t>Номер контракта форвардера</t>
  </si>
  <si>
    <t>Форвардер</t>
  </si>
  <si>
    <t>Номер инвойса поставщика</t>
  </si>
  <si>
    <t>Цена поставщика</t>
  </si>
  <si>
    <t>Сумма инвойса поставщика</t>
  </si>
  <si>
    <t>Валюта инвойса поставщика</t>
  </si>
  <si>
    <t>Признак разницы валют</t>
  </si>
  <si>
    <t>Фактический курс</t>
  </si>
  <si>
    <t>Средневзвешенный курс</t>
  </si>
  <si>
    <t>Валюта учета</t>
  </si>
  <si>
    <t>Цена * Количество</t>
  </si>
  <si>
    <t>P1</t>
  </si>
  <si>
    <t>P2</t>
  </si>
  <si>
    <t>P3</t>
  </si>
  <si>
    <t>M1</t>
  </si>
  <si>
    <t>M2</t>
  </si>
  <si>
    <t>M3</t>
  </si>
  <si>
    <t>M4</t>
  </si>
  <si>
    <t>Поставщик</t>
  </si>
  <si>
    <t>дата доставки</t>
  </si>
  <si>
    <t>СУ</t>
  </si>
  <si>
    <t>SU VALUE</t>
  </si>
  <si>
    <t xml:space="preserve">%  FWD </t>
  </si>
  <si>
    <t>% ВЭС</t>
  </si>
  <si>
    <t>Summ VES</t>
  </si>
  <si>
    <t>FWD Comm total</t>
  </si>
  <si>
    <t>% ВЭС SU</t>
  </si>
  <si>
    <t>FWD Comm СУ</t>
  </si>
  <si>
    <t>СУ Комм</t>
  </si>
  <si>
    <t>M3 Net</t>
  </si>
  <si>
    <t>КНС ГРУПП</t>
  </si>
  <si>
    <t>запчасти (UK)</t>
  </si>
  <si>
    <t>EM92 32GB DDR4 Memory</t>
  </si>
  <si>
    <t>USD</t>
  </si>
  <si>
    <t>KRM/07_4</t>
  </si>
  <si>
    <t>KRM/28</t>
  </si>
  <si>
    <t>Karamay</t>
  </si>
  <si>
    <t>PF14579</t>
  </si>
  <si>
    <t xml:space="preserve">CHB GLOBAL </t>
  </si>
  <si>
    <t>300GB 15K RPM SAS SFF-3 Disk Drive (AIX/Linux)</t>
  </si>
  <si>
    <t>Power System E950 (9040-MR9)</t>
  </si>
  <si>
    <t>PF14578</t>
  </si>
  <si>
    <t>IBM 5334 DS8886 Model 985</t>
  </si>
  <si>
    <t>PF14580</t>
  </si>
  <si>
    <t>PCIe x16 to CXP Optical or CU converter Adapter for PCIe3 Expansion Drawer</t>
  </si>
  <si>
    <t>PF14595</t>
  </si>
  <si>
    <t>PCIe3 6-Slot Fanout Module for PCIe3 Expansion Drawer</t>
  </si>
  <si>
    <t>2M Active Optical Cable Pair for PCIe3 Expansion Drawer</t>
  </si>
  <si>
    <t>PCIe3 Optical Cable Adapter for PCIe3 Expansion Drawer</t>
  </si>
  <si>
    <t>2M Optical Cable Pair for PCIe3 Expansion Drawer</t>
  </si>
  <si>
    <t>3M Optical Cable Pair for PCIe3 Expansion Drawer</t>
  </si>
  <si>
    <t>10M Optical Cable Pair for PCIe3 Expansion Drawer</t>
  </si>
  <si>
    <t xml:space="preserve">запчасти (UK)  </t>
  </si>
  <si>
    <t>начисление СУ (услуги поставщика)</t>
  </si>
  <si>
    <t>VL</t>
  </si>
  <si>
    <t>Compal Purley CKD MB 20 sets</t>
  </si>
  <si>
    <t>CAH80_M.2_HOLDER_ASSY</t>
  </si>
  <si>
    <t>CNY</t>
  </si>
  <si>
    <t>AGUVNE20220602</t>
  </si>
  <si>
    <t>AGU-VNE2022YUAN</t>
  </si>
  <si>
    <t>AGU China</t>
  </si>
  <si>
    <t>Compal</t>
  </si>
  <si>
    <t>ELE CAP 470U 6.3V M P2.5 6.3X8 PSE ETD</t>
  </si>
  <si>
    <t>POLY CAP 270U 16V M P2.5 6.3X9 AR5K ETD</t>
  </si>
  <si>
    <t>PCB 237 LA-F531P REV1 MB SKT-P 2S</t>
  </si>
  <si>
    <t>HOUSING AMPHENOL G40H11331HR-B 36P</t>
  </si>
  <si>
    <t>HOUSING AMPHENOL G40H12331HR 72P</t>
  </si>
  <si>
    <t>HOUSING FOXCONN 2EG0B527-DPDM-4F 230P P1</t>
  </si>
  <si>
    <t>HOUSING ALLTOP C210Q4-15034-Y 50P P2.54</t>
  </si>
  <si>
    <t>WAFER FOXCONN HL2205F-P5 10P P2.54</t>
  </si>
  <si>
    <t>WAFER FOXCONN HC3912U-D5 23P P2.54</t>
  </si>
  <si>
    <t>WAFER FOXCONN LE18077-Z54D-4H 7P</t>
  </si>
  <si>
    <t>WAFER FOXCONN HB3903U 3P P2.54</t>
  </si>
  <si>
    <t>WAFER MOLEX 53290-0480 4P P2</t>
  </si>
  <si>
    <t>WAFER FOXCONN HF4504E 4P P2.5</t>
  </si>
  <si>
    <t>WAFER LOTES ABA-USB-050-T18_A 19P P2.0</t>
  </si>
  <si>
    <t>WAFER FOXCONN HF2602F-P1 2P</t>
  </si>
  <si>
    <t>WAFER PINREX 510-90-14GBRH 13P P2.54</t>
  </si>
  <si>
    <t>WAFER FOXCONN HF5505E-P1 5P P2</t>
  </si>
  <si>
    <t>WAFER LOTES ABA-POW-003-K08 4P P4.2</t>
  </si>
  <si>
    <t>SOCKET POWER ABA-POW-025-K04 8P</t>
  </si>
  <si>
    <t>SOCKET BATT 1775485-1 3P</t>
  </si>
  <si>
    <t>SOCKET CONN GSB311131HR 9P</t>
  </si>
  <si>
    <t>SOCKET DIMM ADDR0142-P011C01 288P</t>
  </si>
  <si>
    <t>SOCKET DIMM ADDR0142-K003C01 288P</t>
  </si>
  <si>
    <t>D-CONN 98P AAA-PCI-163-K02_A</t>
  </si>
  <si>
    <t>DISPLAY_P 15P DZ11A51-H8R1-4F</t>
  </si>
  <si>
    <t>D-CONN 9P DT10171-H7R1-4F</t>
  </si>
  <si>
    <t>CB CLAMP KANG YANG CHZA-1</t>
  </si>
  <si>
    <t>CONN FOXCONN JFM3811F-G1V7-4H 18P RJ45</t>
  </si>
  <si>
    <t>SHUNT CON ACES 86100-0200</t>
  </si>
  <si>
    <t>HEADER SN100 2X3 2.54 V BLK LCP</t>
  </si>
  <si>
    <t>TACK SW TLR-72BBQA3 DIPTRONICS</t>
  </si>
  <si>
    <t>TACK SW TLR-72BGQA3 DIPTRONICS</t>
  </si>
  <si>
    <t>STANDOFF 2H 5.5D 1.4H 4D M3 A</t>
  </si>
  <si>
    <t>STANDOFF 6H 6.5D 1.5H 4.5D M3 A</t>
  </si>
  <si>
    <t>CAH80_THM_PCH_HEATSINK_ASSY_CCI</t>
  </si>
  <si>
    <t>CAH50_SWITCH_BTN_CAP</t>
  </si>
  <si>
    <t>LABEL 237 MEGARAC SP</t>
  </si>
  <si>
    <t>SCREW T TPP 2 2D 4.5L K 4D 1.6T UC +</t>
  </si>
  <si>
    <t>ME PK 1ZN BOLSTER+B/P AZIF0113-P002C11</t>
  </si>
  <si>
    <t>S IC SN74LVC1G07DCKR SC-70 SINGLE BUFFER</t>
  </si>
  <si>
    <t>S IC 74LVC08APW TSSOP 14P AND</t>
  </si>
  <si>
    <t>S IC M74VHC1GT125DF2G SC70 5P BUFFER</t>
  </si>
  <si>
    <t>S IC EE 64K CAT24C64WI-GT3 SO 8P</t>
  </si>
  <si>
    <t>S IC NL17SZ08DFT2G SC70 5P AND GATE</t>
  </si>
  <si>
    <t>S IC G751-2P8F MSOP 8P THERMAL SENSOR</t>
  </si>
  <si>
    <t>S IC TPS53353DQPR QFN 22P POL IC</t>
  </si>
  <si>
    <t>S IC ISL95870BHRZ-T QFN 20P PWM IC</t>
  </si>
  <si>
    <t>S IC 74HCT2G125DP TSSOP8 DUAL BUS BUFFER</t>
  </si>
  <si>
    <t>S IC NLASB3157DFT2G SC-88 6P MUX</t>
  </si>
  <si>
    <t>S IC GTL2014PW TSSOP 14P TRANSCEIVER</t>
  </si>
  <si>
    <t>S IC TPS53313RGER VQFN 24P POL IC</t>
  </si>
  <si>
    <t>S IC TPS53317RGBR VQFN 20P POL IC</t>
  </si>
  <si>
    <t>S IC TPS53319DQPR SON 22P POL IC</t>
  </si>
  <si>
    <t>S IC ISL8121IRZ-T QFN 24P PWM IC</t>
  </si>
  <si>
    <t>S IC PI3PCIE3415AZHE+DRX TQFN42 PCI-E SW</t>
  </si>
  <si>
    <t>S IC FL 256M W25Q256JVFIQ SOIC 16P SPI</t>
  </si>
  <si>
    <t>S IC PCA9617ADPJ TSSOP 8P REPEATER</t>
  </si>
  <si>
    <t>S IC 9FGP204BKLFT-INT VFQFPN40 GENERATOR</t>
  </si>
  <si>
    <t>S IC CSD95375Q4M VSON 8P DRMOS</t>
  </si>
  <si>
    <t>S IC PI3B3257LEX TSSOP 16P 2PORT MUX SW</t>
  </si>
  <si>
    <t>S IC TPS53626RSMR QFN 32P PWM IC</t>
  </si>
  <si>
    <t>S IC AST2500A2-GP TFBGA 456P BMC</t>
  </si>
  <si>
    <t>S IC ADM1085AKSZ-REEL7 SC70 6P SEQUENCER</t>
  </si>
  <si>
    <t>S IC GTL2002DC VSSOP 8P LINEAR DRIVER</t>
  </si>
  <si>
    <t>S IC RTL8211FD-CG QFN 40P TRANSCEIVER</t>
  </si>
  <si>
    <t>S IC D4 256M16 K4A4G165WE-BCRC FBGA 96P</t>
  </si>
  <si>
    <t>S IC 74CBTLV3126PW TSSOP 14P BUS SW</t>
  </si>
  <si>
    <t>S IC 9DBL0452BKILFT VFQFPN32P CLOCK BUFF</t>
  </si>
  <si>
    <t>S IC EY82C621PCH SR3HL S1 FCBGA 1310</t>
  </si>
  <si>
    <t>S IC SN1701022RSBR WQFN 40P PWM IC</t>
  </si>
  <si>
    <t>S IC SN1701021RSLR VQFN 48P PWM IC</t>
  </si>
  <si>
    <t>S IC LCMXO3LF-2100C-5BG324C CABGA CPLD</t>
  </si>
  <si>
    <t>S IC CSD59950RWJ QFN 41P DRMOS</t>
  </si>
  <si>
    <t>S IC CSD59951RWJ QFN 41P DRMOS</t>
  </si>
  <si>
    <t>S IC RTQ2522AGQW(2) WDFN 10P LDO</t>
  </si>
  <si>
    <t>S IC FL 512M MX25L51245GMI-08G SOP 16P</t>
  </si>
  <si>
    <t>S IC MAX3243ECPWR TSSOP 28P DRIVER</t>
  </si>
  <si>
    <t>S IC PI5C3257QEX QSOP 16P BUS SWITCH</t>
  </si>
  <si>
    <t>S IC 74LVC07APW TSSOP 14P BUFFER</t>
  </si>
  <si>
    <t>S TR 2N7002K 1N SOT23-3 PANJIT</t>
  </si>
  <si>
    <t>S TR AO3404AL 1N SOT23-3</t>
  </si>
  <si>
    <t>S TR BSS138W 1N SOT-323-3</t>
  </si>
  <si>
    <t>S TR CSD87350Q5D 2N SON</t>
  </si>
  <si>
    <t>S TR BSC030P03NS3G 1P PG-TDSON-8</t>
  </si>
  <si>
    <t>S TR BSS138PS 2N SC88-6</t>
  </si>
  <si>
    <t>S TR L2N7002SLT1G 1N SOT23-3</t>
  </si>
  <si>
    <t>S TR AONR21357 1P DFN3X3-8</t>
  </si>
  <si>
    <t>S TR PMBT3904 NPN SOT-23-3</t>
  </si>
  <si>
    <t>S DIO(BR) IP4220CZ6 SC-74</t>
  </si>
  <si>
    <t>S DIO(BR) AZ1243-04F.R7G DFN2510P10E ESD</t>
  </si>
  <si>
    <t>S LED LTST-C193TGKT-5A 0603 GREEN</t>
  </si>
  <si>
    <t>S LED LTST-C193KFKT-5A 0603 ORANGE</t>
  </si>
  <si>
    <t>S LED LTST-S270TBKT 1.6X0.6 BLUE</t>
  </si>
  <si>
    <t>S SCH DIO BAT54 SOT23-3</t>
  </si>
  <si>
    <t>S SCH DIO RB751V40 SC76</t>
  </si>
  <si>
    <t>S SCH DIO BAT54CW SOT-323 PANJIT</t>
  </si>
  <si>
    <t>S SCH DIO RB751S40T1G SOD-523</t>
  </si>
  <si>
    <t>S SCH DIO BAT54A SOT23 PANJIT</t>
  </si>
  <si>
    <t>S RES 1/16W 732 +-1% 0402</t>
  </si>
  <si>
    <t>S RES 1/16W 7.68K +-1% 0402</t>
  </si>
  <si>
    <t>S RES 1/16W 6.98K +-1% 0402</t>
  </si>
  <si>
    <t>S RES 1/16W 82.5K +-1% 0402</t>
  </si>
  <si>
    <t>S RES 1/16W 1.62K +-1% 0402</t>
  </si>
  <si>
    <t>S RES 1/16W 8.2K +-1% 0402</t>
  </si>
  <si>
    <t>S RES 1/16W 1.13K +-1% 0402</t>
  </si>
  <si>
    <t>S RES 1/16W 2.2K +-1% 0402</t>
  </si>
  <si>
    <t>S RES 1/16W 2 +-1% 0402</t>
  </si>
  <si>
    <t>S RES 1/16W 221 +-1% 0402</t>
  </si>
  <si>
    <t>S RES 1/16W 187 +-1% 0402</t>
  </si>
  <si>
    <t>S RES 1/16W 240 +-1% 0402</t>
  </si>
  <si>
    <t>S RES 1/16W 2.67K +-1% 0402</t>
  </si>
  <si>
    <t>S RES 1/10W 200K +-0.1% 0603</t>
  </si>
  <si>
    <t>S RES 1/16W 82K +-1% 0402</t>
  </si>
  <si>
    <t>S RES 1/16W 348 +-1% 0402</t>
  </si>
  <si>
    <t>S RES 1/16W 487 +-1% 0402</t>
  </si>
  <si>
    <t>S RES 1/16W 120 +-1% 0402</t>
  </si>
  <si>
    <t>S RES 1/16W 3.3K +-1% 0402</t>
  </si>
  <si>
    <t>S RES 1/16W 54.9K +-1% 0402</t>
  </si>
  <si>
    <t>S RES 1/16W 1 +-1% 0402</t>
  </si>
  <si>
    <t>S RES 1/16W 2.94K +-1% 0402</t>
  </si>
  <si>
    <t>S RES 1/16W 22.1 +-1% 0402</t>
  </si>
  <si>
    <t>S RES 1/16W 2.2 +-1% 0402</t>
  </si>
  <si>
    <t>S RES 1/16W 1.05K +-1% 0402</t>
  </si>
  <si>
    <t>S RES 1/16W 665 +-1% 0402</t>
  </si>
  <si>
    <t>S RES 1/16W 90.9 +-1% 0402</t>
  </si>
  <si>
    <t>S RES 1/16W 430 +-1% 0402</t>
  </si>
  <si>
    <t>S RES 1/16W 3.83K +-1% 0402</t>
  </si>
  <si>
    <t>S RES 1/16W 33.2 +-1% 0402</t>
  </si>
  <si>
    <t>S RES 1/16W 510 +-1% 0402</t>
  </si>
  <si>
    <t>S RES 1/16W 4.3K +-1% 0402</t>
  </si>
  <si>
    <t>S RES 1/16W 360K +-1% 0402</t>
  </si>
  <si>
    <t>S RES 1/16W 3.6K +-1% 0402</t>
  </si>
  <si>
    <t>S RES 1/16W 866K +-1% 0402</t>
  </si>
  <si>
    <t>S RES 1/8W 0 +-1% 0402</t>
  </si>
  <si>
    <t>S RES 1W 0.001 +-1% 1206 100PPM/C</t>
  </si>
  <si>
    <t>S RES 1/16W 64.9 +-1% 0402</t>
  </si>
  <si>
    <t>S RES 1W 0.01 +-1% 1508_LE 100PPM/C</t>
  </si>
  <si>
    <t>S RES 1/16W 249 +-0.1% 0402</t>
  </si>
  <si>
    <t>S RES 1/16W 1K +-0.1% 0402</t>
  </si>
  <si>
    <t>S RES 1W 100 +-1% 2512</t>
  </si>
  <si>
    <t>S RES 1/8W 0 +-5% 0805</t>
  </si>
  <si>
    <t>S RES 1/8W 150 +-5% 0805</t>
  </si>
  <si>
    <t>S RES 1/8W 1 +-1% 0805</t>
  </si>
  <si>
    <t>S RES 1/4W 2.2 +-5% 1206</t>
  </si>
  <si>
    <t>S RES 1/4W 1 +-1% 1206</t>
  </si>
  <si>
    <t>S RES 1/10W 0 +-5% 0603</t>
  </si>
  <si>
    <t>S RES 1/10W 0 +-1% 0603</t>
  </si>
  <si>
    <t>S RES 1/10W 10M +-1% 0603</t>
  </si>
  <si>
    <t>S RES 1/10W 2.2 +-1% 0603</t>
  </si>
  <si>
    <t>S RES 1/10W 3.3 +-1% 0603</t>
  </si>
  <si>
    <t>S RES 1/10W 3.65K +-1% 0603</t>
  </si>
  <si>
    <t>S RES 1/16W 0 +-5% 0402</t>
  </si>
  <si>
    <t>S RES 1/16W 10K +-5% 0402</t>
  </si>
  <si>
    <t>S RES 1/16W 100K +-5% 0402</t>
  </si>
  <si>
    <t>S RES 1/16W 1 +-5% 0402</t>
  </si>
  <si>
    <t>S RES 1/16W 10.2K +-1% 0402</t>
  </si>
  <si>
    <t>S RES 1/16W 1.8K +-5% 0402</t>
  </si>
  <si>
    <t>S RES 1/16W 220 +-5% 0402</t>
  </si>
  <si>
    <t>S RES 1/16W 27K +-5% 0402</t>
  </si>
  <si>
    <t>S RES 1/16W 402 +-1% 0402</t>
  </si>
  <si>
    <t>S RES 1/16W 100 +-1% 0402</t>
  </si>
  <si>
    <t>S RES 1/16W 1K +-1% 0402</t>
  </si>
  <si>
    <t>S RES 1/16W 10K +-1% 0402</t>
  </si>
  <si>
    <t>S RES 1/16W 100K +-1% 0402</t>
  </si>
  <si>
    <t>S RES 1/16W 1M +-1% 0402</t>
  </si>
  <si>
    <t>S RES 1/16W 10 +-1% 0402</t>
  </si>
  <si>
    <t>S RES 1/16W 10.7K +-1% 0402</t>
  </si>
  <si>
    <t>S RES 1/16W 113 +-1% 0402</t>
  </si>
  <si>
    <t>S RES 1/16W 11.3K +-1% 0402</t>
  </si>
  <si>
    <t>S RES 1/16W 12K +-1% 0402</t>
  </si>
  <si>
    <t>S RES 1/16W 121K +-1% 0402</t>
  </si>
  <si>
    <t>S RES 1/16W 124K +-1% 0402</t>
  </si>
  <si>
    <t>S RES 1/16W 1.3K +-1% 0402</t>
  </si>
  <si>
    <t>S RES 1/16W 13K +-1% 0402</t>
  </si>
  <si>
    <t>S RES 1/16W 140 +-1% 0402</t>
  </si>
  <si>
    <t>S RES 1/16W 1.43K +-1% 0402</t>
  </si>
  <si>
    <t>S RES 1/16W 14.7K +-1% 0402</t>
  </si>
  <si>
    <t>S RES 1/16W 150 +-1% 0402</t>
  </si>
  <si>
    <t>S RES 1/16W 1.5K +-1% 0402</t>
  </si>
  <si>
    <t>S RES 1/16W 15K +-1% 0402</t>
  </si>
  <si>
    <t>S RES 1/16W 150K +-1% 0402</t>
  </si>
  <si>
    <t>S RES 1/16W 15 +-1% 0402</t>
  </si>
  <si>
    <t>S RES 1/16W 1.54K +-1% 0402</t>
  </si>
  <si>
    <t>S RES 1/16W 154K +-1% 0402</t>
  </si>
  <si>
    <t>S RES 1/16W 15.8K +-1% 0402</t>
  </si>
  <si>
    <t>S RES 1/16W 158K +-1% 0402</t>
  </si>
  <si>
    <t>S RES 1/16W 1.6K +-1% 0402</t>
  </si>
  <si>
    <t>S RES 1/16W 16.2K +-1% 0402</t>
  </si>
  <si>
    <t>S RES 1/16W 16.5K +-1% 0402</t>
  </si>
  <si>
    <t>S RES 1/16W 169 +-1% 0402</t>
  </si>
  <si>
    <t>S RES 1/16W 16.9K +-1% 0402</t>
  </si>
  <si>
    <t>S RES 1/16W 169K +-1% 0402</t>
  </si>
  <si>
    <t>S RES 1/16W 17.4K +-1% 0402</t>
  </si>
  <si>
    <t>S RES 1/16W 1.82K +-1% 0402</t>
  </si>
  <si>
    <t>S RES 1/16W 200 +-1% 0402</t>
  </si>
  <si>
    <t>S RES 1/16W 2K +-1% 0402</t>
  </si>
  <si>
    <t>S RES 1/16W 20K +-1% 0402</t>
  </si>
  <si>
    <t>S RES 1/16W 200K +-1% 0402</t>
  </si>
  <si>
    <t>S RES 1/16W 22 +-1% 0402</t>
  </si>
  <si>
    <t>S RES 1/16W 2.21K +-1% 0402</t>
  </si>
  <si>
    <t>S RES 1/16W 2.26K +-1% 0402</t>
  </si>
  <si>
    <t>S RES 1/16W 2.49K +-1% 0402</t>
  </si>
  <si>
    <t>S RES 1/16W 249K +-1% 0402</t>
  </si>
  <si>
    <t>S RES 1/16W 2.55K +-1% 0402</t>
  </si>
  <si>
    <t>S RES 1/16W 26.1K +-1% 0402</t>
  </si>
  <si>
    <t>S RES 1/16W 2.87K +-1% 0402</t>
  </si>
  <si>
    <t>S RES 1/16W 301 +-1% 0402</t>
  </si>
  <si>
    <t>S RES 1/16W 3.24K +-1% 0402</t>
  </si>
  <si>
    <t>S RES 1/16W 33 +-1% 0402</t>
  </si>
  <si>
    <t>S RES 1/16W 332 +-1% 0402</t>
  </si>
  <si>
    <t>S RES 1/16W 3.32K +-1% 0402</t>
  </si>
  <si>
    <t>S RES 1/16W 33.2K +-1% 0402</t>
  </si>
  <si>
    <t>S RES 1/16W 3.57K +-1% 0402</t>
  </si>
  <si>
    <t>S RES 1/16W 3.65K +-1% 0402</t>
  </si>
  <si>
    <t>S RES 1/16W 37.4K +-1% 0402</t>
  </si>
  <si>
    <t>S RES 1/16W 39K +-1% 0402</t>
  </si>
  <si>
    <t>S RES 1/16W 3.92K +-1% 0402</t>
  </si>
  <si>
    <t>S RES 1/16W 39.2K +-1% 0402</t>
  </si>
  <si>
    <t>S RES 1/16W 4.02K +-1% 0402</t>
  </si>
  <si>
    <t>S RES 1/16W 4.12K +-1% 0402</t>
  </si>
  <si>
    <t>S RES 1/16W 442 +-1% 0402</t>
  </si>
  <si>
    <t>S RES 1/16W 44.2K +-1% 0402</t>
  </si>
  <si>
    <t>S RES 1/16W 4.7K +-1% 0402</t>
  </si>
  <si>
    <t>S RES 1/16W 47K +-1% 0402</t>
  </si>
  <si>
    <t>S RES 1/16W 475 +-1% 0402</t>
  </si>
  <si>
    <t>S RES 1/16W 4.75K +-1% 0402</t>
  </si>
  <si>
    <t>S RES 1/16W 475K +-1% 0402</t>
  </si>
  <si>
    <t>S RES 1/16W 49.9K +-1% 0402</t>
  </si>
  <si>
    <t>S RES 1/16W 49.9 +-1% 0402</t>
  </si>
  <si>
    <t>S RES 1/16W 4.99 +-1% 0402</t>
  </si>
  <si>
    <t>S RES 1/16W 5.1K +-1% 0402</t>
  </si>
  <si>
    <t>S RES 1/16W 51K +-1% 0402</t>
  </si>
  <si>
    <t>S RES 1/16W 51.1 +-1% 0402</t>
  </si>
  <si>
    <t>S RES 1/16W 52.3K +-1% 0402</t>
  </si>
  <si>
    <t>S RES 1/16W 5.36K +-1% 0402</t>
  </si>
  <si>
    <t>S RES 1/16W 60.4 +-1% 0402</t>
  </si>
  <si>
    <t>S RES 1/16W 6.19K +-1% 0402</t>
  </si>
  <si>
    <t>S RES 1/16W 75 +-1% 0402</t>
  </si>
  <si>
    <t>S RES 1/16W 7.87K +-1% 0402</t>
  </si>
  <si>
    <t>S RES 1/16W 82 +-1% 0402</t>
  </si>
  <si>
    <t>S RES 1/16W 82.5 +-1% 0402</t>
  </si>
  <si>
    <t>S RES 1/16W 8.87K +-1% 0402</t>
  </si>
  <si>
    <t>S RES 2W 0.002 +-1% 2512 100PPM/C</t>
  </si>
  <si>
    <t>S RES 1/20W 10 +-1% 0201</t>
  </si>
  <si>
    <t>S CER CAP 8200P 25V K X7R 0402</t>
  </si>
  <si>
    <t>S CER CAP 10U 6.3V M X5R 0603</t>
  </si>
  <si>
    <t>S CER CAP 22U 6.3V M X6S 0805 H1.25</t>
  </si>
  <si>
    <t>S CER CAP 10U 16V K X7R 1206 H1.6</t>
  </si>
  <si>
    <t>S CER CAP 0.47U 10V K X5R 0402</t>
  </si>
  <si>
    <t>S CER CAP 0.1U 25V K X5R 0402</t>
  </si>
  <si>
    <t>S CER CAP 1000P 50V J NPO 0402</t>
  </si>
  <si>
    <t>S CER CAP 22U 6.3V M X5R 0603</t>
  </si>
  <si>
    <t>S CER CAP 4.7U 10V K X5R 0603</t>
  </si>
  <si>
    <t>S CER CAP 0.047U 25V K X7R 0402</t>
  </si>
  <si>
    <t>S CER CAP 0.33U 10V K X5R 0402</t>
  </si>
  <si>
    <t>S CER CAP 47U 6.3V M X5R 0805 H1.25</t>
  </si>
  <si>
    <t>S CER CAP 0.22U 16V K X7R 0402</t>
  </si>
  <si>
    <t>S CER CAP 10U 10V M X5R 0603</t>
  </si>
  <si>
    <t>S CER CAP 10U 6.3V M X5R 0402</t>
  </si>
  <si>
    <t>S CER CAP 2.2U 10V M X5R 0402</t>
  </si>
  <si>
    <t>S CER CAP 0.1U 25V K X7R 0402</t>
  </si>
  <si>
    <t>S CER CAP 10U 25V M X5R 0603</t>
  </si>
  <si>
    <t>S CER CAP 47U 4V M X6S 0805 H1.25</t>
  </si>
  <si>
    <t>S CER CAP 1U 25V K X5R 0402</t>
  </si>
  <si>
    <t>S CER CAP 10U 16V K X6S 0805 H1.25</t>
  </si>
  <si>
    <t>S CER CAP 0.22U 25V K X6S 0402</t>
  </si>
  <si>
    <t>S CER CAP 22U 6.3V M X6S 0603</t>
  </si>
  <si>
    <t>S CER CAP 0.1U 25V K X7R 0603</t>
  </si>
  <si>
    <t>S CER CAP 1000P 25V J NPO 0402</t>
  </si>
  <si>
    <t>S CER CAP 0.01U 25V K X7R 0402</t>
  </si>
  <si>
    <t>S CER CAP 100P 50V J NPO 0402</t>
  </si>
  <si>
    <t>S CER CAP 15P 50V J NPO 0402</t>
  </si>
  <si>
    <t>S CER CAP 22P 50V J NPO 0402</t>
  </si>
  <si>
    <t>S CER CAP 33P 50V J NPO 0402</t>
  </si>
  <si>
    <t>S CER CAP 47P 50V J NPO 0402</t>
  </si>
  <si>
    <t>S CER CAP 4.7P 50V C NPO 0402</t>
  </si>
  <si>
    <t>S CER CAP 6.8P 50V C NPO 0402</t>
  </si>
  <si>
    <t>S CER CAP 8.2P 50V D NPO 0402</t>
  </si>
  <si>
    <t>S CER CAP 1000P 50V K X7R 0402</t>
  </si>
  <si>
    <t>S CER CAP 1500P 50V K X7R 0402</t>
  </si>
  <si>
    <t>S CER CAP 2200P 50V K X7R 0402</t>
  </si>
  <si>
    <t>S CER CAP 270P 50V K X7R 0402</t>
  </si>
  <si>
    <t>S CER CAP 3300P 50V K X7R 0402</t>
  </si>
  <si>
    <t>S CER CAP 470P 50V K X7R 0402</t>
  </si>
  <si>
    <t>S CER CAP 4700P 50V K X7R 0402</t>
  </si>
  <si>
    <t>S CER CAP 0.01U 16V K X7R 0402</t>
  </si>
  <si>
    <t>S CER CAP 0.1U 16V K X7R 0402</t>
  </si>
  <si>
    <t>S CER CAP 0.022U 16V K X7R 0402</t>
  </si>
  <si>
    <t>S CER CAP 0.033U 16V K X7R 0402</t>
  </si>
  <si>
    <t>S CER CAP 0.047U 16V K X7R 0402</t>
  </si>
  <si>
    <t>S CER CAP 0.1U 10V K X5R 0402</t>
  </si>
  <si>
    <t>S_A-P_CAP 100U 16V M 6.3X5.8 ESR24M PXK</t>
  </si>
  <si>
    <t>S_A-P_CAP 270U 16V M 8X6.9 LESR22M SVPF</t>
  </si>
  <si>
    <t>S_A-P_CAP 150U 16V M 8X6.9 LESR22M SVPC</t>
  </si>
  <si>
    <t>S POLY C 470U 2V M D2 LESR4.5M SX H1.9</t>
  </si>
  <si>
    <t>S POLY C 470U 2.5V M D2 LESR4.5M SX H1.9</t>
  </si>
  <si>
    <t>S COIL 8.2UH +-20% PCMB063T-8R2MS 4.5A</t>
  </si>
  <si>
    <t>S COIL 0.22UH +-20% PCMB104T-R22MS 35A</t>
  </si>
  <si>
    <t>S COIL 3.3UH +-20% PCMB063T-3R3MS 9.5A</t>
  </si>
  <si>
    <t>S COIL 2.2UH +-20% PCMB063T-2R2MS 10A</t>
  </si>
  <si>
    <t>S COIL 0.15UH +-20% PCMB104T-R15MS 75A</t>
  </si>
  <si>
    <t>S COIL 6.8UH +-20% PCMB063T-6R8MS 6A</t>
  </si>
  <si>
    <t>S COIL 0.36UH +-20% PCMB104T-R36MT 50A</t>
  </si>
  <si>
    <t>S COIL 0.22UH +-20% PCMB063T-R22MS 34A</t>
  </si>
  <si>
    <t>S COIL 1.5UH +-20% PCMB063T-1R5MS 14A</t>
  </si>
  <si>
    <t>S COIL 0.56UH +-20% PCMB104T-R56MT 33A</t>
  </si>
  <si>
    <t>S COIL 65NH +-15% HCB444-650 26A</t>
  </si>
  <si>
    <t>S COIL 120NH +-10% HCB118080S-121 110A</t>
  </si>
  <si>
    <t>S COIL 220NH +-10% HCB118080S-221 57A</t>
  </si>
  <si>
    <t>S COIL 72NH 10% MSI-700705-72NK-F-CL 65A</t>
  </si>
  <si>
    <t>S COIL 120NH +-10% HCB106480NC-121 65A</t>
  </si>
  <si>
    <t>S INDUC_ 68NH +-5% LQW18AN68NJ00D</t>
  </si>
  <si>
    <t>S INDUC_ 2.2UH +-20% LQM21PN2R2MC0D</t>
  </si>
  <si>
    <t>S INDUC_ 22NH +-10% MLH2012F22NKT</t>
  </si>
  <si>
    <t>S ROW CAP 220P 50V K NPO 1206 8P4C</t>
  </si>
  <si>
    <t>S OSC 24MHZ 7W24000030</t>
  </si>
  <si>
    <t>S OSC 50MHZ 7W50000020</t>
  </si>
  <si>
    <t>S CRYSTAL 25MHZ 10PF +-20PPM 7V25000014</t>
  </si>
  <si>
    <t>S CRYSTAL 32.768KHZ 12.5PF 9H03200031</t>
  </si>
  <si>
    <t>S CRYSTAL 48MHZ 10PF +-30PPM 7M48020003</t>
  </si>
  <si>
    <t>S THERM_ 10K +-1% NCP15XH103F03RC 0402</t>
  </si>
  <si>
    <t>S SUPPRE_ MURATA BLM18AG601SN1D 0603</t>
  </si>
  <si>
    <t>S SUPPRE_ MURATA BLM18EG221SN1D 0603</t>
  </si>
  <si>
    <t>S SUPPRE_ TAI-TECH HCB1608KF-121T20 0603</t>
  </si>
  <si>
    <t>S SUPPRE_CHILISIN PBY201209T-601Y-N 0805</t>
  </si>
  <si>
    <t>S SUPPRE_ TAI-TECH HCB1608KF-300T60 0603</t>
  </si>
  <si>
    <t>S SUPPRE_ TAI-TECH HCB1608KF-331T15 0603</t>
  </si>
  <si>
    <t>S SUPPRE_ TAI-TECH HCB2012KF-300T60 0805</t>
  </si>
  <si>
    <t>S SUPPRE_ TAI-TECH HCB1608KF-260T60 0603</t>
  </si>
  <si>
    <t>S DIP SW DHN-08F-T-V-T/R 8P8T H1.5 16P</t>
  </si>
  <si>
    <t>S H-CONN AMPHENOL G832MB011201322HR 120P</t>
  </si>
  <si>
    <t>S H-CONN AMPHENOL G832MB010801122HR 80P</t>
  </si>
  <si>
    <t>S H-CONN FOXCONN LDL2387-24E11-9H 38P</t>
  </si>
  <si>
    <t>S W-CONN FCI 20021221-00214C4LF 13P</t>
  </si>
  <si>
    <t>S W-CONN ACES 50238-0144N-003 14P P1</t>
  </si>
  <si>
    <t>S W-CONN PINREX 712-H73-105WR1 10P P1.25</t>
  </si>
  <si>
    <t>S FUSE SMD1206P200SLR 2A 6V UL/TUV</t>
  </si>
  <si>
    <t>S SOCKET FOX 2E0BC27-S85BM-LH 67P NGFF</t>
  </si>
  <si>
    <t>S SOCKET TE 1-2199230-5 67P H4.2 NGFF</t>
  </si>
  <si>
    <t>S SOCKET LOTES AZIFS007-P001C 1824 CPU</t>
  </si>
  <si>
    <t>S SOCKET LOTES AZIFS008-P001C 1823 CPU</t>
  </si>
  <si>
    <t>Комплектующие 14 ssd Samsung, CPU Intel</t>
  </si>
  <si>
    <t>7.68TB SAS 12Gb/s SSD 2.5” samsung</t>
  </si>
  <si>
    <t>TAI-VES20220608</t>
  </si>
  <si>
    <t>TAI-VES20220405</t>
  </si>
  <si>
    <t>Time Art</t>
  </si>
  <si>
    <t>AGU-060107</t>
  </si>
  <si>
    <t>E-energy</t>
  </si>
  <si>
    <t>3.84TB SAS 12Gb/s SSD 2.5" Samsung</t>
  </si>
  <si>
    <t>1.92TB SAS 12Gb/s SSD 2.5" Samsung</t>
  </si>
  <si>
    <t>7.68TB U.2 NVMe SSD 2.5" WD/Samsung</t>
  </si>
  <si>
    <t>750GB U.2 NVMe SSD 2,5” Intel</t>
  </si>
  <si>
    <t>15.36TB SAS 12Gb/s SSD 2.5”  Samsung</t>
  </si>
  <si>
    <t>Intel Xeon Gold 6342 24 cores 2,80GHz SRKXA</t>
  </si>
  <si>
    <t>Intel Xeon Scalable v2 Gold 5220 18 cores 2.2GHz</t>
  </si>
  <si>
    <t>ZQQ220601</t>
  </si>
  <si>
    <t>COSMOTRIUMPH</t>
  </si>
  <si>
    <t>Intel Xeon Scalable v2 Gold 6246R 16 cores 3.4GHz</t>
  </si>
  <si>
    <t xml:space="preserve">Дата </t>
  </si>
  <si>
    <t xml:space="preserve">Forwarder (основная компания) </t>
  </si>
  <si>
    <t>Тип</t>
  </si>
  <si>
    <t>Отправитель</t>
  </si>
  <si>
    <t>Получатель</t>
  </si>
  <si>
    <t>Сумма</t>
  </si>
  <si>
    <t>Валюта 
платежа</t>
  </si>
  <si>
    <t>Внутр. Номер заказа</t>
  </si>
  <si>
    <t>Cash</t>
  </si>
  <si>
    <t>Курс</t>
  </si>
  <si>
    <t>Сумма
 конверта</t>
  </si>
  <si>
    <t>Валюта 
конверта</t>
  </si>
  <si>
    <t>SUM CASH FLOW</t>
  </si>
  <si>
    <t>CUR CASH FLOW</t>
  </si>
  <si>
    <t>Дата 
счета</t>
  </si>
  <si>
    <t>Номер счета
пост.</t>
  </si>
  <si>
    <t>Валюта 
счета</t>
  </si>
  <si>
    <t>Комментарий</t>
  </si>
  <si>
    <t>Дата заказа
РФ</t>
  </si>
  <si>
    <t>Описание заказа</t>
  </si>
  <si>
    <t>оплата</t>
  </si>
  <si>
    <t>ВЭС</t>
  </si>
  <si>
    <t>usd</t>
  </si>
  <si>
    <t>приход</t>
  </si>
  <si>
    <t>KRM/2</t>
  </si>
  <si>
    <t xml:space="preserve">CHB Global </t>
  </si>
  <si>
    <t>bankcharges</t>
  </si>
  <si>
    <t>Bank</t>
  </si>
  <si>
    <t>cny</t>
  </si>
  <si>
    <t>Time ART</t>
  </si>
  <si>
    <t>E-ENERGY</t>
  </si>
  <si>
    <t>Cosmotriumph</t>
  </si>
  <si>
    <t>INV22-06-1951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</si>
</sst>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3" formatCode="_-* #,##0.00\ _₽_-;\-* #,##0.00\ _₽_-;_-* &quot;-&quot;??\ _₽_-;_-@_-"/>
    <numFmt numFmtId="164" formatCode="#,##0.0000"/>
    <numFmt numFmtId="165" formatCode="#,##0.00\ &quot;₽&quot;"/>
    <numFmt numFmtId="166" formatCode="dd/mm/yy;@"/>
    <numFmt numFmtId="167" formatCode="#,##0.0000\ _₽"/>
    <numFmt numFmtId="168" formatCode="_-* #,##0.00_-;\-* #,##0.00_-;_-* &quot;-&quot;??_-;_-@_-"/>
    <numFmt numFmtId="169" formatCode="_-* #,##0.0000_-;\-* #,##0.0000_-;_-* &quot;-&quot;??_-;_-@_-"/>
    <numFmt numFmtId="170" formatCode="_-* #,##0_-;\-* #,##0_-;_-* &quot;-&quot;??_-;_-@_-"/>
    <numFmt numFmtId="171" formatCode="#,##0.00\ _₽"/>
    <numFmt numFmtId="172" formatCode="_-* #,##0.0_-;\-* #,##0.0_-;_-* &quot;-&quot;??_-;_-@_-"/>
    <numFmt numFmtId="173" formatCode="_(* #,##0.00_);_(* \(#,##0.00\);_(* &quot;-&quot;??_);_(@_)"/>
    <numFmt numFmtId="174" formatCode="#,##0.000"/>
    <numFmt numFmtId="175" formatCode="[$¥-804]#,##0.0000"/>
    <numFmt numFmtId="176" formatCode="_-* #,##0.000_-;\-* #,##0.000_-;_-* &quot;-&quot;??_-;_-@_-"/>
    <numFmt numFmtId="177" formatCode="0.0000"/>
    <numFmt numFmtId="178" formatCode="#,##0.00000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Calibri"/>
      <family val="2"/>
    </font>
    <font>
      <b/>
      <sz val="10"/>
      <color theme="1"/>
      <name val="Calibri"/>
      <family val="2"/>
      <charset val="204"/>
      <scheme val="minor"/>
    </font>
    <font>
      <sz val="12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family val="2"/>
      <charset val="204"/>
    </font>
    <font>
      <b/>
      <sz val="9"/>
      <color rgb="FF000000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</cellStyleXfs>
  <cellXfs count="114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69" fontId="0" fillId="0" borderId="1" xfId="1" applyNumberFormat="1" applyFont="1" applyFill="1" applyBorder="1" applyAlignment="1">
      <alignment horizontal="center" vertical="center" wrapText="1"/>
    </xf>
    <xf numFmtId="169" fontId="2" fillId="0" borderId="1" xfId="1" applyNumberFormat="1" applyFont="1" applyFill="1" applyBorder="1" applyAlignment="1">
      <alignment horizontal="right" vertical="center"/>
    </xf>
    <xf numFmtId="170" fontId="0" fillId="0" borderId="1" xfId="1" applyNumberFormat="1" applyFont="1" applyFill="1" applyBorder="1" applyAlignment="1">
      <alignment horizontal="center" vertical="center" wrapText="1"/>
    </xf>
    <xf numFmtId="1" fontId="0" fillId="0" borderId="1" xfId="0" applyNumberFormat="1" applyBorder="1"/>
    <xf numFmtId="14" fontId="0" fillId="0" borderId="1" xfId="0" applyNumberFormat="1" applyBorder="1"/>
    <xf numFmtId="165" fontId="0" fillId="0" borderId="1" xfId="0" applyNumberFormat="1" applyBorder="1"/>
    <xf numFmtId="0" fontId="2" fillId="0" borderId="1" xfId="2" applyFont="1" applyBorder="1" applyAlignment="1">
      <alignment horizontal="left" vertical="top"/>
    </xf>
    <xf numFmtId="0" fontId="3" fillId="0" borderId="1" xfId="0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horizontal="left"/>
    </xf>
    <xf numFmtId="166" fontId="0" fillId="0" borderId="1" xfId="0" applyNumberFormat="1" applyBorder="1"/>
    <xf numFmtId="4" fontId="0" fillId="3" borderId="1" xfId="0" applyNumberFormat="1" applyFill="1" applyBorder="1"/>
    <xf numFmtId="49" fontId="2" fillId="0" borderId="1" xfId="0" applyNumberFormat="1" applyFont="1" applyBorder="1" applyAlignment="1">
      <alignment vertical="center"/>
    </xf>
    <xf numFmtId="0" fontId="0" fillId="0" borderId="1" xfId="0" applyBorder="1"/>
    <xf numFmtId="1" fontId="2" fillId="0" borderId="1" xfId="0" applyNumberFormat="1" applyFont="1" applyBorder="1" applyAlignment="1">
      <alignment horizontal="left" vertical="center"/>
    </xf>
    <xf numFmtId="171" fontId="2" fillId="0" borderId="1" xfId="0" applyNumberFormat="1" applyFont="1" applyBorder="1" applyAlignment="1">
      <alignment horizontal="right" vertical="center"/>
    </xf>
    <xf numFmtId="4" fontId="2" fillId="3" borderId="1" xfId="0" applyNumberFormat="1" applyFont="1" applyFill="1" applyBorder="1" applyAlignment="1">
      <alignment horizontal="right" vertical="center"/>
    </xf>
    <xf numFmtId="0" fontId="2" fillId="0" borderId="1" xfId="1" applyNumberFormat="1" applyFont="1" applyFill="1" applyBorder="1" applyAlignment="1">
      <alignment horizontal="left" vertical="center"/>
    </xf>
    <xf numFmtId="0" fontId="2" fillId="3" borderId="1" xfId="1" applyNumberFormat="1" applyFont="1" applyFill="1" applyBorder="1" applyAlignment="1">
      <alignment horizontal="left" vertical="center"/>
    </xf>
    <xf numFmtId="3" fontId="2" fillId="3" borderId="1" xfId="1" applyNumberFormat="1" applyFont="1" applyFill="1" applyBorder="1" applyAlignment="1">
      <alignment horizontal="right" vertical="center"/>
    </xf>
    <xf numFmtId="169" fontId="2" fillId="0" borderId="1" xfId="1" applyNumberFormat="1" applyFont="1" applyFill="1" applyBorder="1" applyAlignment="1">
      <alignment horizontal="left" vertical="center"/>
    </xf>
    <xf numFmtId="167" fontId="2" fillId="0" borderId="1" xfId="1" applyNumberFormat="1" applyFont="1" applyFill="1" applyBorder="1" applyAlignment="1">
      <alignment horizontal="right" vertical="center"/>
    </xf>
    <xf numFmtId="170" fontId="2" fillId="0" borderId="1" xfId="1" applyNumberFormat="1" applyFont="1" applyFill="1" applyBorder="1" applyAlignment="1">
      <alignment horizontal="left" vertical="center"/>
    </xf>
    <xf numFmtId="43" fontId="2" fillId="0" borderId="1" xfId="1" applyFont="1" applyFill="1" applyBorder="1" applyAlignment="1">
      <alignment horizontal="left" vertical="center"/>
    </xf>
    <xf numFmtId="172" fontId="2" fillId="0" borderId="1" xfId="1" applyNumberFormat="1" applyFont="1" applyFill="1" applyBorder="1" applyAlignment="1">
      <alignment horizontal="left" vertical="center"/>
    </xf>
    <xf numFmtId="173" fontId="2" fillId="0" borderId="1" xfId="1" applyNumberFormat="1" applyFont="1" applyFill="1" applyBorder="1" applyAlignment="1">
      <alignment horizontal="left" vertical="center"/>
    </xf>
    <xf numFmtId="0" fontId="0" fillId="0" borderId="2" xfId="0" applyBorder="1"/>
    <xf numFmtId="170" fontId="0" fillId="0" borderId="1" xfId="1" applyNumberFormat="1" applyFont="1" applyFill="1" applyBorder="1" applyAlignment="1"/>
    <xf numFmtId="10" fontId="0" fillId="0" borderId="1" xfId="0" applyNumberFormat="1" applyBorder="1"/>
    <xf numFmtId="9" fontId="0" fillId="0" borderId="1" xfId="0" applyNumberFormat="1" applyBorder="1"/>
    <xf numFmtId="1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2" fillId="0" borderId="1" xfId="2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6" fontId="0" fillId="0" borderId="1" xfId="0" applyNumberFormat="1" applyBorder="1" applyAlignment="1">
      <alignment vertical="center"/>
    </xf>
    <xf numFmtId="4" fontId="0" fillId="3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2" applyFont="1" applyBorder="1" applyAlignment="1">
      <alignment horizontal="left" vertical="top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right" vertical="center" wrapText="1"/>
    </xf>
    <xf numFmtId="4" fontId="0" fillId="0" borderId="1" xfId="0" applyNumberFormat="1" applyBorder="1"/>
    <xf numFmtId="174" fontId="5" fillId="0" borderId="1" xfId="0" applyNumberFormat="1" applyFont="1" applyBorder="1"/>
    <xf numFmtId="174" fontId="2" fillId="0" borderId="1" xfId="0" applyNumberFormat="1" applyFont="1" applyBorder="1" applyAlignment="1">
      <alignment horizontal="right" vertical="center"/>
    </xf>
    <xf numFmtId="175" fontId="4" fillId="0" borderId="1" xfId="0" applyNumberFormat="1" applyFont="1" applyBorder="1" applyAlignment="1">
      <alignment vertical="center"/>
    </xf>
    <xf numFmtId="174" fontId="0" fillId="3" borderId="1" xfId="0" applyNumberFormat="1" applyFill="1" applyBorder="1"/>
    <xf numFmtId="176" fontId="2" fillId="0" borderId="1" xfId="1" applyNumberFormat="1" applyFont="1" applyFill="1" applyBorder="1" applyAlignment="1">
      <alignment horizontal="left" vertical="center"/>
    </xf>
    <xf numFmtId="176" fontId="2" fillId="0" borderId="1" xfId="1" applyNumberFormat="1" applyFont="1" applyFill="1" applyBorder="1" applyAlignment="1">
      <alignment horizontal="right" vertical="center"/>
    </xf>
    <xf numFmtId="4" fontId="0" fillId="3" borderId="1" xfId="0" applyNumberFormat="1" applyFill="1" applyBorder="1" applyAlignment="1">
      <alignment horizontal="right"/>
    </xf>
    <xf numFmtId="4" fontId="6" fillId="0" borderId="3" xfId="0" applyNumberFormat="1" applyFont="1" applyBorder="1" applyAlignment="1">
      <alignment horizontal="right" vertical="center"/>
    </xf>
    <xf numFmtId="4" fontId="0" fillId="0" borderId="1" xfId="0" applyNumberFormat="1" applyBorder="1" applyAlignment="1">
      <alignment horizontal="right"/>
    </xf>
    <xf numFmtId="174" fontId="2" fillId="3" borderId="1" xfId="0" applyNumberFormat="1" applyFont="1" applyFill="1" applyBorder="1" applyAlignment="1">
      <alignment horizontal="right" vertical="center"/>
    </xf>
    <xf numFmtId="2" fontId="0" fillId="0" borderId="1" xfId="0" applyNumberFormat="1" applyBorder="1"/>
    <xf numFmtId="168" fontId="0" fillId="0" borderId="1" xfId="0" applyNumberFormat="1" applyBorder="1"/>
    <xf numFmtId="4" fontId="6" fillId="0" borderId="1" xfId="0" applyNumberFormat="1" applyFont="1" applyBorder="1" applyAlignment="1">
      <alignment horizontal="right" vertical="center"/>
    </xf>
    <xf numFmtId="4" fontId="6" fillId="0" borderId="4" xfId="0" applyNumberFormat="1" applyFont="1" applyBorder="1" applyAlignment="1">
      <alignment horizontal="right" vertical="center"/>
    </xf>
    <xf numFmtId="0" fontId="0" fillId="0" borderId="1" xfId="0" applyBorder="1" applyAlignment="1">
      <alignment wrapText="1"/>
    </xf>
    <xf numFmtId="0" fontId="7" fillId="4" borderId="1" xfId="0" applyFont="1" applyFill="1" applyBorder="1" applyAlignment="1">
      <alignment horizontal="center" vertical="center" wrapText="1"/>
    </xf>
    <xf numFmtId="43" fontId="7" fillId="4" borderId="1" xfId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6" fontId="7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14" fontId="7" fillId="0" borderId="1" xfId="0" applyNumberFormat="1" applyFont="1" applyBorder="1"/>
    <xf numFmtId="0" fontId="7" fillId="0" borderId="1" xfId="0" applyFont="1" applyBorder="1"/>
    <xf numFmtId="43" fontId="7" fillId="0" borderId="1" xfId="1" applyFont="1" applyBorder="1"/>
    <xf numFmtId="177" fontId="7" fillId="0" borderId="1" xfId="0" applyNumberFormat="1" applyFont="1" applyBorder="1"/>
    <xf numFmtId="166" fontId="7" fillId="5" borderId="1" xfId="0" applyNumberFormat="1" applyFont="1" applyFill="1" applyBorder="1"/>
    <xf numFmtId="0" fontId="7" fillId="5" borderId="1" xfId="0" applyFont="1" applyFill="1" applyBorder="1"/>
    <xf numFmtId="43" fontId="7" fillId="0" borderId="1" xfId="1" applyFont="1" applyFill="1" applyBorder="1"/>
    <xf numFmtId="16" fontId="7" fillId="0" borderId="1" xfId="0" applyNumberFormat="1" applyFont="1" applyBorder="1"/>
    <xf numFmtId="14" fontId="7" fillId="0" borderId="5" xfId="0" applyNumberFormat="1" applyFont="1" applyBorder="1"/>
    <xf numFmtId="43" fontId="8" fillId="0" borderId="5" xfId="1" applyFont="1" applyBorder="1"/>
    <xf numFmtId="0" fontId="7" fillId="0" borderId="1" xfId="0" applyFont="1" applyBorder="1" applyAlignment="1">
      <alignment vertical="center"/>
    </xf>
    <xf numFmtId="178" fontId="7" fillId="0" borderId="1" xfId="0" applyNumberFormat="1" applyFont="1" applyBorder="1"/>
    <xf numFmtId="9" fontId="7" fillId="0" borderId="1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71" fontId="7" fillId="6" borderId="1" xfId="3" applyNumberFormat="1" applyFont="1" applyFill="1" applyBorder="1"/>
    <xf numFmtId="171" fontId="7" fillId="0" borderId="1" xfId="0" applyNumberFormat="1" applyFont="1" applyBorder="1"/>
    <xf numFmtId="43" fontId="8" fillId="0" borderId="1" xfId="1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4" fontId="8" fillId="0" borderId="5" xfId="0" applyNumberFormat="1" applyFont="1" applyBorder="1"/>
    <xf numFmtId="0" fontId="8" fillId="0" borderId="1" xfId="0" applyFont="1" applyBorder="1"/>
    <xf numFmtId="4" fontId="7" fillId="0" borderId="0" xfId="0" applyNumberFormat="1" applyFont="1"/>
    <xf numFmtId="164" fontId="7" fillId="0" borderId="1" xfId="0" applyNumberFormat="1" applyFont="1" applyBorder="1"/>
    <xf numFmtId="0" fontId="8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/>
    </xf>
    <xf numFmtId="14" fontId="8" fillId="0" borderId="1" xfId="0" applyNumberFormat="1" applyFont="1" applyBorder="1"/>
    <xf numFmtId="1" fontId="7" fillId="0" borderId="1" xfId="0" applyNumberFormat="1" applyFont="1" applyBorder="1"/>
    <xf numFmtId="4" fontId="8" fillId="0" borderId="5" xfId="1" applyNumberFormat="1" applyFont="1" applyBorder="1"/>
    <xf numFmtId="4" fontId="8" fillId="0" borderId="5" xfId="1" applyNumberFormat="1" applyFont="1" applyFill="1" applyBorder="1"/>
    <xf numFmtId="14" fontId="7" fillId="0" borderId="5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vertical="center"/>
    </xf>
    <xf numFmtId="4" fontId="8" fillId="0" borderId="5" xfId="0" applyNumberFormat="1" applyFont="1" applyBorder="1" applyAlignment="1">
      <alignment vertical="center"/>
    </xf>
  </cellXfs>
  <cellStyles count="4">
    <cellStyle name="Гиперссылка" xfId="3" builtinId="8"/>
    <cellStyle name="Обычный" xfId="0" builtinId="0"/>
    <cellStyle name="Обычный 7" xfId="2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167640</xdr:colOff>
      <xdr:row>15</xdr:row>
      <xdr:rowOff>70424</xdr:rowOff>
    </xdr:to>
    <xdr:sp macro="" textlink="">
      <xdr:nvSpPr>
        <xdr:cNvPr id="2" name="Host Control  1" hidden="1">
          <a:extLst>
            <a:ext uri="{FF2B5EF4-FFF2-40B4-BE49-F238E27FC236}">
              <a16:creationId xmlns="" xmlns:a16="http://schemas.microsoft.com/office/drawing/2014/main" id="{AA0741EC-87D7-424E-919E-5A9C5E50C3A1}"/>
            </a:ext>
          </a:extLst>
        </xdr:cNvPr>
        <xdr:cNvSpPr/>
      </xdr:nvSpPr>
      <xdr:spPr>
        <a:xfrm>
          <a:off x="2705100" y="0"/>
          <a:ext cx="1386840" cy="2927924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4</xdr:col>
      <xdr:colOff>0</xdr:colOff>
      <xdr:row>0</xdr:row>
      <xdr:rowOff>0</xdr:rowOff>
    </xdr:from>
    <xdr:ext cx="1393825" cy="1282703"/>
    <xdr:sp macro="" textlink="">
      <xdr:nvSpPr>
        <xdr:cNvPr id="3" name="Host Control  1" hidden="1">
          <a:extLst>
            <a:ext uri="{FF2B5EF4-FFF2-40B4-BE49-F238E27FC236}">
              <a16:creationId xmlns="" xmlns:a16="http://schemas.microsoft.com/office/drawing/2014/main" id="{77D1FAC7-E54A-49F4-A731-81D6A72153ED}"/>
            </a:ext>
          </a:extLst>
        </xdr:cNvPr>
        <xdr:cNvSpPr/>
      </xdr:nvSpPr>
      <xdr:spPr>
        <a:xfrm>
          <a:off x="2705100" y="0"/>
          <a:ext cx="1393825" cy="1282703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0</xdr:colOff>
      <xdr:row>0</xdr:row>
      <xdr:rowOff>0</xdr:rowOff>
    </xdr:from>
    <xdr:ext cx="1393825" cy="968189"/>
    <xdr:sp macro="" textlink="">
      <xdr:nvSpPr>
        <xdr:cNvPr id="4" name="Host Control  1" hidden="1">
          <a:extLst>
            <a:ext uri="{FF2B5EF4-FFF2-40B4-BE49-F238E27FC236}">
              <a16:creationId xmlns="" xmlns:a16="http://schemas.microsoft.com/office/drawing/2014/main" id="{B4A9DCE4-5B9A-4214-BFBE-4683BD87FA71}"/>
            </a:ext>
          </a:extLst>
        </xdr:cNvPr>
        <xdr:cNvSpPr/>
      </xdr:nvSpPr>
      <xdr:spPr>
        <a:xfrm>
          <a:off x="2705100" y="0"/>
          <a:ext cx="1393825" cy="968189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4</xdr:col>
      <xdr:colOff>0</xdr:colOff>
      <xdr:row>0</xdr:row>
      <xdr:rowOff>0</xdr:rowOff>
    </xdr:from>
    <xdr:to>
      <xdr:col>6</xdr:col>
      <xdr:colOff>167640</xdr:colOff>
      <xdr:row>10</xdr:row>
      <xdr:rowOff>178604</xdr:rowOff>
    </xdr:to>
    <xdr:sp macro="" textlink="">
      <xdr:nvSpPr>
        <xdr:cNvPr id="5" name="Host Control  1" hidden="1">
          <a:extLst>
            <a:ext uri="{FF2B5EF4-FFF2-40B4-BE49-F238E27FC236}">
              <a16:creationId xmlns="" xmlns:a16="http://schemas.microsoft.com/office/drawing/2014/main" id="{FFF6C694-A251-4144-B80A-814F1CD783E2}"/>
            </a:ext>
          </a:extLst>
        </xdr:cNvPr>
        <xdr:cNvSpPr/>
      </xdr:nvSpPr>
      <xdr:spPr>
        <a:xfrm>
          <a:off x="2705100" y="0"/>
          <a:ext cx="1386840" cy="2083604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6</xdr:col>
      <xdr:colOff>167640</xdr:colOff>
      <xdr:row>6</xdr:row>
      <xdr:rowOff>12959</xdr:rowOff>
    </xdr:to>
    <xdr:sp macro="" textlink="">
      <xdr:nvSpPr>
        <xdr:cNvPr id="6" name="Host Control  1" hidden="1">
          <a:extLst>
            <a:ext uri="{FF2B5EF4-FFF2-40B4-BE49-F238E27FC236}">
              <a16:creationId xmlns="" xmlns:a16="http://schemas.microsoft.com/office/drawing/2014/main" id="{269AE0E8-64DF-49D1-B639-56F58099E7BF}"/>
            </a:ext>
          </a:extLst>
        </xdr:cNvPr>
        <xdr:cNvSpPr/>
      </xdr:nvSpPr>
      <xdr:spPr>
        <a:xfrm>
          <a:off x="2705100" y="0"/>
          <a:ext cx="1386840" cy="1155959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6</xdr:col>
      <xdr:colOff>167640</xdr:colOff>
      <xdr:row>6</xdr:row>
      <xdr:rowOff>12687</xdr:rowOff>
    </xdr:to>
    <xdr:sp macro="" textlink="">
      <xdr:nvSpPr>
        <xdr:cNvPr id="7" name="Host Control  1" hidden="1">
          <a:extLst>
            <a:ext uri="{FF2B5EF4-FFF2-40B4-BE49-F238E27FC236}">
              <a16:creationId xmlns="" xmlns:a16="http://schemas.microsoft.com/office/drawing/2014/main" id="{66F92D63-3C7A-44D3-9E8A-5E2150861D1E}"/>
            </a:ext>
          </a:extLst>
        </xdr:cNvPr>
        <xdr:cNvSpPr/>
      </xdr:nvSpPr>
      <xdr:spPr>
        <a:xfrm>
          <a:off x="2705100" y="0"/>
          <a:ext cx="1386840" cy="1155687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6</xdr:col>
      <xdr:colOff>167640</xdr:colOff>
      <xdr:row>36</xdr:row>
      <xdr:rowOff>13797</xdr:rowOff>
    </xdr:to>
    <xdr:sp macro="" textlink="">
      <xdr:nvSpPr>
        <xdr:cNvPr id="8" name="Host Control  1" hidden="1">
          <a:extLst>
            <a:ext uri="{FF2B5EF4-FFF2-40B4-BE49-F238E27FC236}">
              <a16:creationId xmlns="" xmlns:a16="http://schemas.microsoft.com/office/drawing/2014/main" id="{2FE0FD5C-087D-43C1-B9D0-EFBF4634F893}"/>
            </a:ext>
          </a:extLst>
        </xdr:cNvPr>
        <xdr:cNvSpPr/>
      </xdr:nvSpPr>
      <xdr:spPr>
        <a:xfrm>
          <a:off x="2705100" y="0"/>
          <a:ext cx="1386840" cy="6871797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4</xdr:col>
      <xdr:colOff>0</xdr:colOff>
      <xdr:row>0</xdr:row>
      <xdr:rowOff>0</xdr:rowOff>
    </xdr:from>
    <xdr:ext cx="1393825" cy="1282703"/>
    <xdr:sp macro="" textlink="">
      <xdr:nvSpPr>
        <xdr:cNvPr id="9" name="Host Control  1" hidden="1">
          <a:extLst>
            <a:ext uri="{FF2B5EF4-FFF2-40B4-BE49-F238E27FC236}">
              <a16:creationId xmlns="" xmlns:a16="http://schemas.microsoft.com/office/drawing/2014/main" id="{892BFAA4-A2AB-450D-9D54-CCC22631D493}"/>
            </a:ext>
          </a:extLst>
        </xdr:cNvPr>
        <xdr:cNvSpPr/>
      </xdr:nvSpPr>
      <xdr:spPr>
        <a:xfrm>
          <a:off x="2705100" y="0"/>
          <a:ext cx="1393825" cy="1282703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0</xdr:colOff>
      <xdr:row>0</xdr:row>
      <xdr:rowOff>0</xdr:rowOff>
    </xdr:from>
    <xdr:ext cx="1393825" cy="968189"/>
    <xdr:sp macro="" textlink="">
      <xdr:nvSpPr>
        <xdr:cNvPr id="10" name="Host Control  1" hidden="1">
          <a:extLst>
            <a:ext uri="{FF2B5EF4-FFF2-40B4-BE49-F238E27FC236}">
              <a16:creationId xmlns="" xmlns:a16="http://schemas.microsoft.com/office/drawing/2014/main" id="{EF09ECBD-2254-4F67-B8A8-3E5299C707ED}"/>
            </a:ext>
          </a:extLst>
        </xdr:cNvPr>
        <xdr:cNvSpPr/>
      </xdr:nvSpPr>
      <xdr:spPr>
        <a:xfrm>
          <a:off x="2705100" y="0"/>
          <a:ext cx="1393825" cy="968189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4</xdr:col>
      <xdr:colOff>0</xdr:colOff>
      <xdr:row>0</xdr:row>
      <xdr:rowOff>0</xdr:rowOff>
    </xdr:from>
    <xdr:to>
      <xdr:col>6</xdr:col>
      <xdr:colOff>167640</xdr:colOff>
      <xdr:row>9</xdr:row>
      <xdr:rowOff>116459</xdr:rowOff>
    </xdr:to>
    <xdr:sp macro="" textlink="">
      <xdr:nvSpPr>
        <xdr:cNvPr id="11" name="Host Control  1" hidden="1">
          <a:extLst>
            <a:ext uri="{FF2B5EF4-FFF2-40B4-BE49-F238E27FC236}">
              <a16:creationId xmlns="" xmlns:a16="http://schemas.microsoft.com/office/drawing/2014/main" id="{5415A185-C695-476B-9D68-3610D319652F}"/>
            </a:ext>
          </a:extLst>
        </xdr:cNvPr>
        <xdr:cNvSpPr/>
      </xdr:nvSpPr>
      <xdr:spPr>
        <a:xfrm>
          <a:off x="2705100" y="0"/>
          <a:ext cx="1386840" cy="1830959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6</xdr:col>
      <xdr:colOff>167640</xdr:colOff>
      <xdr:row>9</xdr:row>
      <xdr:rowOff>116459</xdr:rowOff>
    </xdr:to>
    <xdr:sp macro="" textlink="">
      <xdr:nvSpPr>
        <xdr:cNvPr id="12" name="Host Control  1" hidden="1">
          <a:extLst>
            <a:ext uri="{FF2B5EF4-FFF2-40B4-BE49-F238E27FC236}">
              <a16:creationId xmlns="" xmlns:a16="http://schemas.microsoft.com/office/drawing/2014/main" id="{3D30A432-0990-4F19-993E-F6FB91E1E8CA}"/>
            </a:ext>
          </a:extLst>
        </xdr:cNvPr>
        <xdr:cNvSpPr/>
      </xdr:nvSpPr>
      <xdr:spPr>
        <a:xfrm>
          <a:off x="2705100" y="0"/>
          <a:ext cx="1386840" cy="1830959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6</xdr:col>
      <xdr:colOff>167640</xdr:colOff>
      <xdr:row>6</xdr:row>
      <xdr:rowOff>11920</xdr:rowOff>
    </xdr:to>
    <xdr:sp macro="" textlink="">
      <xdr:nvSpPr>
        <xdr:cNvPr id="13" name="Host Control  1" hidden="1">
          <a:extLst>
            <a:ext uri="{FF2B5EF4-FFF2-40B4-BE49-F238E27FC236}">
              <a16:creationId xmlns="" xmlns:a16="http://schemas.microsoft.com/office/drawing/2014/main" id="{8A3D4764-870C-44BD-A3AC-C346193263E3}"/>
            </a:ext>
          </a:extLst>
        </xdr:cNvPr>
        <xdr:cNvSpPr/>
      </xdr:nvSpPr>
      <xdr:spPr>
        <a:xfrm>
          <a:off x="2705100" y="0"/>
          <a:ext cx="1386840" cy="115492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6</xdr:col>
      <xdr:colOff>167640</xdr:colOff>
      <xdr:row>6</xdr:row>
      <xdr:rowOff>11648</xdr:rowOff>
    </xdr:to>
    <xdr:sp macro="" textlink="">
      <xdr:nvSpPr>
        <xdr:cNvPr id="14" name="Host Control  1" hidden="1">
          <a:extLst>
            <a:ext uri="{FF2B5EF4-FFF2-40B4-BE49-F238E27FC236}">
              <a16:creationId xmlns="" xmlns:a16="http://schemas.microsoft.com/office/drawing/2014/main" id="{2CB714D9-AAA0-4218-8F88-859A7AAF19C4}"/>
            </a:ext>
          </a:extLst>
        </xdr:cNvPr>
        <xdr:cNvSpPr/>
      </xdr:nvSpPr>
      <xdr:spPr>
        <a:xfrm>
          <a:off x="2705100" y="0"/>
          <a:ext cx="1386840" cy="1154648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6</xdr:col>
      <xdr:colOff>167640</xdr:colOff>
      <xdr:row>6</xdr:row>
      <xdr:rowOff>11648</xdr:rowOff>
    </xdr:to>
    <xdr:sp macro="" textlink="">
      <xdr:nvSpPr>
        <xdr:cNvPr id="15" name="Host Control  1" hidden="1">
          <a:extLst>
            <a:ext uri="{FF2B5EF4-FFF2-40B4-BE49-F238E27FC236}">
              <a16:creationId xmlns="" xmlns:a16="http://schemas.microsoft.com/office/drawing/2014/main" id="{53C35AC6-CF6C-4C25-986E-07CA37923B9A}"/>
            </a:ext>
          </a:extLst>
        </xdr:cNvPr>
        <xdr:cNvSpPr/>
      </xdr:nvSpPr>
      <xdr:spPr>
        <a:xfrm>
          <a:off x="2705100" y="0"/>
          <a:ext cx="1386840" cy="1154648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6</xdr:col>
      <xdr:colOff>167640</xdr:colOff>
      <xdr:row>30</xdr:row>
      <xdr:rowOff>179398</xdr:rowOff>
    </xdr:to>
    <xdr:sp macro="" textlink="">
      <xdr:nvSpPr>
        <xdr:cNvPr id="16" name="Host Control  1" hidden="1">
          <a:extLst>
            <a:ext uri="{FF2B5EF4-FFF2-40B4-BE49-F238E27FC236}">
              <a16:creationId xmlns="" xmlns:a16="http://schemas.microsoft.com/office/drawing/2014/main" id="{E781C278-7332-4D0E-802C-DA712714EA52}"/>
            </a:ext>
          </a:extLst>
        </xdr:cNvPr>
        <xdr:cNvSpPr/>
      </xdr:nvSpPr>
      <xdr:spPr>
        <a:xfrm>
          <a:off x="2705100" y="0"/>
          <a:ext cx="1386840" cy="5894398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4</xdr:col>
      <xdr:colOff>0</xdr:colOff>
      <xdr:row>0</xdr:row>
      <xdr:rowOff>0</xdr:rowOff>
    </xdr:from>
    <xdr:ext cx="1393825" cy="1282703"/>
    <xdr:sp macro="" textlink="">
      <xdr:nvSpPr>
        <xdr:cNvPr id="17" name="Host Control  1" hidden="1">
          <a:extLst>
            <a:ext uri="{FF2B5EF4-FFF2-40B4-BE49-F238E27FC236}">
              <a16:creationId xmlns="" xmlns:a16="http://schemas.microsoft.com/office/drawing/2014/main" id="{5255BCC1-5321-4AB0-8400-98110186485A}"/>
            </a:ext>
          </a:extLst>
        </xdr:cNvPr>
        <xdr:cNvSpPr/>
      </xdr:nvSpPr>
      <xdr:spPr>
        <a:xfrm>
          <a:off x="2705100" y="0"/>
          <a:ext cx="1393825" cy="1282703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0</xdr:colOff>
      <xdr:row>0</xdr:row>
      <xdr:rowOff>0</xdr:rowOff>
    </xdr:from>
    <xdr:ext cx="1393825" cy="968189"/>
    <xdr:sp macro="" textlink="">
      <xdr:nvSpPr>
        <xdr:cNvPr id="18" name="Host Control  1" hidden="1">
          <a:extLst>
            <a:ext uri="{FF2B5EF4-FFF2-40B4-BE49-F238E27FC236}">
              <a16:creationId xmlns="" xmlns:a16="http://schemas.microsoft.com/office/drawing/2014/main" id="{050263AE-525F-46DA-B143-2343152EEE45}"/>
            </a:ext>
          </a:extLst>
        </xdr:cNvPr>
        <xdr:cNvSpPr/>
      </xdr:nvSpPr>
      <xdr:spPr>
        <a:xfrm>
          <a:off x="2705100" y="0"/>
          <a:ext cx="1393825" cy="968189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4</xdr:col>
      <xdr:colOff>0</xdr:colOff>
      <xdr:row>0</xdr:row>
      <xdr:rowOff>0</xdr:rowOff>
    </xdr:from>
    <xdr:to>
      <xdr:col>6</xdr:col>
      <xdr:colOff>167640</xdr:colOff>
      <xdr:row>7</xdr:row>
      <xdr:rowOff>16951</xdr:rowOff>
    </xdr:to>
    <xdr:sp macro="" textlink="">
      <xdr:nvSpPr>
        <xdr:cNvPr id="19" name="Host Control  1" hidden="1">
          <a:extLst>
            <a:ext uri="{FF2B5EF4-FFF2-40B4-BE49-F238E27FC236}">
              <a16:creationId xmlns="" xmlns:a16="http://schemas.microsoft.com/office/drawing/2014/main" id="{026F32D7-8CA8-4DF3-80C0-4E12247D6E2B}"/>
            </a:ext>
          </a:extLst>
        </xdr:cNvPr>
        <xdr:cNvSpPr/>
      </xdr:nvSpPr>
      <xdr:spPr>
        <a:xfrm>
          <a:off x="2705100" y="0"/>
          <a:ext cx="1386840" cy="1350451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4</xdr:col>
      <xdr:colOff>0</xdr:colOff>
      <xdr:row>0</xdr:row>
      <xdr:rowOff>0</xdr:rowOff>
    </xdr:from>
    <xdr:ext cx="1393825" cy="1282703"/>
    <xdr:sp macro="" textlink="">
      <xdr:nvSpPr>
        <xdr:cNvPr id="20" name="Host Control  1" hidden="1">
          <a:extLst>
            <a:ext uri="{FF2B5EF4-FFF2-40B4-BE49-F238E27FC236}">
              <a16:creationId xmlns="" xmlns:a16="http://schemas.microsoft.com/office/drawing/2014/main" id="{3A190D57-1101-4318-95C6-0B0B75DD76BC}"/>
            </a:ext>
          </a:extLst>
        </xdr:cNvPr>
        <xdr:cNvSpPr/>
      </xdr:nvSpPr>
      <xdr:spPr>
        <a:xfrm>
          <a:off x="2705100" y="0"/>
          <a:ext cx="1393825" cy="1282703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0</xdr:colOff>
      <xdr:row>0</xdr:row>
      <xdr:rowOff>0</xdr:rowOff>
    </xdr:from>
    <xdr:ext cx="1393825" cy="968189"/>
    <xdr:sp macro="" textlink="">
      <xdr:nvSpPr>
        <xdr:cNvPr id="21" name="Host Control  1" hidden="1">
          <a:extLst>
            <a:ext uri="{FF2B5EF4-FFF2-40B4-BE49-F238E27FC236}">
              <a16:creationId xmlns="" xmlns:a16="http://schemas.microsoft.com/office/drawing/2014/main" id="{BC90866C-3BE8-47CA-B963-FFC861B3F438}"/>
            </a:ext>
          </a:extLst>
        </xdr:cNvPr>
        <xdr:cNvSpPr/>
      </xdr:nvSpPr>
      <xdr:spPr>
        <a:xfrm>
          <a:off x="2705100" y="0"/>
          <a:ext cx="1393825" cy="968189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4</xdr:col>
      <xdr:colOff>0</xdr:colOff>
      <xdr:row>0</xdr:row>
      <xdr:rowOff>0</xdr:rowOff>
    </xdr:from>
    <xdr:to>
      <xdr:col>6</xdr:col>
      <xdr:colOff>167640</xdr:colOff>
      <xdr:row>6</xdr:row>
      <xdr:rowOff>129982</xdr:rowOff>
    </xdr:to>
    <xdr:sp macro="" textlink="">
      <xdr:nvSpPr>
        <xdr:cNvPr id="22" name="Host Control  1" hidden="1">
          <a:extLst>
            <a:ext uri="{FF2B5EF4-FFF2-40B4-BE49-F238E27FC236}">
              <a16:creationId xmlns="" xmlns:a16="http://schemas.microsoft.com/office/drawing/2014/main" id="{4B0D81C6-822F-4312-8C09-87D99AFD6320}"/>
            </a:ext>
          </a:extLst>
        </xdr:cNvPr>
        <xdr:cNvSpPr/>
      </xdr:nvSpPr>
      <xdr:spPr>
        <a:xfrm>
          <a:off x="2705100" y="0"/>
          <a:ext cx="1386840" cy="1272982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6</xdr:col>
      <xdr:colOff>167640</xdr:colOff>
      <xdr:row>7</xdr:row>
      <xdr:rowOff>16951</xdr:rowOff>
    </xdr:to>
    <xdr:sp macro="" textlink="">
      <xdr:nvSpPr>
        <xdr:cNvPr id="23" name="Host Control  1" hidden="1">
          <a:extLst>
            <a:ext uri="{FF2B5EF4-FFF2-40B4-BE49-F238E27FC236}">
              <a16:creationId xmlns="" xmlns:a16="http://schemas.microsoft.com/office/drawing/2014/main" id="{BD4B5F69-C11D-4CF0-84BD-DC41F08C61C1}"/>
            </a:ext>
          </a:extLst>
        </xdr:cNvPr>
        <xdr:cNvSpPr/>
      </xdr:nvSpPr>
      <xdr:spPr>
        <a:xfrm>
          <a:off x="2705100" y="0"/>
          <a:ext cx="1386840" cy="1350451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6</xdr:col>
      <xdr:colOff>167640</xdr:colOff>
      <xdr:row>5</xdr:row>
      <xdr:rowOff>161971</xdr:rowOff>
    </xdr:to>
    <xdr:sp macro="" textlink="">
      <xdr:nvSpPr>
        <xdr:cNvPr id="24" name="Host Control  1" hidden="1">
          <a:extLst>
            <a:ext uri="{FF2B5EF4-FFF2-40B4-BE49-F238E27FC236}">
              <a16:creationId xmlns="" xmlns:a16="http://schemas.microsoft.com/office/drawing/2014/main" id="{E89BDEDF-C953-418C-8050-EBCE1903D67F}"/>
            </a:ext>
          </a:extLst>
        </xdr:cNvPr>
        <xdr:cNvSpPr/>
      </xdr:nvSpPr>
      <xdr:spPr>
        <a:xfrm>
          <a:off x="2705100" y="0"/>
          <a:ext cx="1386840" cy="1114471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4</xdr:col>
      <xdr:colOff>0</xdr:colOff>
      <xdr:row>0</xdr:row>
      <xdr:rowOff>0</xdr:rowOff>
    </xdr:from>
    <xdr:ext cx="1393825" cy="1282703"/>
    <xdr:sp macro="" textlink="">
      <xdr:nvSpPr>
        <xdr:cNvPr id="25" name="Host Control  1" hidden="1">
          <a:extLst>
            <a:ext uri="{FF2B5EF4-FFF2-40B4-BE49-F238E27FC236}">
              <a16:creationId xmlns="" xmlns:a16="http://schemas.microsoft.com/office/drawing/2014/main" id="{1858C6EE-7230-4ED3-9EA6-B5A9C77E63BC}"/>
            </a:ext>
          </a:extLst>
        </xdr:cNvPr>
        <xdr:cNvSpPr/>
      </xdr:nvSpPr>
      <xdr:spPr>
        <a:xfrm>
          <a:off x="2705100" y="0"/>
          <a:ext cx="1393825" cy="1282703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0</xdr:colOff>
      <xdr:row>0</xdr:row>
      <xdr:rowOff>0</xdr:rowOff>
    </xdr:from>
    <xdr:ext cx="1393825" cy="968189"/>
    <xdr:sp macro="" textlink="">
      <xdr:nvSpPr>
        <xdr:cNvPr id="26" name="Host Control  1" hidden="1">
          <a:extLst>
            <a:ext uri="{FF2B5EF4-FFF2-40B4-BE49-F238E27FC236}">
              <a16:creationId xmlns="" xmlns:a16="http://schemas.microsoft.com/office/drawing/2014/main" id="{76820EC7-439B-4457-A41A-F9100EFC9298}"/>
            </a:ext>
          </a:extLst>
        </xdr:cNvPr>
        <xdr:cNvSpPr/>
      </xdr:nvSpPr>
      <xdr:spPr>
        <a:xfrm>
          <a:off x="2705100" y="0"/>
          <a:ext cx="1393825" cy="968189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4</xdr:col>
      <xdr:colOff>0</xdr:colOff>
      <xdr:row>0</xdr:row>
      <xdr:rowOff>0</xdr:rowOff>
    </xdr:from>
    <xdr:to>
      <xdr:col>6</xdr:col>
      <xdr:colOff>167640</xdr:colOff>
      <xdr:row>5</xdr:row>
      <xdr:rowOff>163605</xdr:rowOff>
    </xdr:to>
    <xdr:sp macro="" textlink="">
      <xdr:nvSpPr>
        <xdr:cNvPr id="27" name="Host Control  1" hidden="1">
          <a:extLst>
            <a:ext uri="{FF2B5EF4-FFF2-40B4-BE49-F238E27FC236}">
              <a16:creationId xmlns="" xmlns:a16="http://schemas.microsoft.com/office/drawing/2014/main" id="{7743D199-E6DE-48D5-AAA1-F7E912F3E5AB}"/>
            </a:ext>
          </a:extLst>
        </xdr:cNvPr>
        <xdr:cNvSpPr/>
      </xdr:nvSpPr>
      <xdr:spPr>
        <a:xfrm>
          <a:off x="2705100" y="0"/>
          <a:ext cx="1386840" cy="111610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6</xdr:col>
      <xdr:colOff>171450</xdr:colOff>
      <xdr:row>10</xdr:row>
      <xdr:rowOff>74958</xdr:rowOff>
    </xdr:to>
    <xdr:sp macro="" textlink="">
      <xdr:nvSpPr>
        <xdr:cNvPr id="28" name="Host Control  1" hidden="1">
          <a:extLst>
            <a:ext uri="{FF2B5EF4-FFF2-40B4-BE49-F238E27FC236}">
              <a16:creationId xmlns="" xmlns:a16="http://schemas.microsoft.com/office/drawing/2014/main" id="{8DF4BF4B-A950-4E18-8529-85EC0EDCB23E}"/>
            </a:ext>
          </a:extLst>
        </xdr:cNvPr>
        <xdr:cNvSpPr/>
      </xdr:nvSpPr>
      <xdr:spPr>
        <a:xfrm>
          <a:off x="2705100" y="0"/>
          <a:ext cx="1390650" cy="1979958"/>
        </a:xfrm>
        <a:prstGeom prst="rect">
          <a:avLst/>
        </a:prstGeom>
        <a:noFill/>
        <a:ln w="9525">
          <a:noFill/>
        </a:ln>
      </xdr:spPr>
    </xdr:sp>
    <xdr:clientData/>
  </xdr:twoCellAnchor>
  <xdr:oneCellAnchor>
    <xdr:from>
      <xdr:col>4</xdr:col>
      <xdr:colOff>0</xdr:colOff>
      <xdr:row>0</xdr:row>
      <xdr:rowOff>0</xdr:rowOff>
    </xdr:from>
    <xdr:ext cx="1393825" cy="1282703"/>
    <xdr:sp macro="" textlink="">
      <xdr:nvSpPr>
        <xdr:cNvPr id="29" name="Host Control  1" hidden="1">
          <a:extLst>
            <a:ext uri="{FF2B5EF4-FFF2-40B4-BE49-F238E27FC236}">
              <a16:creationId xmlns="" xmlns:a16="http://schemas.microsoft.com/office/drawing/2014/main" id="{D6059963-65F4-45BC-82E0-39DA7F504D97}"/>
            </a:ext>
          </a:extLst>
        </xdr:cNvPr>
        <xdr:cNvSpPr/>
      </xdr:nvSpPr>
      <xdr:spPr>
        <a:xfrm>
          <a:off x="2705100" y="0"/>
          <a:ext cx="1393825" cy="1282703"/>
        </a:xfrm>
        <a:prstGeom prst="rect">
          <a:avLst/>
        </a:prstGeom>
        <a:noFill/>
        <a:ln w="9525">
          <a:noFill/>
        </a:ln>
      </xdr:spPr>
    </xdr:sp>
    <xdr:clientData/>
  </xdr:oneCellAnchor>
  <xdr:oneCellAnchor>
    <xdr:from>
      <xdr:col>4</xdr:col>
      <xdr:colOff>0</xdr:colOff>
      <xdr:row>0</xdr:row>
      <xdr:rowOff>0</xdr:rowOff>
    </xdr:from>
    <xdr:ext cx="1393825" cy="968189"/>
    <xdr:sp macro="" textlink="">
      <xdr:nvSpPr>
        <xdr:cNvPr id="30" name="Host Control  1" hidden="1">
          <a:extLst>
            <a:ext uri="{FF2B5EF4-FFF2-40B4-BE49-F238E27FC236}">
              <a16:creationId xmlns="" xmlns:a16="http://schemas.microsoft.com/office/drawing/2014/main" id="{8D5AE3F8-9F6B-4655-B2CF-F6B17420D607}"/>
            </a:ext>
          </a:extLst>
        </xdr:cNvPr>
        <xdr:cNvSpPr/>
      </xdr:nvSpPr>
      <xdr:spPr>
        <a:xfrm>
          <a:off x="2705100" y="0"/>
          <a:ext cx="1393825" cy="968189"/>
        </a:xfrm>
        <a:prstGeom prst="rect">
          <a:avLst/>
        </a:prstGeom>
        <a:noFill/>
        <a:ln w="9525">
          <a:noFill/>
        </a:ln>
      </xdr:spPr>
    </xdr:sp>
    <xdr:clientData/>
  </xdr:oneCellAnchor>
  <xdr:twoCellAnchor editAs="oneCell">
    <xdr:from>
      <xdr:col>4</xdr:col>
      <xdr:colOff>0</xdr:colOff>
      <xdr:row>0</xdr:row>
      <xdr:rowOff>0</xdr:rowOff>
    </xdr:from>
    <xdr:to>
      <xdr:col>6</xdr:col>
      <xdr:colOff>171450</xdr:colOff>
      <xdr:row>10</xdr:row>
      <xdr:rowOff>93736</xdr:rowOff>
    </xdr:to>
    <xdr:sp macro="" textlink="">
      <xdr:nvSpPr>
        <xdr:cNvPr id="31" name="Host Control  1" hidden="1">
          <a:extLst>
            <a:ext uri="{FF2B5EF4-FFF2-40B4-BE49-F238E27FC236}">
              <a16:creationId xmlns="" xmlns:a16="http://schemas.microsoft.com/office/drawing/2014/main" id="{6AD1D58D-5287-4EB4-95D0-58D08BEE2CA1}"/>
            </a:ext>
          </a:extLst>
        </xdr:cNvPr>
        <xdr:cNvSpPr/>
      </xdr:nvSpPr>
      <xdr:spPr>
        <a:xfrm>
          <a:off x="2705100" y="0"/>
          <a:ext cx="1390650" cy="1998736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6</xdr:col>
      <xdr:colOff>171450</xdr:colOff>
      <xdr:row>7</xdr:row>
      <xdr:rowOff>55842</xdr:rowOff>
    </xdr:to>
    <xdr:sp macro="" textlink="">
      <xdr:nvSpPr>
        <xdr:cNvPr id="32" name="Host Control  1" hidden="1">
          <a:extLst>
            <a:ext uri="{FF2B5EF4-FFF2-40B4-BE49-F238E27FC236}">
              <a16:creationId xmlns="" xmlns:a16="http://schemas.microsoft.com/office/drawing/2014/main" id="{D2DA44DF-97BF-4B42-B24B-6CA71AC8EC2F}"/>
            </a:ext>
          </a:extLst>
        </xdr:cNvPr>
        <xdr:cNvSpPr/>
      </xdr:nvSpPr>
      <xdr:spPr>
        <a:xfrm>
          <a:off x="2705100" y="0"/>
          <a:ext cx="1390650" cy="1389342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Offshore%20orders%202022.06v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ная инфо"/>
      <sheetName val="Реестр инвойсов"/>
      <sheetName val="Лист3"/>
      <sheetName val="Balance sheet"/>
      <sheetName val="Cash Flow"/>
      <sheetName val="Реестр проводок"/>
      <sheetName val="Справочник"/>
      <sheetName val="Сверка поступлений и оплат"/>
      <sheetName val="Сверка оплат и заказов"/>
      <sheetName val="Лист6"/>
      <sheetName val="Total USD"/>
      <sheetName val="TotalCNY"/>
      <sheetName val="Profit USD"/>
      <sheetName val="Profit CNY"/>
      <sheetName val="Средние курсы"/>
      <sheetName val="Начисления доход"/>
      <sheetName val="Начисления расход"/>
      <sheetName val="Поступления"/>
      <sheetName val="Выбытия"/>
      <sheetName val="Итого"/>
      <sheetName val="Лист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A1" t="str">
            <v>Отправитель</v>
          </cell>
          <cell r="B1" t="str">
            <v>Time ART</v>
          </cell>
        </row>
        <row r="2">
          <cell r="A2" t="str">
            <v>Курс</v>
          </cell>
          <cell r="B2" t="str">
            <v>(несколько элементов)</v>
          </cell>
        </row>
        <row r="4">
          <cell r="B4" t="str">
            <v>Значения</v>
          </cell>
        </row>
        <row r="5">
          <cell r="A5" t="str">
            <v>Внутр. Номер заказа</v>
          </cell>
          <cell r="B5" t="str">
            <v>Сумма по полю Сумма</v>
          </cell>
          <cell r="C5" t="str">
            <v>Сумма по полю Сумма конверта</v>
          </cell>
        </row>
        <row r="6">
          <cell r="A6">
            <v>380396</v>
          </cell>
          <cell r="B6">
            <v>6754914.7599999998</v>
          </cell>
          <cell r="C6">
            <v>1039504</v>
          </cell>
          <cell r="D6">
            <v>6.4982094922193658</v>
          </cell>
        </row>
        <row r="7">
          <cell r="A7">
            <v>380646</v>
          </cell>
          <cell r="B7">
            <v>28864969.859999999</v>
          </cell>
          <cell r="C7">
            <v>4287920</v>
          </cell>
          <cell r="D7">
            <v>6.7316950549450549</v>
          </cell>
        </row>
        <row r="8">
          <cell r="A8">
            <v>380829</v>
          </cell>
          <cell r="B8">
            <v>23180232.25</v>
          </cell>
          <cell r="C8">
            <v>3460000</v>
          </cell>
          <cell r="D8">
            <v>6.6994890895953754</v>
          </cell>
        </row>
        <row r="9">
          <cell r="A9">
            <v>380837</v>
          </cell>
          <cell r="B9">
            <v>41811270.279999994</v>
          </cell>
          <cell r="C9">
            <v>6130060</v>
          </cell>
          <cell r="D9">
            <v>6.8206951122827499</v>
          </cell>
        </row>
        <row r="10">
          <cell r="A10">
            <v>380872</v>
          </cell>
          <cell r="B10">
            <v>75500001.163255855</v>
          </cell>
          <cell r="C10">
            <v>11160383.800000001</v>
          </cell>
          <cell r="D10">
            <v>6.7650004261731436</v>
          </cell>
        </row>
        <row r="11">
          <cell r="A11">
            <v>381158</v>
          </cell>
          <cell r="B11">
            <v>8042904.4500000002</v>
          </cell>
          <cell r="C11">
            <v>1180448</v>
          </cell>
          <cell r="D11">
            <v>6.8134339250860689</v>
          </cell>
        </row>
        <row r="12">
          <cell r="A12">
            <v>381180</v>
          </cell>
          <cell r="B12">
            <v>20729086.240000002</v>
          </cell>
          <cell r="C12">
            <v>3068985.5</v>
          </cell>
          <cell r="D12">
            <v>6.7543773797562752</v>
          </cell>
        </row>
        <row r="13">
          <cell r="A13">
            <v>381452</v>
          </cell>
          <cell r="B13">
            <v>68020730.950000003</v>
          </cell>
          <cell r="C13">
            <v>10076000</v>
          </cell>
          <cell r="D13">
            <v>6.750767263795157</v>
          </cell>
        </row>
        <row r="14">
          <cell r="A14">
            <v>381454</v>
          </cell>
          <cell r="B14">
            <v>6893075.6300000008</v>
          </cell>
          <cell r="C14">
            <v>1022500</v>
          </cell>
          <cell r="D14">
            <v>6.7413942591687048</v>
          </cell>
        </row>
        <row r="15">
          <cell r="A15">
            <v>381612</v>
          </cell>
          <cell r="B15">
            <v>724097.24</v>
          </cell>
          <cell r="C15">
            <v>106600</v>
          </cell>
          <cell r="D15">
            <v>6.7926570356472791</v>
          </cell>
        </row>
        <row r="16">
          <cell r="A16">
            <v>381711</v>
          </cell>
          <cell r="B16">
            <v>27685108.298227623</v>
          </cell>
          <cell r="C16">
            <v>4094434.4</v>
          </cell>
          <cell r="D16">
            <v>6.7616441231120037</v>
          </cell>
        </row>
        <row r="17">
          <cell r="A17">
            <v>381848</v>
          </cell>
          <cell r="B17">
            <v>6087168.1152484752</v>
          </cell>
          <cell r="C17">
            <v>900594.4</v>
          </cell>
          <cell r="D17">
            <v>6.7590561469719059</v>
          </cell>
        </row>
        <row r="18">
          <cell r="A18">
            <v>381716</v>
          </cell>
          <cell r="B18">
            <v>1679931.3704270457</v>
          </cell>
          <cell r="C18">
            <v>247820.4</v>
          </cell>
          <cell r="D18">
            <v>6.7788259982916896</v>
          </cell>
        </row>
        <row r="19">
          <cell r="A19">
            <v>382157</v>
          </cell>
          <cell r="B19">
            <v>3700883.0295569999</v>
          </cell>
          <cell r="C19">
            <v>545967</v>
          </cell>
        </row>
        <row r="20">
          <cell r="A20">
            <v>382437</v>
          </cell>
          <cell r="B20">
            <v>11008227.501</v>
          </cell>
          <cell r="C20">
            <v>1623812</v>
          </cell>
        </row>
        <row r="21">
          <cell r="A21">
            <v>382078</v>
          </cell>
          <cell r="B21">
            <v>914062.06</v>
          </cell>
          <cell r="C21">
            <v>135650</v>
          </cell>
        </row>
        <row r="22">
          <cell r="A22">
            <v>388862</v>
          </cell>
          <cell r="B22">
            <v>3092521.4693073747</v>
          </cell>
          <cell r="C22">
            <v>454378.84</v>
          </cell>
        </row>
        <row r="23">
          <cell r="A23">
            <v>388863</v>
          </cell>
          <cell r="B23">
            <v>1827175.4901274738</v>
          </cell>
          <cell r="C23">
            <v>268463.74</v>
          </cell>
        </row>
        <row r="24">
          <cell r="A24">
            <v>388864</v>
          </cell>
          <cell r="B24">
            <v>515466.61671739444</v>
          </cell>
          <cell r="C24">
            <v>75736.62</v>
          </cell>
        </row>
        <row r="25">
          <cell r="A25">
            <v>388865</v>
          </cell>
          <cell r="B25">
            <v>1254548.5338477574</v>
          </cell>
          <cell r="C25">
            <v>184328.65</v>
          </cell>
        </row>
        <row r="26">
          <cell r="A26" t="str">
            <v>Общий итог</v>
          </cell>
          <cell r="B26">
            <v>338286375.30771595</v>
          </cell>
          <cell r="C26">
            <v>50063587.349999994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/Documents/Offshore%20orders%202022.06v6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" refreshedDate="44739.536814814812" createdVersion="8" refreshedVersion="8" minRefreshableVersion="3" recordCount="557">
  <cacheSource type="worksheet">
    <worksheetSource ref="A1:T591" sheet="Реестр проводок" r:id="rId2"/>
  </cacheSource>
  <cacheFields count="18">
    <cacheField name="Дата " numFmtId="14">
      <sharedItems containsSemiMixedTypes="0" containsNonDate="0" containsDate="1" containsString="0" minDate="2022-03-18T00:00:00" maxDate="2022-06-25T00:00:00"/>
    </cacheField>
    <cacheField name="Тип" numFmtId="0">
      <sharedItems/>
    </cacheField>
    <cacheField name="Отправитель" numFmtId="0">
      <sharedItems/>
    </cacheField>
    <cacheField name="Получатель" numFmtId="0">
      <sharedItems/>
    </cacheField>
    <cacheField name="Сумма" numFmtId="0">
      <sharedItems containsSemiMixedTypes="0" containsString="0" containsNumber="1" minValue="11.5" maxValue="105112426.48999999"/>
    </cacheField>
    <cacheField name="Валюта _x000a_платежа" numFmtId="0">
      <sharedItems/>
    </cacheField>
    <cacheField name="Зачисление _x000a_платежа" numFmtId="0">
      <sharedItems containsBlank="1"/>
    </cacheField>
    <cacheField name="Курс" numFmtId="0">
      <sharedItems containsString="0" containsBlank="1" containsNumber="1" minValue="6.4131" maxValue="6.8422980000000004"/>
    </cacheField>
    <cacheField name="Сумма_x000a_ конверта" numFmtId="164">
      <sharedItems containsString="0" containsBlank="1" containsNumber="1" minValue="3102.6" maxValue="9499000"/>
    </cacheField>
    <cacheField name="Валюта _x000a_конверта" numFmtId="0">
      <sharedItems containsBlank="1"/>
    </cacheField>
    <cacheField name="Номер_x000a_счета РФ" numFmtId="0">
      <sharedItems containsBlank="1" containsMixedTypes="1" containsNumber="1" containsInteger="1" minValue="68711214022" maxValue="875075355004"/>
    </cacheField>
    <cacheField name="Дата _x000a_счета" numFmtId="14">
      <sharedItems containsNonDate="0" containsDate="1" containsString="0" containsBlank="1" minDate="1900-04-22T00:00:00" maxDate="2022-06-17T00:00:00"/>
    </cacheField>
    <cacheField name="Номер счета_x000a_пост." numFmtId="0">
      <sharedItems containsBlank="1" containsMixedTypes="1" containsNumber="1" containsInteger="1" minValue="20220517" maxValue="2022042703"/>
    </cacheField>
    <cacheField name="Валюта _x000a_счета" numFmtId="0">
      <sharedItems containsBlank="1"/>
    </cacheField>
    <cacheField name="Комментарий" numFmtId="0">
      <sharedItems containsBlank="1" containsMixedTypes="1" containsNumber="1" minValue="0.3" maxValue="1"/>
    </cacheField>
    <cacheField name="Внутр. Номер заказа" numFmtId="0">
      <sharedItems containsBlank="1" containsMixedTypes="1" containsNumber="1" containsInteger="1" minValue="379273" maxValue="920003"/>
    </cacheField>
    <cacheField name="Дата заказа_x000a_РФ" numFmtId="165">
      <sharedItems containsDate="1" containsBlank="1" containsMixedTypes="1" minDate="2002-06-07T00:00:00" maxDate="2022-08-13T00:00:00"/>
    </cacheField>
    <cacheField name="Описание заказа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7">
  <r>
    <d v="2022-03-31T00:00:00"/>
    <s v="оплата"/>
    <s v="ВЭС"/>
    <s v="Chip in stock"/>
    <n v="247605.87"/>
    <s v="usd"/>
    <s v="зачислено"/>
    <m/>
    <m/>
    <m/>
    <s v="SN74LVC1G08DCKR"/>
    <d v="2022-03-24T00:00:00"/>
    <s v="CiS_1"/>
    <s v="usd"/>
    <m/>
    <n v="379273"/>
    <d v="2022-03-24T00:00:00"/>
    <s v="Эл. Компоненты заказ 1 (Texas, Microchip, Lenear)"/>
  </r>
  <r>
    <d v="2022-04-06T00:00:00"/>
    <s v="оплата"/>
    <s v="ВЭС"/>
    <s v="Chip in stock"/>
    <n v="40296.959999999999"/>
    <s v="usd"/>
    <s v="зачислено"/>
    <m/>
    <m/>
    <m/>
    <s v="BSC050NE2LSATMA1"/>
    <d v="2022-03-31T00:00:00"/>
    <s v="CiS_1"/>
    <s v="usd"/>
    <m/>
    <n v="380179"/>
    <d v="2022-03-25T00:00:00"/>
    <s v="Эл. Компоненты заказ 2 (ТЕ, ON, Vishay) "/>
  </r>
  <r>
    <d v="2022-03-18T00:00:00"/>
    <s v="оплата"/>
    <s v="ВЭС"/>
    <s v="Aliana"/>
    <n v="98357.66"/>
    <s v="usd"/>
    <s v="зачислено"/>
    <m/>
    <m/>
    <m/>
    <s v="Intel Pocessor 5218 R"/>
    <d v="2022-03-11T00:00:00"/>
    <s v="V_Al_1"/>
    <s v="usd"/>
    <m/>
    <n v="379427"/>
    <d v="2022-03-11T00:00:00"/>
    <s v="CPU Intel (250 шт)"/>
  </r>
  <r>
    <d v="2022-03-18T00:00:00"/>
    <s v="оплата"/>
    <s v="ВЭС"/>
    <s v="Aliana"/>
    <n v="201642.34"/>
    <s v="usd"/>
    <s v="зачислено"/>
    <m/>
    <m/>
    <m/>
    <s v="Intel Pocessor 5218 R"/>
    <d v="2022-03-11T00:00:00"/>
    <s v="V_Al_1"/>
    <s v="usd"/>
    <m/>
    <n v="379427"/>
    <d v="2022-03-11T00:00:00"/>
    <s v="CPU Intel (250 шт)"/>
  </r>
  <r>
    <d v="2022-03-23T00:00:00"/>
    <s v="оплата"/>
    <s v="ВЭС"/>
    <s v="HANGZHOU ZIHUAXIANG"/>
    <n v="216513"/>
    <s v="usd"/>
    <s v="зачислено"/>
    <m/>
    <m/>
    <m/>
    <s v="broadcom LSI 9480-8i8e SAS3508 12Gb/s NVME/SAS"/>
    <d v="2022-03-21T00:00:00"/>
    <s v="ZHX-ATFL20220318"/>
    <s v="usd"/>
    <m/>
    <n v="380091"/>
    <d v="2022-03-16T00:00:00"/>
    <s v="broadcom (355 шт) с батареями"/>
  </r>
  <r>
    <d v="2022-03-24T00:00:00"/>
    <s v="оплата"/>
    <s v="ВЭС"/>
    <s v="HANGZHOU ZIHUAXIANG"/>
    <n v="137000"/>
    <s v="usd"/>
    <s v="зачислено"/>
    <m/>
    <m/>
    <m/>
    <s v="Mellanox MCX4121A-XCHT "/>
    <d v="2022-03-22T00:00:00"/>
    <s v="ZHX-ATFL20220318"/>
    <s v="usd"/>
    <m/>
    <n v="379601"/>
    <d v="2022-03-16T00:00:00"/>
    <s v="Mellanox (500 шт)"/>
  </r>
  <r>
    <d v="2022-04-11T00:00:00"/>
    <s v="оплата"/>
    <s v="ВЭС"/>
    <s v="HANGZHOU ZIHUAXIANG"/>
    <n v="2891295"/>
    <s v="cny"/>
    <s v="зачислено"/>
    <m/>
    <m/>
    <m/>
    <s v="broadcom LSI 9480-8i8e SAS3508 12Gb/s NVME/SAS"/>
    <d v="2022-03-21T00:00:00"/>
    <s v="ZHX-ATFL20220318"/>
    <s v="CNY"/>
    <m/>
    <n v="380091"/>
    <d v="2022-03-16T00:00:00"/>
    <s v="broadcom (355 шт) с батареями"/>
  </r>
  <r>
    <d v="2022-04-11T00:00:00"/>
    <s v="оплата"/>
    <s v="ВЭС"/>
    <s v="HANGZHOU ZIHUAXIANG"/>
    <n v="261793"/>
    <s v="cny"/>
    <s v="зачислено"/>
    <m/>
    <m/>
    <m/>
    <s v="5 Standard Fans for R640"/>
    <d v="2022-03-21T00:00:00"/>
    <s v="ZHX-ATFL20220318"/>
    <s v="CNY"/>
    <m/>
    <n v="380092"/>
    <d v="2022-03-28T00:00:00"/>
    <s v="Запчасти Dell (35k)"/>
  </r>
  <r>
    <d v="2022-03-31T00:00:00"/>
    <s v="оплата"/>
    <s v="ВЭС"/>
    <s v="Karamay"/>
    <n v="98108.33"/>
    <s v="usd"/>
    <s v="зачислено"/>
    <m/>
    <m/>
    <m/>
    <s v="Intel Pocessor 5218 R"/>
    <d v="2022-04-13T00:00:00"/>
    <s v="KRM/13_04"/>
    <s v="usd"/>
    <m/>
    <n v="379427"/>
    <d v="2022-03-11T00:00:00"/>
    <s v="CPU Intel (250 шт)"/>
  </r>
  <r>
    <d v="2022-03-31T00:00:00"/>
    <s v="оплата"/>
    <s v="ВЭС"/>
    <s v="Karamay"/>
    <n v="49402.51999999999"/>
    <s v="usd"/>
    <s v="зачислено"/>
    <m/>
    <m/>
    <m/>
    <s v="EM92 32GB DDR4 Memory"/>
    <d v="2022-04-08T00:00:00"/>
    <s v="KRM/2"/>
    <s v="usd"/>
    <m/>
    <n v="380366"/>
    <d v="2022-04-08T00:00:00"/>
    <s v="запчасти (UK)"/>
  </r>
  <r>
    <d v="2022-03-31T00:00:00"/>
    <s v="оплата"/>
    <s v="ВЭС"/>
    <s v="Karamay"/>
    <n v="48705.810000000012"/>
    <s v="usd"/>
    <s v="зачислено"/>
    <m/>
    <m/>
    <m/>
    <s v="Intel Pocessor 5218 R"/>
    <d v="2022-04-13T00:00:00"/>
    <s v="KRM/13_04"/>
    <s v="usd"/>
    <m/>
    <n v="379427"/>
    <d v="2022-03-11T00:00:00"/>
    <s v="CPU Intel (250 шт)"/>
  </r>
  <r>
    <d v="2022-03-31T00:00:00"/>
    <s v="оплата"/>
    <s v="ВЭС"/>
    <s v="Karamay"/>
    <n v="98108.33"/>
    <s v="usd"/>
    <s v="зачислено"/>
    <m/>
    <m/>
    <m/>
    <s v="EM92 32GB DDR4 Memory"/>
    <d v="2022-04-08T00:00:00"/>
    <s v="KRM/2"/>
    <s v="usd"/>
    <m/>
    <n v="380366"/>
    <d v="2022-04-08T00:00:00"/>
    <s v="запчасти (UK)"/>
  </r>
  <r>
    <d v="2022-04-06T00:00:00"/>
    <s v="оплата"/>
    <s v="ВЭС"/>
    <s v="Karamay"/>
    <n v="200000"/>
    <s v="usd"/>
    <s v="зачислено"/>
    <m/>
    <m/>
    <m/>
    <s v="EM92 32GB DDR4 Memory"/>
    <d v="2022-04-08T00:00:00"/>
    <s v="KRM/2"/>
    <s v="usd"/>
    <m/>
    <n v="380366"/>
    <d v="2022-04-08T00:00:00"/>
    <s v="запчасти (UK)"/>
  </r>
  <r>
    <d v="2022-04-06T00:00:00"/>
    <s v="оплата"/>
    <s v="ВЭС"/>
    <s v="Karamay"/>
    <n v="200000"/>
    <s v="usd"/>
    <s v="зачислено"/>
    <m/>
    <m/>
    <m/>
    <s v="EM92 32GB DDR4 Memory"/>
    <d v="2022-04-08T00:00:00"/>
    <s v="KRM/2"/>
    <s v="usd"/>
    <m/>
    <n v="380366"/>
    <d v="2022-04-08T00:00:00"/>
    <s v="запчасти (UK)"/>
  </r>
  <r>
    <d v="2022-04-06T00:00:00"/>
    <s v="оплата"/>
    <s v="ВЭС"/>
    <s v="AGU China"/>
    <n v="3200000"/>
    <s v="cny"/>
    <s v="зачислено"/>
    <m/>
    <m/>
    <m/>
    <s v="000010 72AOGX26076 Purley 2U,24x 2.5''HDD with EXP,C621 MB,24 DIMMs Slots,W/0 PSU"/>
    <d v="2022-03-30T00:00:00"/>
    <s v="AGU-VNE20220402"/>
    <s v="CNY"/>
    <m/>
    <n v="379955"/>
    <d v="2022-03-29T00:00:00"/>
    <s v="Compal (4999 pcs first order)"/>
  </r>
  <r>
    <d v="2022-04-07T00:00:00"/>
    <s v="оплата"/>
    <s v="ВЭС"/>
    <s v="Time ART"/>
    <n v="1825000"/>
    <s v="cny"/>
    <s v="зачислено"/>
    <m/>
    <m/>
    <m/>
    <s v="Процессор Intel® Xeon® Gold 5218  "/>
    <d v="2022-04-14T00:00:00"/>
    <s v="TAI-VES20220414-2"/>
    <s v="CNY"/>
    <m/>
    <n v="380396"/>
    <d v="2022-04-08T00:00:00"/>
    <s v="Процессоры Интел 612 шт."/>
  </r>
  <r>
    <d v="2022-04-08T00:00:00"/>
    <s v="оплата"/>
    <s v="ВЭС"/>
    <s v="AGU China"/>
    <n v="10493000"/>
    <s v="cny"/>
    <s v="зачислено"/>
    <m/>
    <m/>
    <m/>
    <s v="000010 72AOGX26076 Purley 2U,24x 2.5''HDD with EXP,C621 MB,24 DIMMs Slots,W/0 PSU"/>
    <d v="2022-03-30T00:00:00"/>
    <s v="AGU-VNE20220402"/>
    <s v="CNY"/>
    <m/>
    <n v="379955"/>
    <d v="2022-03-29T00:00:00"/>
    <s v="Compal (4999 pcs first order)"/>
  </r>
  <r>
    <d v="2022-04-11T00:00:00"/>
    <s v="оплата"/>
    <s v="ВЭС"/>
    <s v="Karamay"/>
    <n v="102826"/>
    <s v="usd"/>
    <s v="зачислено"/>
    <m/>
    <m/>
    <m/>
    <s v="EM92 32GB DDR4 Memory"/>
    <d v="2022-04-08T00:00:00"/>
    <s v="KRM/2"/>
    <s v="usd"/>
    <m/>
    <n v="380366"/>
    <d v="2022-04-08T00:00:00"/>
    <s v="запчасти (UK)"/>
  </r>
  <r>
    <d v="2022-04-11T00:00:00"/>
    <s v="оплата"/>
    <s v="ВЭС"/>
    <s v="Karamay"/>
    <n v="102826"/>
    <s v="usd"/>
    <s v="зачислено"/>
    <m/>
    <m/>
    <m/>
    <s v="EM92 32GB DDR4 Memory"/>
    <d v="2022-04-08T00:00:00"/>
    <s v="KRM/2"/>
    <s v="usd"/>
    <m/>
    <n v="380366"/>
    <d v="2022-04-08T00:00:00"/>
    <s v="запчасти (UK)"/>
  </r>
  <r>
    <d v="2022-04-11T00:00:00"/>
    <s v="оплата"/>
    <s v="ВЭС"/>
    <s v="AGU China"/>
    <n v="30229193"/>
    <s v="cny"/>
    <s v="зачислено"/>
    <m/>
    <m/>
    <m/>
    <s v="000010 72AOGX26076 Purley 2U,24x 2.5''HDD with EXP,C621 MB,24 DIMMs Slots,W/0 PSU"/>
    <d v="2022-03-30T00:00:00"/>
    <s v="AGU-VNE20220402"/>
    <s v="CNY"/>
    <m/>
    <n v="379955"/>
    <d v="2022-03-29T00:00:00"/>
    <s v="Compal (4999 pcs first order)"/>
  </r>
  <r>
    <d v="2022-04-12T00:00:00"/>
    <s v="оплата"/>
    <s v="ВЭС"/>
    <s v="Karamay"/>
    <n v="194718.4"/>
    <s v="usd"/>
    <s v="зачислено"/>
    <m/>
    <m/>
    <m/>
    <s v="EM92 32GB DDR4 Memory"/>
    <d v="2022-04-08T00:00:00"/>
    <s v="KRM/2"/>
    <s v="usd"/>
    <m/>
    <n v="380366"/>
    <d v="2022-04-08T00:00:00"/>
    <s v="запчасти (UK)"/>
  </r>
  <r>
    <d v="2022-04-12T00:00:00"/>
    <s v="оплата"/>
    <s v="ВЭС"/>
    <s v="Karamay"/>
    <n v="199634.6"/>
    <s v="usd"/>
    <s v="зачислено"/>
    <m/>
    <m/>
    <m/>
    <s v="EM92 32GB DDR4 Memory"/>
    <d v="2022-04-08T00:00:00"/>
    <s v="KRM/2"/>
    <s v="usd"/>
    <m/>
    <n v="380366"/>
    <d v="2022-04-08T00:00:00"/>
    <s v="запчасти (UK)"/>
  </r>
  <r>
    <d v="2022-04-11T00:00:00"/>
    <s v="оплата"/>
    <s v="ВЭС"/>
    <s v="Chip in stock"/>
    <n v="57049.48"/>
    <s v="usd"/>
    <s v="зачислено"/>
    <m/>
    <m/>
    <m/>
    <s v="0603DC-R22XGRW"/>
    <d v="2022-04-06T00:00:00"/>
    <s v="CiS_1"/>
    <s v="usd"/>
    <m/>
    <n v="380395"/>
    <d v="2022-04-08T00:00:00"/>
    <s v="эл. Компоненты заказ 3 (MФ 1440)"/>
  </r>
  <r>
    <d v="2022-04-12T00:00:00"/>
    <s v="оплата"/>
    <s v="ВЭС"/>
    <s v="Karamay"/>
    <n v="298826"/>
    <s v="usd"/>
    <s v="зачислено"/>
    <m/>
    <m/>
    <m/>
    <s v="EM92 32GB DDR4 Memory"/>
    <d v="2022-04-08T00:00:00"/>
    <s v="KRM/2"/>
    <s v="usd"/>
    <m/>
    <n v="380366"/>
    <d v="2022-04-08T00:00:00"/>
    <s v="запчасти (UK)"/>
  </r>
  <r>
    <d v="2022-04-12T00:00:00"/>
    <s v="оплата"/>
    <s v="ВЭС"/>
    <s v="Karamay"/>
    <n v="297284"/>
    <s v="usd"/>
    <s v="зачислено"/>
    <m/>
    <m/>
    <m/>
    <s v="EM92 32GB DDR4 Memory"/>
    <d v="2022-04-08T00:00:00"/>
    <s v="KRM/2"/>
    <s v="usd"/>
    <m/>
    <n v="380366"/>
    <d v="2022-04-08T00:00:00"/>
    <s v="запчасти (UK)"/>
  </r>
  <r>
    <d v="2022-04-13T00:00:00"/>
    <s v="оплата"/>
    <s v="ВЭС"/>
    <s v="AGU China"/>
    <n v="1055764.28"/>
    <s v="cny"/>
    <s v="зачислено"/>
    <m/>
    <m/>
    <m/>
    <s v="000010 72AOGX26076 Purley 2U,24x 2.5''HDD with EXP,C621 MB,24 DIMMs Slots,W/0 PSU"/>
    <d v="2022-03-30T00:00:00"/>
    <s v="AGU-VNE20220402"/>
    <s v="CNY"/>
    <m/>
    <n v="379955"/>
    <d v="2022-03-29T00:00:00"/>
    <s v="Compal (4999 pcs first order)"/>
  </r>
  <r>
    <d v="2022-04-14T00:00:00"/>
    <s v="оплата"/>
    <s v="ВЭС"/>
    <s v="Karamay"/>
    <n v="398725"/>
    <s v="usd"/>
    <s v="зачислено"/>
    <m/>
    <m/>
    <m/>
    <s v="EM92 32GB DDR4 Memory"/>
    <d v="2022-04-08T00:00:00"/>
    <s v="KRM/2"/>
    <s v="usd"/>
    <m/>
    <n v="380366"/>
    <d v="2022-04-08T00:00:00"/>
    <s v="запчасти (UK)"/>
  </r>
  <r>
    <d v="2022-04-14T00:00:00"/>
    <s v="оплата"/>
    <s v="ВЭС"/>
    <s v="Karamay"/>
    <n v="405165"/>
    <s v="usd"/>
    <s v="зачислено"/>
    <m/>
    <m/>
    <m/>
    <s v="EM92 32GB DDR4 Memory"/>
    <d v="2022-04-08T00:00:00"/>
    <s v="KRM/2"/>
    <s v="usd"/>
    <m/>
    <n v="380366"/>
    <d v="2022-04-08T00:00:00"/>
    <s v="запчасти (UK)"/>
  </r>
  <r>
    <d v="2022-04-14T00:00:00"/>
    <s v="оплата"/>
    <s v="ВЭС"/>
    <s v="Karamay"/>
    <n v="350125"/>
    <s v="usd"/>
    <s v="зачислено"/>
    <m/>
    <m/>
    <m/>
    <s v="EM92 32GB DDR4 Memory"/>
    <d v="2022-04-08T00:00:00"/>
    <s v="KRM/2"/>
    <s v="usd"/>
    <m/>
    <n v="380366"/>
    <d v="2022-04-08T00:00:00"/>
    <s v="запчасти (UK)"/>
  </r>
  <r>
    <d v="2022-04-14T00:00:00"/>
    <s v="оплата"/>
    <s v="ВЭС"/>
    <s v="Karamay"/>
    <n v="389250"/>
    <s v="usd"/>
    <s v="зачислено"/>
    <m/>
    <m/>
    <m/>
    <s v="EM92 32GB DDR4 Memory"/>
    <d v="2022-04-08T00:00:00"/>
    <s v="KRM/2"/>
    <s v="usd"/>
    <m/>
    <n v="380366"/>
    <d v="2022-04-08T00:00:00"/>
    <s v="запчасти (UK)"/>
  </r>
  <r>
    <d v="2022-04-14T00:00:00"/>
    <s v="оплата"/>
    <s v="ВЭС"/>
    <s v="AGU China"/>
    <n v="18203190"/>
    <s v="cny"/>
    <s v="зачислено"/>
    <m/>
    <m/>
    <m/>
    <s v="000010 72A0GX26074 Purley 2U,12x 3.5''HDD W/0 EXP,C621 MB,24 DIMMs Slots,W/0 PSU"/>
    <d v="2022-04-01T00:00:00"/>
    <s v="AGU-VNE20220401"/>
    <s v="CNY"/>
    <m/>
    <n v="380178"/>
    <d v="2022-03-29T00:00:00"/>
    <s v="Compal (5001 pcs second order)"/>
  </r>
  <r>
    <d v="2022-04-15T00:00:00"/>
    <s v="оплата"/>
    <s v="ВЭС"/>
    <s v="Karamay"/>
    <n v="206446.34"/>
    <s v="usd"/>
    <s v="зачислено"/>
    <m/>
    <m/>
    <m/>
    <s v="EM92 32GB DDR4 Memory"/>
    <d v="2022-04-08T00:00:00"/>
    <s v="KRM/2"/>
    <s v="usd"/>
    <m/>
    <n v="380366"/>
    <d v="2022-04-08T00:00:00"/>
    <s v="запчасти (UK)"/>
  </r>
  <r>
    <d v="2022-04-15T00:00:00"/>
    <s v="оплата"/>
    <s v="ВЭС"/>
    <s v="Karamay"/>
    <n v="401250"/>
    <s v="usd"/>
    <s v="зачислено"/>
    <m/>
    <m/>
    <m/>
    <s v="EM92 32GB DDR4 Memory"/>
    <d v="2022-04-08T00:00:00"/>
    <s v="KRM/2"/>
    <s v="usd"/>
    <m/>
    <n v="380366"/>
    <d v="2022-04-08T00:00:00"/>
    <s v="запчасти (UK)"/>
  </r>
  <r>
    <d v="2022-04-18T00:00:00"/>
    <s v="оплата"/>
    <s v="ВЭС"/>
    <s v="Time ART"/>
    <n v="3122000"/>
    <s v="cny"/>
    <s v="зачислено"/>
    <m/>
    <m/>
    <m/>
    <s v="Процессор Intel® Xeon® Gold 5218  "/>
    <d v="2022-04-14T00:00:00"/>
    <s v="TAI-VES20220414-2"/>
    <s v="CNY"/>
    <m/>
    <n v="380396"/>
    <d v="2022-04-08T00:00:00"/>
    <s v="Процессоры Интел 612 шт."/>
  </r>
  <r>
    <d v="2022-04-15T00:00:00"/>
    <s v="оплата"/>
    <s v="ВЭС"/>
    <s v="AGU China"/>
    <n v="103679.44"/>
    <s v="cny"/>
    <s v="зачислено"/>
    <m/>
    <m/>
    <m/>
    <s v="00010 72АОКО26022 Whitley 2U12 32DIMM Front 3,5&quot; , W/0 EXP"/>
    <d v="2022-04-08T00:00:00"/>
    <s v="TAI-VES20220405"/>
    <s v="CNY"/>
    <m/>
    <n v="380648"/>
    <d v="2022-04-15T00:00:00"/>
    <s v="Compal (100 000 юаней,7 образцов)"/>
  </r>
  <r>
    <d v="2022-04-19T00:00:00"/>
    <s v="оплата"/>
    <s v="ВЭС"/>
    <s v="Time ART"/>
    <n v="9592325"/>
    <s v="cny"/>
    <s v="зачислено"/>
    <m/>
    <m/>
    <m/>
    <s v="Intel Xeon Gold 6248R"/>
    <d v="2022-04-14T00:00:00"/>
    <s v="TAI-VES20220414-4"/>
    <s v="CNY"/>
    <m/>
    <n v="380646"/>
    <d v="2022-04-14T00:00:00"/>
    <s v="Комплектующие 1 КНС (6248R) 1988 шт."/>
  </r>
  <r>
    <d v="2022-04-20T00:00:00"/>
    <s v="оплата"/>
    <s v="ВЭС"/>
    <s v="Time ART"/>
    <n v="12238460"/>
    <s v="cny"/>
    <s v="зачислено"/>
    <m/>
    <m/>
    <m/>
    <s v="64GB DDR4-3200 RDIMM B die"/>
    <d v="2022-04-14T00:00:00"/>
    <s v="AGU-VNE20220401"/>
    <s v="CNY"/>
    <m/>
    <n v="380645"/>
    <d v="2022-04-14T00:00:00"/>
    <s v="RAM и HDD Hong Kong"/>
  </r>
  <r>
    <d v="2022-04-21T00:00:00"/>
    <s v="оплата"/>
    <s v="ВЭС"/>
    <s v="Time ART"/>
    <n v="6119230"/>
    <s v="cny"/>
    <s v="зачислено"/>
    <m/>
    <m/>
    <m/>
    <s v="MTFDKCB7T6TDZ-1AZ1ZABYY 7400 PRO 7680GB NVMe U.3 (7mm) Non-SED Enterprise SSD"/>
    <d v="2022-04-14T00:00:00"/>
    <s v="TAI-VES20220405"/>
    <s v="CNY"/>
    <m/>
    <n v="381161"/>
    <d v="2022-04-29T00:00:00"/>
    <s v="Комплектующие 6 NVME SSD"/>
  </r>
  <r>
    <d v="2022-04-21T00:00:00"/>
    <s v="оплата"/>
    <s v="ВЭС"/>
    <s v="Time ART"/>
    <n v="3320875"/>
    <s v="cny"/>
    <s v="зачислено"/>
    <m/>
    <m/>
    <m/>
    <s v="Intel Xeon Gold 6248R"/>
    <d v="2022-04-14T00:00:00"/>
    <s v="TAI-VES20220414-4"/>
    <s v="CNY"/>
    <m/>
    <n v="380646"/>
    <d v="2022-04-14T00:00:00"/>
    <s v="Комплектующие 1 КНС (6248R) 1988 шт."/>
  </r>
  <r>
    <d v="2022-04-21T00:00:00"/>
    <s v="оплата"/>
    <s v="ВЭС"/>
    <s v="Time ART"/>
    <n v="2559895.9300000002"/>
    <s v="cny"/>
    <s v="зачислено"/>
    <m/>
    <m/>
    <m/>
    <s v="Процессор Intel® Xeon® Gold 5218  "/>
    <d v="2022-04-14T00:00:00"/>
    <s v="TAI-VES20220414-2"/>
    <s v="CNY"/>
    <m/>
    <n v="380396"/>
    <d v="2022-04-08T00:00:00"/>
    <s v="Процессоры Интел 612 шт."/>
  </r>
  <r>
    <d v="2022-04-21T00:00:00"/>
    <s v="оплата"/>
    <s v="ВЭС"/>
    <s v="Karamay"/>
    <n v="487753"/>
    <s v="usd"/>
    <s v="зачислено"/>
    <m/>
    <m/>
    <m/>
    <s v="ST12000NM002G"/>
    <d v="2022-04-08T00:00:00"/>
    <s v="KRM/1904"/>
    <s v="usd"/>
    <m/>
    <n v="380838"/>
    <d v="2022-04-21T00:00:00"/>
    <s v="Комплектующие 3 ЯЛ (RAM, HDD)"/>
  </r>
  <r>
    <d v="2022-04-21T00:00:00"/>
    <s v="оплата"/>
    <s v="ВЭС"/>
    <s v="Karamay"/>
    <n v="497274"/>
    <s v="usd"/>
    <s v="зачислено"/>
    <m/>
    <m/>
    <m/>
    <s v="ST12000NM002G"/>
    <d v="2022-04-08T00:00:00"/>
    <s v="KRM/1904"/>
    <s v="usd"/>
    <m/>
    <n v="380838"/>
    <d v="2022-04-21T00:00:00"/>
    <s v="Комплектующие 3 ЯЛ (RAM, HDD)"/>
  </r>
  <r>
    <d v="2022-04-22T00:00:00"/>
    <s v="оплата"/>
    <s v="ВЭС"/>
    <s v="AGU China"/>
    <n v="45264809.509999998"/>
    <s v="cny"/>
    <s v="зачислено"/>
    <m/>
    <m/>
    <m/>
    <s v="Minimal machine K1Power E980"/>
    <d v="2022-04-21T00:00:00"/>
    <s v="AGUVNE20220421"/>
    <s v="CNY"/>
    <m/>
    <n v="380793"/>
    <d v="2022-04-18T00:00:00"/>
    <s v="Power 4pcs"/>
  </r>
  <r>
    <d v="2022-04-22T00:00:00"/>
    <s v="оплата"/>
    <s v="ВЭС"/>
    <s v="Karamay"/>
    <n v="493175"/>
    <s v="usd"/>
    <s v="зачислено"/>
    <m/>
    <m/>
    <m/>
    <s v="ST12000NM002G"/>
    <d v="2022-04-08T00:00:00"/>
    <s v="KRM/1904"/>
    <s v="usd"/>
    <m/>
    <n v="380838"/>
    <d v="2022-04-21T00:00:00"/>
    <s v="Комплектующие 3 ЯЛ (RAM, HDD)"/>
  </r>
  <r>
    <d v="2022-04-22T00:00:00"/>
    <s v="оплата"/>
    <s v="ВЭС"/>
    <s v="Karamay"/>
    <n v="499176"/>
    <s v="usd"/>
    <s v="зачислено"/>
    <m/>
    <m/>
    <m/>
    <s v="ST12000NM002G"/>
    <d v="2022-04-08T00:00:00"/>
    <s v="KRM/1904"/>
    <s v="usd"/>
    <m/>
    <n v="380838"/>
    <d v="2022-04-21T00:00:00"/>
    <s v="Комплектующие 3 ЯЛ (RAM, HDD)"/>
  </r>
  <r>
    <d v="2022-04-25T00:00:00"/>
    <s v="оплата"/>
    <s v="ВЭС"/>
    <s v="AGU China"/>
    <n v="105112426.48999999"/>
    <s v="cny"/>
    <s v="зачислено"/>
    <m/>
    <m/>
    <m/>
    <s v="000010 72AOKO26022 Whitley 2U12 32DIMM Front 3.5&quot;,W/O EXP "/>
    <d v="2022-04-19T00:00:00"/>
    <s v="AGUVNE20220419"/>
    <s v="CNY"/>
    <m/>
    <n v="380747"/>
    <d v="2022-04-19T00:00:00"/>
    <s v="Compal 6650 шт"/>
  </r>
  <r>
    <d v="2022-04-25T00:00:00"/>
    <s v="оплата"/>
    <s v="ВЭС"/>
    <s v="Karamay"/>
    <n v="496780"/>
    <s v="usd"/>
    <s v="зачислено"/>
    <m/>
    <m/>
    <m/>
    <s v="ST12000NM002G"/>
    <d v="2022-04-19T00:00:00"/>
    <s v="KRM/1904"/>
    <s v="usd"/>
    <m/>
    <n v="380838"/>
    <d v="2022-04-21T00:00:00"/>
    <s v="Комплектующие 3 ЯЛ (RAM, HDD)"/>
  </r>
  <r>
    <d v="2022-04-25T00:00:00"/>
    <s v="оплата"/>
    <s v="ВЭС"/>
    <s v="Karamay"/>
    <n v="497650"/>
    <s v="usd"/>
    <s v="зачислено"/>
    <m/>
    <m/>
    <m/>
    <s v="ST12000NM002G"/>
    <d v="2022-04-19T00:00:00"/>
    <s v="KRM/1904"/>
    <s v="usd"/>
    <m/>
    <n v="380838"/>
    <d v="2022-04-21T00:00:00"/>
    <s v="Комплектующие 3 ЯЛ (RAM, HDD)"/>
  </r>
  <r>
    <d v="2022-04-25T00:00:00"/>
    <s v="оплата"/>
    <s v="ВЭС"/>
    <s v="AGUHK"/>
    <n v="98750"/>
    <s v="usd"/>
    <s v="зачислено"/>
    <m/>
    <m/>
    <m/>
    <e v="#N/A"/>
    <m/>
    <m/>
    <s v="usd"/>
    <m/>
    <s v="резерв AGUHK"/>
    <e v="#N/A"/>
    <s v="Оплаты были под BRUKIDA KNS, резерв USD"/>
  </r>
  <r>
    <d v="2022-04-26T00:00:00"/>
    <s v="оплата"/>
    <s v="ВЭС"/>
    <s v="AGU China"/>
    <n v="18203191.73"/>
    <s v="cny"/>
    <s v="зачислено"/>
    <m/>
    <m/>
    <m/>
    <s v="000010 72A0GX26074 Purley 2U,12x 3.5''HDD W/0 EXP,C621 MB,24 DIMMs Slots,W/0 PSU"/>
    <d v="2022-04-01T00:00:00"/>
    <s v="AGU-VNE20220401"/>
    <s v="CNY"/>
    <m/>
    <n v="380178"/>
    <d v="2022-03-29T00:00:00"/>
    <s v="Compal (5001 pcs second order)"/>
  </r>
  <r>
    <d v="2022-04-26T00:00:00"/>
    <s v="оплата"/>
    <s v="ВЭС"/>
    <s v="Karamay"/>
    <n v="497980"/>
    <s v="usd"/>
    <s v="зачислено"/>
    <m/>
    <m/>
    <m/>
    <s v="ST12000NM002G"/>
    <d v="2022-04-19T00:00:00"/>
    <s v="KRM/1904"/>
    <s v="usd"/>
    <m/>
    <n v="380838"/>
    <d v="2022-04-21T00:00:00"/>
    <s v="Комплектующие 3 ЯЛ (RAM, HDD)"/>
  </r>
  <r>
    <d v="2022-04-26T00:00:00"/>
    <s v="оплата"/>
    <s v="ВЭС"/>
    <s v="Karamay"/>
    <n v="498650"/>
    <s v="usd"/>
    <s v="зачислено"/>
    <m/>
    <m/>
    <m/>
    <s v="ST12000NM002G"/>
    <d v="2022-04-19T00:00:00"/>
    <s v="KRM/1904"/>
    <s v="usd"/>
    <m/>
    <n v="380838"/>
    <d v="2022-04-21T00:00:00"/>
    <s v="Комплектующие 3 ЯЛ (RAM, HDD)"/>
  </r>
  <r>
    <d v="2022-04-27T00:00:00"/>
    <s v="оплата"/>
    <s v="ВЭС"/>
    <s v="Karamay"/>
    <n v="498220"/>
    <s v="usd"/>
    <s v="зачислено"/>
    <m/>
    <m/>
    <m/>
    <s v="ST12000NM002G"/>
    <d v="2022-04-19T00:00:00"/>
    <s v="KRM/1904"/>
    <s v="usd"/>
    <m/>
    <n v="380838"/>
    <d v="2022-04-21T00:00:00"/>
    <s v="Комплектующие 3 ЯЛ (RAM, HDD)"/>
  </r>
  <r>
    <d v="2022-04-27T00:00:00"/>
    <s v="оплата"/>
    <s v="ВЭС"/>
    <s v="Karamay"/>
    <n v="497980"/>
    <s v="usd"/>
    <s v="зачислено"/>
    <m/>
    <m/>
    <m/>
    <s v="ST12000NM002G"/>
    <d v="2022-04-19T00:00:00"/>
    <s v="KRM/1904"/>
    <s v="usd"/>
    <m/>
    <n v="380838"/>
    <d v="2022-04-21T00:00:00"/>
    <s v="Комплектующие 3 ЯЛ (RAM, HDD)"/>
  </r>
  <r>
    <d v="2022-04-27T00:00:00"/>
    <s v="оплата"/>
    <s v="ВЭС"/>
    <s v="Time ART"/>
    <n v="12320331"/>
    <s v="cny"/>
    <s v="зачислено"/>
    <m/>
    <m/>
    <m/>
    <s v="Intel Xeon Gold 6248R"/>
    <d v="2022-04-14T00:00:00"/>
    <s v="TAI-VES20220414-4"/>
    <s v="CNY"/>
    <m/>
    <n v="380646"/>
    <d v="2022-04-14T00:00:00"/>
    <s v="Комплектующие 1 КНС (6248R) 1988 шт."/>
  </r>
  <r>
    <d v="2022-04-27T00:00:00"/>
    <s v="оплата"/>
    <s v="ВЭС"/>
    <s v="HORGAS"/>
    <n v="48350"/>
    <s v="usd"/>
    <s v="зачислено"/>
    <m/>
    <m/>
    <m/>
    <e v="#N/A"/>
    <m/>
    <m/>
    <m/>
    <m/>
    <s v="резерв HORGAS"/>
    <e v="#N/A"/>
    <e v="#N/A"/>
  </r>
  <r>
    <d v="2022-04-27T00:00:00"/>
    <s v="оплата"/>
    <s v="ВЭС"/>
    <s v="HORGAS"/>
    <n v="28790"/>
    <s v="usd"/>
    <s v="зачислено"/>
    <m/>
    <m/>
    <m/>
    <e v="#N/A"/>
    <m/>
    <m/>
    <m/>
    <m/>
    <s v="резерв HORGAS"/>
    <e v="#N/A"/>
    <e v="#N/A"/>
  </r>
  <r>
    <d v="2022-04-27T00:00:00"/>
    <s v="оплата"/>
    <s v="ВЭС"/>
    <s v="HORGAS"/>
    <n v="27470"/>
    <s v="usd"/>
    <s v="зачислено"/>
    <m/>
    <m/>
    <m/>
    <e v="#N/A"/>
    <m/>
    <m/>
    <m/>
    <m/>
    <s v="резерв HORGAS"/>
    <e v="#N/A"/>
    <e v="#N/A"/>
  </r>
  <r>
    <d v="2022-04-27T00:00:00"/>
    <s v="оплата"/>
    <s v="ВЭС"/>
    <s v="AGUHK"/>
    <n v="987500"/>
    <s v="usd"/>
    <m/>
    <m/>
    <m/>
    <m/>
    <e v="#N/A"/>
    <m/>
    <m/>
    <s v="usd"/>
    <m/>
    <s v="резерв AGUHK"/>
    <e v="#N/A"/>
    <s v="Оплаты были под BRUKIDA KNS, резерв USD"/>
  </r>
  <r>
    <d v="2022-04-28T00:00:00"/>
    <s v="оплата"/>
    <s v="ВЭС"/>
    <s v="Karamay"/>
    <n v="498090"/>
    <s v="usd"/>
    <s v="зачислено"/>
    <m/>
    <m/>
    <m/>
    <s v="ST12000NM002G"/>
    <d v="2022-04-19T00:00:00"/>
    <s v="KRM/1904"/>
    <s v="usd"/>
    <m/>
    <n v="380838"/>
    <d v="2022-04-21T00:00:00"/>
    <s v="Комплектующие 3 ЯЛ (RAM, HDD)"/>
  </r>
  <r>
    <d v="2022-04-28T00:00:00"/>
    <s v="оплата"/>
    <s v="ВЭС"/>
    <s v="Karamay"/>
    <n v="496840"/>
    <s v="usd"/>
    <s v="зачислено"/>
    <m/>
    <m/>
    <m/>
    <s v="ST12000NM002G"/>
    <d v="2022-04-19T00:00:00"/>
    <s v="KRM/1904"/>
    <s v="usd"/>
    <m/>
    <n v="380838"/>
    <d v="2022-04-21T00:00:00"/>
    <s v="Комплектующие 3 ЯЛ (RAM, HDD)"/>
  </r>
  <r>
    <d v="2022-04-28T00:00:00"/>
    <s v="оплата"/>
    <s v="ВЭС"/>
    <s v="Time ART"/>
    <n v="5738641.6399999997"/>
    <s v="cny"/>
    <s v="зачислено"/>
    <m/>
    <m/>
    <m/>
    <s v="Intel Xeon Gold 6248R"/>
    <d v="2022-04-14T00:00:00"/>
    <s v="TAI-VES20220414-4"/>
    <s v="CNY"/>
    <m/>
    <n v="380646"/>
    <d v="2022-04-14T00:00:00"/>
    <s v="Комплектующие 1 КНС (6248R) 1988 шт."/>
  </r>
  <r>
    <d v="2022-04-28T00:00:00"/>
    <s v="оплата"/>
    <s v="ВЭС"/>
    <s v="Time ART"/>
    <n v="7261300"/>
    <s v="cny"/>
    <s v="зачислено"/>
    <m/>
    <m/>
    <m/>
    <s v="RDIMM Samsung 128 GB DDR4-3200 ECC M393AAG40M32-CAE"/>
    <d v="2022-04-27T00:00:00"/>
    <s v="TAI-VES20220428"/>
    <m/>
    <m/>
    <n v="380872"/>
    <d v="2022-04-22T00:00:00"/>
    <s v="BRUKIDA LIMITED: Память+SSD (ЯЛ)"/>
  </r>
  <r>
    <d v="2022-04-28T00:00:00"/>
    <s v="оплата"/>
    <s v="ВЭС"/>
    <s v="HANGZHOU ZIHUAXIANG"/>
    <n v="39976"/>
    <s v="usd"/>
    <s v="зачислено"/>
    <m/>
    <m/>
    <m/>
    <e v="#N/A"/>
    <m/>
    <m/>
    <m/>
    <m/>
    <s v="резерв Hangzhou Z"/>
    <e v="#N/A"/>
    <e v="#N/A"/>
  </r>
  <r>
    <d v="2022-04-29T00:00:00"/>
    <s v="оплата"/>
    <s v="ВЭС"/>
    <s v="AGU China"/>
    <n v="18799053.239999998"/>
    <s v="cny"/>
    <s v="зачислено"/>
    <m/>
    <m/>
    <m/>
    <s v="MZ7LH480HAHQ-00005 PM883 2.5 480G"/>
    <d v="2022-04-22T00:00:00"/>
    <s v="AGUVNE20220422"/>
    <s v="CNY"/>
    <m/>
    <n v="380998"/>
    <d v="2022-04-26T00:00:00"/>
    <s v="YIHAI YANGTIAN SSD"/>
  </r>
  <r>
    <d v="2022-04-29T00:00:00"/>
    <s v="оплата"/>
    <s v="ВЭС"/>
    <s v="Time ART"/>
    <n v="17998780"/>
    <s v="cny"/>
    <s v="зачислено"/>
    <m/>
    <m/>
    <m/>
    <s v="RDIMM Samsung 128 GB DDR4-3200 ECC M393AAG40M32-CAE"/>
    <d v="2022-04-27T00:00:00"/>
    <s v="TAI-VES20220428"/>
    <m/>
    <m/>
    <n v="380872"/>
    <d v="2022-04-22T00:00:00"/>
    <s v="BRUKIDA LIMITED: Память+SSD (ЯЛ)"/>
  </r>
  <r>
    <d v="2022-04-29T00:00:00"/>
    <s v="оплата"/>
    <s v="ВЭС"/>
    <s v="AGU China"/>
    <n v="10222477.460000001"/>
    <s v="cny"/>
    <s v="зачислено"/>
    <m/>
    <m/>
    <m/>
    <s v="000010 72AOKO26022 Whitley 2U12 32DIMM Front 3.5&quot;,W/O EXP "/>
    <d v="2022-04-19T00:00:00"/>
    <s v="AGUVNE20220419"/>
    <s v="CNY"/>
    <m/>
    <n v="380747"/>
    <d v="2022-04-19T00:00:00"/>
    <s v="Compal 6650 шт"/>
  </r>
  <r>
    <d v="2022-04-29T00:00:00"/>
    <s v="оплата"/>
    <s v="ВЭС"/>
    <s v="Karamay"/>
    <n v="434600"/>
    <s v="usd"/>
    <s v="зачислено"/>
    <m/>
    <m/>
    <m/>
    <s v="ST12000NM002G"/>
    <d v="2022-04-19T00:00:00"/>
    <s v="KRM/1904"/>
    <s v="usd"/>
    <m/>
    <n v="380838"/>
    <d v="2022-04-21T00:00:00"/>
    <s v="Комплектующие 3 ЯЛ (RAM, HDD)"/>
  </r>
  <r>
    <d v="2022-04-29T00:00:00"/>
    <s v="оплата"/>
    <s v="ВЭС"/>
    <s v="Karamay"/>
    <n v="448200.56"/>
    <s v="usd"/>
    <s v="зачислено"/>
    <m/>
    <m/>
    <m/>
    <s v="ST12000NM002G"/>
    <d v="2022-04-19T00:00:00"/>
    <s v="KRM/1904"/>
    <s v="usd"/>
    <m/>
    <n v="380838"/>
    <d v="2022-04-21T00:00:00"/>
    <s v="Комплектующие 3 ЯЛ (RAM, HDD)"/>
  </r>
  <r>
    <d v="2022-04-29T00:00:00"/>
    <s v="оплата"/>
    <s v="ВЭС"/>
    <s v="Karamay"/>
    <n v="55150"/>
    <s v="usd"/>
    <s v="зачислено"/>
    <m/>
    <m/>
    <m/>
    <s v="ST16000NM002G 16T SAS"/>
    <d v="2022-05-13T00:00:00"/>
    <s v="KRM/1305-2"/>
    <m/>
    <m/>
    <n v="380996"/>
    <d v="2022-04-26T00:00:00"/>
    <s v="Комплектующие 4"/>
  </r>
  <r>
    <d v="2022-04-29T00:00:00"/>
    <s v="оплата"/>
    <s v="ВЭС"/>
    <s v="Karamay"/>
    <n v="56870"/>
    <s v="usd"/>
    <s v="зачислено"/>
    <m/>
    <m/>
    <m/>
    <s v="ST16000NM002G 16T SAS"/>
    <d v="2022-05-13T00:00:00"/>
    <s v="KRM/1305-2"/>
    <m/>
    <m/>
    <n v="380996"/>
    <d v="2022-04-26T00:00:00"/>
    <s v="Комплектующие 4"/>
  </r>
  <r>
    <d v="2022-05-04T00:00:00"/>
    <s v="оплата"/>
    <s v="ВЭС"/>
    <s v="AGU China"/>
    <n v="8939479.2800000161"/>
    <s v="cny"/>
    <s v="зачислено"/>
    <m/>
    <m/>
    <m/>
    <s v="000010 72AOKO26022 Whitley 2U12 32DIMM Front 3.5&quot;,W/O EXP "/>
    <d v="2022-04-19T00:00:00"/>
    <s v="AGUVNE20220419"/>
    <s v="CNY"/>
    <m/>
    <n v="380747"/>
    <d v="2022-04-19T00:00:00"/>
    <s v="Compal 6650 шт"/>
  </r>
  <r>
    <d v="2022-05-04T00:00:00"/>
    <s v="оплата"/>
    <s v="ВЭС"/>
    <s v="Time ART"/>
    <n v="17997980"/>
    <s v="cny"/>
    <s v="зачислено"/>
    <m/>
    <m/>
    <m/>
    <s v="RDIMM Samsung 128 GB DDR4-3200 ECC M393AAG40M32-CAE"/>
    <d v="2022-04-27T00:00:00"/>
    <s v="TAI-VES20220428"/>
    <m/>
    <m/>
    <n v="380872"/>
    <d v="2022-04-22T00:00:00"/>
    <s v="BRUKIDA LIMITED: Память+SSD (ЯЛ)"/>
  </r>
  <r>
    <d v="2022-05-05T00:00:00"/>
    <s v="оплата"/>
    <s v="ВЭС"/>
    <s v="AGU China"/>
    <n v="1104773.8799999999"/>
    <s v="cny"/>
    <s v="зачислено"/>
    <m/>
    <m/>
    <m/>
    <s v="Minimal machine K1Power E980"/>
    <d v="2022-04-21T00:00:00"/>
    <s v="AGUVNE20220421"/>
    <s v="CNY"/>
    <m/>
    <n v="380793"/>
    <d v="2022-04-18T00:00:00"/>
    <s v="Power 4pcs"/>
  </r>
  <r>
    <d v="2022-05-05T00:00:00"/>
    <s v="оплата"/>
    <s v="ВЭС"/>
    <s v="Time ART"/>
    <n v="17895226.120000001"/>
    <s v="cny"/>
    <s v="зачислено"/>
    <m/>
    <m/>
    <m/>
    <s v="15TB U.2 NVMe SSD 2.5&quot; Samsung MZWLJ15THALA-00007"/>
    <d v="2022-04-29T00:00:00"/>
    <s v="TAI-VES20220429"/>
    <s v="CNY"/>
    <m/>
    <n v="380829"/>
    <d v="2022-04-22T00:00:00"/>
    <s v="BRUKIDA LIMITED: Память+SSD (КНС)"/>
  </r>
  <r>
    <d v="2022-05-05T00:00:00"/>
    <s v="оплата"/>
    <s v="ВЭС"/>
    <s v="Time ART"/>
    <n v="10764987.32"/>
    <s v="cny"/>
    <s v="зачислено"/>
    <m/>
    <m/>
    <m/>
    <s v="RDIMM Samsung 128 GB DDR4-3200 ECC M393AAG40M32-CAE"/>
    <d v="2022-04-27T00:00:00"/>
    <s v="TAI-VES20220428"/>
    <m/>
    <m/>
    <n v="380872"/>
    <d v="2022-04-22T00:00:00"/>
    <s v="BRUKIDA LIMITED: Память+SSD (ЯЛ)"/>
  </r>
  <r>
    <d v="2022-05-06T00:00:00"/>
    <s v="оплата"/>
    <s v="ВЭС"/>
    <s v="Time ART"/>
    <n v="5889828.2799999956"/>
    <s v="cny"/>
    <s v="зачислено"/>
    <m/>
    <m/>
    <m/>
    <s v="15TB U.2 NVMe SSD 2.5&quot; Samsung MZWLJ15THALA-00007"/>
    <d v="2022-04-29T00:00:00"/>
    <s v="TAI-VES20220429"/>
    <s v="CNY"/>
    <m/>
    <n v="380829"/>
    <d v="2022-04-22T00:00:00"/>
    <s v="BRUKIDA LIMITED: Память+SSD (КНС)"/>
  </r>
  <r>
    <d v="2022-05-06T00:00:00"/>
    <s v="оплата"/>
    <s v="ВЭС"/>
    <s v="Time ART"/>
    <n v="86174.79"/>
    <s v="cny"/>
    <s v="зачислено"/>
    <m/>
    <m/>
    <m/>
    <s v="Процессор Intel® Xeon® Gold 5218  "/>
    <d v="2022-04-14T00:00:00"/>
    <s v="TAI-VES20220414-2"/>
    <s v="CNY"/>
    <m/>
    <n v="380396"/>
    <d v="2022-04-08T00:00:00"/>
    <s v="Процессоры Интел 612 шт."/>
  </r>
  <r>
    <d v="2022-05-06T00:00:00"/>
    <s v="оплата"/>
    <s v="ВЭС"/>
    <s v="Time ART"/>
    <n v="13024036.560000001"/>
    <s v="cny"/>
    <s v="зачислено"/>
    <m/>
    <m/>
    <m/>
    <s v="ST12000NM002G/ HUH721212AL5204/ HUH721212AL5200 12TB 7200 SAS 12Gb/s 3.5"/>
    <d v="2022-04-26T00:00:00"/>
    <s v="TAI-VES20220427"/>
    <s v="CNY"/>
    <m/>
    <n v="380997"/>
    <d v="2022-04-26T00:00:00"/>
    <s v="Комплектующие 5"/>
  </r>
  <r>
    <d v="2022-05-06T00:00:00"/>
    <s v="оплата"/>
    <s v="ВЭС"/>
    <s v="AGU China"/>
    <n v="126628.2"/>
    <s v="cny"/>
    <s v="зачислено"/>
    <m/>
    <m/>
    <m/>
    <s v="CR212- 780(INTEL)"/>
    <m/>
    <m/>
    <m/>
    <m/>
    <n v="380923"/>
    <d v="2022-04-25T00:00:00"/>
    <s v="ODM model (образец серверной платформы 1 шт)"/>
  </r>
  <r>
    <d v="2022-05-06T00:00:00"/>
    <s v="оплата"/>
    <s v="ВЭС"/>
    <s v="HORGAS"/>
    <n v="198350"/>
    <s v="usd"/>
    <s v="зачислено"/>
    <m/>
    <m/>
    <m/>
    <e v="#N/A"/>
    <m/>
    <m/>
    <m/>
    <m/>
    <s v="резерв HORGAS"/>
    <e v="#N/A"/>
    <e v="#N/A"/>
  </r>
  <r>
    <d v="2022-05-06T00:00:00"/>
    <s v="оплата"/>
    <s v="ВЭС"/>
    <s v="Karamay"/>
    <n v="497220"/>
    <s v="usd"/>
    <s v="зачислено"/>
    <m/>
    <m/>
    <m/>
    <s v="9080-MHE E880 40 core 4.35 1536GB RAM (1024GB active)"/>
    <d v="2022-04-28T00:00:00"/>
    <s v="KRM/2804-2"/>
    <s v="usd"/>
    <m/>
    <n v="381159"/>
    <d v="2022-04-28T00:00:00"/>
    <s v="UK 9080"/>
  </r>
  <r>
    <d v="2022-05-06T00:00:00"/>
    <s v="оплата"/>
    <s v="ВЭС"/>
    <s v="Karamay"/>
    <n v="498980"/>
    <s v="usd"/>
    <s v="зачислено"/>
    <m/>
    <m/>
    <m/>
    <s v="9080-MHE E880 40 core 4.35 1536GB RAM (1024GB active)"/>
    <d v="2022-04-28T00:00:00"/>
    <s v="KRM/2804-2"/>
    <s v="usd"/>
    <m/>
    <n v="381159"/>
    <d v="2022-04-28T00:00:00"/>
    <s v="UK 9080"/>
  </r>
  <r>
    <d v="2022-05-06T00:00:00"/>
    <s v="оплата"/>
    <s v="ВЭС"/>
    <s v="Chip in stock"/>
    <n v="546930.76"/>
    <s v="usd"/>
    <s v="зачислено"/>
    <m/>
    <m/>
    <m/>
    <s v="SN74GTL2014PWR"/>
    <m/>
    <s v="CiS_1"/>
    <s v="usd"/>
    <m/>
    <n v="381035"/>
    <d v="2022-04-27T00:00:00"/>
    <s v="Эл компоненты, заказ 6 (VN004)"/>
  </r>
  <r>
    <d v="2022-05-11T00:00:00"/>
    <s v="оплата"/>
    <s v="ВЭС"/>
    <s v="Time ART"/>
    <n v="15014623.439999999"/>
    <s v="cny"/>
    <s v="зачислено"/>
    <m/>
    <m/>
    <m/>
    <s v="ST12000NM002G/ HUH721212AL5204/ HUH721212AL5200 12TB 7200 SAS 12Gb/s 3.5"/>
    <d v="2022-04-26T00:00:00"/>
    <s v="TAI-VES20220427"/>
    <s v="CNY"/>
    <m/>
    <n v="380997"/>
    <d v="2022-04-26T00:00:00"/>
    <s v="Комплектующие 5"/>
  </r>
  <r>
    <d v="2022-05-11T00:00:00"/>
    <s v="оплата"/>
    <s v="ВЭС"/>
    <s v="Time ART"/>
    <n v="3985376.56"/>
    <s v="cny"/>
    <s v="зачислено"/>
    <m/>
    <m/>
    <m/>
    <s v="6NG262ZR0MR-Gxx HPC Server Barebone G262-ZR0, 4x nVidia Tesla A100 80Gb SXM4 included, supports 2x AMD ROME CPUs"/>
    <m/>
    <m/>
    <m/>
    <m/>
    <n v="381158"/>
    <d v="2022-04-27T00:00:00"/>
    <s v="Gigabyte k-project"/>
  </r>
  <r>
    <d v="2022-05-11T00:00:00"/>
    <s v="оплата"/>
    <s v="ВЭС"/>
    <s v="XIAMEN CANDOUR"/>
    <n v="1911332"/>
    <s v="cny"/>
    <s v="зачислено"/>
    <m/>
    <m/>
    <m/>
    <s v="IW2221-2GR-model ONE"/>
    <m/>
    <m/>
    <m/>
    <m/>
    <n v="381221"/>
    <d v="2022-05-05T00:00:00"/>
    <s v="Образцы sitonholy"/>
  </r>
  <r>
    <d v="2022-05-11T00:00:00"/>
    <s v="оплата"/>
    <s v="ВЭС"/>
    <s v="Karamay"/>
    <n v="499100"/>
    <s v="usd"/>
    <s v="зачислено"/>
    <m/>
    <m/>
    <m/>
    <s v="9080-MHE E880 40 core 4.35 1536GB RAM (1024GB active)"/>
    <d v="2022-04-28T00:00:00"/>
    <s v="KRM/2804-2"/>
    <s v="usd"/>
    <m/>
    <n v="381159"/>
    <d v="2022-04-28T00:00:00"/>
    <s v="UK 9080"/>
  </r>
  <r>
    <d v="2022-05-11T00:00:00"/>
    <s v="оплата"/>
    <s v="ВЭС"/>
    <s v="Karamay"/>
    <n v="498250"/>
    <s v="usd"/>
    <s v="зачислено"/>
    <m/>
    <m/>
    <m/>
    <s v="9080-MHE E880 40 core 4.35 1536GB RAM (1024GB active)"/>
    <d v="2022-04-28T00:00:00"/>
    <s v="KRM/2804-2"/>
    <s v="usd"/>
    <m/>
    <n v="381159"/>
    <d v="2022-04-28T00:00:00"/>
    <s v="UK 9080"/>
  </r>
  <r>
    <d v="2022-05-12T00:00:00"/>
    <s v="оплата"/>
    <s v="ВЭС"/>
    <s v="Time ART"/>
    <n v="4856480.24"/>
    <s v="cny"/>
    <s v="зачислено"/>
    <m/>
    <m/>
    <m/>
    <s v="6NG262ZR0MR-Gxx HPC Server Barebone G262-ZR0, 4x nVidia Tesla A100 80Gb SXM4 included, supports 2x AMD ROME CPUs"/>
    <m/>
    <m/>
    <m/>
    <m/>
    <n v="381158"/>
    <d v="2022-04-27T00:00:00"/>
    <s v="Gigabyte k-project"/>
  </r>
  <r>
    <d v="2022-05-12T00:00:00"/>
    <s v="оплата"/>
    <s v="ВЭС"/>
    <s v="Time ART"/>
    <n v="1260517.2"/>
    <s v="cny"/>
    <s v="зачислено"/>
    <m/>
    <m/>
    <m/>
    <s v="Intel Xeon Gold 6248R"/>
    <d v="2022-04-14T00:00:00"/>
    <s v="TAI-VES20220414-4"/>
    <s v="CNY"/>
    <m/>
    <n v="380646"/>
    <d v="2022-04-14T00:00:00"/>
    <s v="Комплектующие 1 КНС (6248R) 1988 шт."/>
  </r>
  <r>
    <d v="2022-05-12T00:00:00"/>
    <s v="оплата"/>
    <s v="ВЭС"/>
    <s v="Time ART"/>
    <n v="12883022.560000001"/>
    <s v="cny"/>
    <s v="зачислено"/>
    <m/>
    <m/>
    <m/>
    <s v="MCX512A-ACAT"/>
    <d v="2022-05-05T00:00:00"/>
    <s v="TAI-VES20220505"/>
    <s v="CNY"/>
    <m/>
    <n v="380837"/>
    <d v="2022-04-21T00:00:00"/>
    <s v="Комплектующие 2 КНС (SSD + CPU)"/>
  </r>
  <r>
    <d v="2022-05-12T00:00:00"/>
    <s v="оплата"/>
    <s v="ВЭС"/>
    <s v="Karamay"/>
    <n v="84662.5"/>
    <s v="usd"/>
    <s v="зачислено"/>
    <m/>
    <m/>
    <m/>
    <s v="9080-MHE E880 40 core 4.35 1536GB RAM (1024GB active)"/>
    <d v="2022-04-28T00:00:00"/>
    <s v="KRM/2804-2"/>
    <s v="usd"/>
    <m/>
    <n v="381159"/>
    <d v="2022-04-28T00:00:00"/>
    <s v="UK 9080"/>
  </r>
  <r>
    <d v="2022-05-12T00:00:00"/>
    <s v="оплата"/>
    <s v="ВЭС"/>
    <s v="Karamay"/>
    <n v="432940"/>
    <s v="usd"/>
    <s v="зачислено"/>
    <m/>
    <m/>
    <m/>
    <s v="9040-MR9 E950 Server 1:9040 "/>
    <m/>
    <m/>
    <m/>
    <m/>
    <n v="381160"/>
    <d v="2022-04-29T00:00:00"/>
    <s v="UK9040MR"/>
  </r>
  <r>
    <d v="2022-05-12T00:00:00"/>
    <s v="оплата"/>
    <s v="ВЭС"/>
    <s v="Karamay"/>
    <n v="433690"/>
    <s v="usd"/>
    <s v="зачислено"/>
    <m/>
    <m/>
    <m/>
    <s v="9040-MR9 E950 Server 1:9040 "/>
    <m/>
    <m/>
    <m/>
    <m/>
    <n v="381160"/>
    <d v="2022-04-29T00:00:00"/>
    <s v="UK9040MR"/>
  </r>
  <r>
    <d v="2022-05-12T00:00:00"/>
    <s v="оплата"/>
    <s v="ВЭС"/>
    <s v="Karamay"/>
    <n v="48710.8"/>
    <s v="usd"/>
    <s v="зачислено"/>
    <m/>
    <m/>
    <m/>
    <s v="EM92 32GB DDR4 Memory"/>
    <m/>
    <m/>
    <m/>
    <m/>
    <n v="380366"/>
    <d v="2022-04-08T00:00:00"/>
    <s v="запчасти (UK)"/>
  </r>
  <r>
    <d v="2022-05-13T00:00:00"/>
    <s v="оплата"/>
    <s v="ВЭС"/>
    <s v="Time ART"/>
    <n v="2032190"/>
    <s v="cny"/>
    <s v="зачислено"/>
    <m/>
    <m/>
    <m/>
    <s v="64GB DDR4-3200 RDIMM B die"/>
    <m/>
    <m/>
    <m/>
    <m/>
    <n v="380645"/>
    <d v="2022-04-14T00:00:00"/>
    <s v="RAM и HDD Hong Kong"/>
  </r>
  <r>
    <d v="2022-05-13T00:00:00"/>
    <s v="оплата"/>
    <s v="ВЭС"/>
    <s v="Time ART"/>
    <n v="38084025.439999998"/>
    <s v="cny"/>
    <s v="зачислено"/>
    <m/>
    <m/>
    <m/>
    <s v="MCX512A-ACAT"/>
    <d v="2022-05-05T00:00:00"/>
    <s v="TAI-VES20220505"/>
    <s v="CNY"/>
    <m/>
    <n v="380837"/>
    <d v="2022-04-21T00:00:00"/>
    <s v="Комплектующие 2 КНС (SSD + CPU)"/>
  </r>
  <r>
    <d v="2022-05-13T00:00:00"/>
    <s v="оплата"/>
    <s v="ВЭС"/>
    <s v="AGU China"/>
    <n v="38976078.630000003"/>
    <s v="cny"/>
    <s v="зачислено"/>
    <m/>
    <m/>
    <m/>
    <s v="POLY CAP 270U 16V M P2.5 6.3X9 AR5K ETD"/>
    <m/>
    <m/>
    <m/>
    <m/>
    <n v="381264"/>
    <d v="2022-05-11T00:00:00"/>
    <s v="Compal CKD"/>
  </r>
  <r>
    <d v="2022-05-13T00:00:00"/>
    <s v="оплата"/>
    <s v="ВЭС"/>
    <s v="AGU China"/>
    <n v="50078666.5"/>
    <s v="cny"/>
    <s v="зачислено"/>
    <m/>
    <m/>
    <m/>
    <s v="000010 72AOK026022 Whitley 2U12 32DIMM Front 3.5*,H/0 EXP"/>
    <m/>
    <m/>
    <m/>
    <m/>
    <n v="381262"/>
    <d v="2022-05-11T00:00:00"/>
    <s v="Compal 4250"/>
  </r>
  <r>
    <d v="2022-05-13T00:00:00"/>
    <s v="оплата"/>
    <s v="ВЭС"/>
    <s v="Karamay"/>
    <n v="499300"/>
    <s v="usd"/>
    <s v="зачислено"/>
    <m/>
    <m/>
    <m/>
    <s v="9040-MR9 E950 Server 1:9040 "/>
    <m/>
    <m/>
    <m/>
    <m/>
    <n v="381160"/>
    <d v="2022-04-29T00:00:00"/>
    <s v="UK9040MR"/>
  </r>
  <r>
    <d v="2022-05-13T00:00:00"/>
    <s v="оплата"/>
    <s v="ВЭС"/>
    <s v="Karamay"/>
    <n v="497680"/>
    <s v="usd"/>
    <s v="зачислено"/>
    <m/>
    <m/>
    <m/>
    <s v="9040-MR9 E950 Server 1:9040 "/>
    <m/>
    <m/>
    <m/>
    <m/>
    <n v="381160"/>
    <d v="2022-04-29T00:00:00"/>
    <s v="UK9040MR"/>
  </r>
  <r>
    <d v="2022-05-16T00:00:00"/>
    <s v="оплата"/>
    <s v="ВЭС"/>
    <s v="Time ART"/>
    <n v="4730378"/>
    <s v="cny"/>
    <s v="зачислено"/>
    <m/>
    <m/>
    <m/>
    <s v="MTFDKCB7T6TDZ-1AZ1ZABYY 7400 PRO 7680GB NVMe U.3 (7mm) Non-SED Enterprise SSD"/>
    <m/>
    <m/>
    <m/>
    <m/>
    <n v="381161"/>
    <d v="2022-04-29T00:00:00"/>
    <s v="Комплектующие 6 NVME SSD"/>
  </r>
  <r>
    <d v="2022-05-16T00:00:00"/>
    <s v="оплата"/>
    <s v="ВЭС"/>
    <s v="Time ART"/>
    <n v="27928290"/>
    <s v="cny"/>
    <s v="зачислено"/>
    <m/>
    <m/>
    <m/>
    <s v="DDR4-2993 8Gx7ECCReg/RDIMM 2Rx4 64gb MTA36ASF8G72PZ-3G2"/>
    <m/>
    <m/>
    <m/>
    <m/>
    <n v="381180"/>
    <d v="2022-05-05T00:00:00"/>
    <s v="комплектующие 7 HDD ЯЛ"/>
  </r>
  <r>
    <d v="2022-05-16T00:00:00"/>
    <s v="оплата"/>
    <s v="ВЭС"/>
    <s v="Time ART"/>
    <n v="2808192"/>
    <s v="cny"/>
    <s v="зачислено"/>
    <m/>
    <m/>
    <m/>
    <s v="MCX512A-ACAT / Mellanox ConnectX-5 EN Adapter Card 10/25GbE Dual-Port SFP28 PCIe 3.0 x8"/>
    <m/>
    <m/>
    <m/>
    <m/>
    <n v="381386"/>
    <d v="2022-08-12T00:00:00"/>
    <s v="комплектующие 8"/>
  </r>
  <r>
    <d v="2022-05-16T00:00:00"/>
    <s v="оплата"/>
    <s v="ВЭС"/>
    <s v="Karamay"/>
    <n v="385490"/>
    <s v="usd"/>
    <s v="зачислено"/>
    <m/>
    <m/>
    <m/>
    <s v="9040-MR9 E950 Server 1:9040 "/>
    <m/>
    <m/>
    <m/>
    <m/>
    <n v="381160"/>
    <d v="2022-04-29T00:00:00"/>
    <s v="UK9040MR"/>
  </r>
  <r>
    <d v="2022-05-16T00:00:00"/>
    <s v="оплата"/>
    <s v="ВЭС"/>
    <s v="Chip in stock"/>
    <n v="49290"/>
    <s v="usd"/>
    <s v="зачислено"/>
    <m/>
    <m/>
    <m/>
    <s v="MPM3695GRF-25-0022"/>
    <m/>
    <s v="CiS_1"/>
    <s v="usd"/>
    <m/>
    <n v="381247"/>
    <d v="2022-05-11T00:00:00"/>
    <s v="Эл. Компоненты заказ 9 (VN009)"/>
  </r>
  <r>
    <d v="2022-05-16T00:00:00"/>
    <s v="оплата"/>
    <s v="ВЭС"/>
    <s v="Karamay"/>
    <n v="496300"/>
    <s v="usd"/>
    <s v="зачислено"/>
    <m/>
    <m/>
    <m/>
    <s v="ST16000NM002G 16T SAS"/>
    <m/>
    <s v="KRM/1305-2"/>
    <m/>
    <m/>
    <n v="380996"/>
    <d v="2022-04-26T00:00:00"/>
    <s v="Комплектующие 4"/>
  </r>
  <r>
    <d v="2022-05-16T00:00:00"/>
    <s v="оплата"/>
    <s v="ВЭС"/>
    <s v="Karamay"/>
    <n v="498680"/>
    <s v="usd"/>
    <s v="зачислено"/>
    <m/>
    <m/>
    <m/>
    <s v="ST16000NM002G 16T SAS"/>
    <m/>
    <s v="KRM/1305-2"/>
    <m/>
    <m/>
    <n v="380996"/>
    <d v="2022-04-26T00:00:00"/>
    <s v="Комплектующие 4"/>
  </r>
  <r>
    <d v="2022-05-17T00:00:00"/>
    <s v="оплата"/>
    <s v="ВЭС"/>
    <s v="Time ART"/>
    <n v="8296290"/>
    <s v="cny"/>
    <s v="зачислено"/>
    <m/>
    <m/>
    <m/>
    <s v="1.92TB SAS 12Gb/s SSD 2.5  Samsung MZILT1T9HBJR-00007"/>
    <m/>
    <m/>
    <m/>
    <m/>
    <n v="381454"/>
    <d v="2022-06-13T00:00:00"/>
    <s v="Комплектующие 9"/>
  </r>
  <r>
    <d v="2022-05-17T00:00:00"/>
    <s v="оплата"/>
    <s v="ВЭС"/>
    <s v="Karamay"/>
    <n v="427500"/>
    <s v="usd"/>
    <s v="зачислено"/>
    <m/>
    <m/>
    <m/>
    <s v="2827-H20 (Ref)"/>
    <m/>
    <m/>
    <m/>
    <m/>
    <n v="381453"/>
    <d v="2022-06-13T00:00:00"/>
    <s v="UK Z12"/>
  </r>
  <r>
    <d v="2022-05-17T00:00:00"/>
    <s v="оплата"/>
    <s v="ВЭС"/>
    <s v="Karamay"/>
    <n v="497310"/>
    <s v="usd"/>
    <s v="зачислено"/>
    <m/>
    <m/>
    <m/>
    <s v="ST16000NM002G 16T SAS"/>
    <m/>
    <s v="KRM/1305-2"/>
    <m/>
    <m/>
    <n v="380996"/>
    <d v="2022-04-26T00:00:00"/>
    <s v="Комплектующие 4"/>
  </r>
  <r>
    <d v="2022-05-17T00:00:00"/>
    <s v="оплата"/>
    <s v="ВЭС"/>
    <s v="Karamay"/>
    <n v="499670"/>
    <s v="usd"/>
    <s v="зачислено"/>
    <m/>
    <m/>
    <m/>
    <s v="ST16000NM002G 16T SAS"/>
    <m/>
    <s v="KRM/1305-2"/>
    <m/>
    <m/>
    <n v="380996"/>
    <d v="2022-04-26T00:00:00"/>
    <s v="Комплектующие 4"/>
  </r>
  <r>
    <d v="2022-05-18T00:00:00"/>
    <s v="оплата"/>
    <s v="ВЭС"/>
    <s v="Time ART"/>
    <n v="17767500"/>
    <s v="cny"/>
    <s v="зачислено"/>
    <m/>
    <m/>
    <m/>
    <s v="BCM957414A4142CC Broadcom 25GbE SFP28 PG3x8"/>
    <m/>
    <m/>
    <m/>
    <m/>
    <n v="381220"/>
    <d v="2022-05-16T00:00:00"/>
    <s v="Комплектующие 10 Broadcom"/>
  </r>
  <r>
    <d v="2022-05-18T00:00:00"/>
    <s v="оплата"/>
    <s v="ВЭС"/>
    <s v="Time ART"/>
    <n v="22232500"/>
    <s v="cny"/>
    <s v="зачислено"/>
    <m/>
    <m/>
    <m/>
    <s v="6248R"/>
    <m/>
    <m/>
    <m/>
    <m/>
    <n v="381452"/>
    <d v="2022-05-16T00:00:00"/>
    <s v="Комплектующие 11 Intel 6248R"/>
  </r>
  <r>
    <d v="2022-05-18T00:00:00"/>
    <s v="оплата"/>
    <s v="ВЭС"/>
    <s v="AGU China"/>
    <n v="3194699.5"/>
    <s v="cny"/>
    <s v="зачислено"/>
    <m/>
    <m/>
    <m/>
    <s v="Minimal machine K1Power E980"/>
    <d v="2022-04-21T00:00:00"/>
    <s v="AGUVNE20220421"/>
    <s v="CNY"/>
    <m/>
    <n v="380793"/>
    <d v="2022-04-18T00:00:00"/>
    <s v="Power 4pcs"/>
  </r>
  <r>
    <d v="2022-05-18T00:00:00"/>
    <s v="оплата"/>
    <s v="ВЭС"/>
    <s v="Karamay"/>
    <n v="495990"/>
    <s v="usd"/>
    <s v="зачислено"/>
    <m/>
    <m/>
    <m/>
    <s v="ST16000NM002G 16T SAS"/>
    <m/>
    <s v="KRM/1305-2"/>
    <m/>
    <m/>
    <n v="380996"/>
    <d v="2022-04-26T00:00:00"/>
    <s v="Комплектующие 4"/>
  </r>
  <r>
    <d v="2022-05-18T00:00:00"/>
    <s v="оплата"/>
    <s v="ВЭС"/>
    <s v="Karamay"/>
    <n v="498320"/>
    <s v="usd"/>
    <s v="зачислено"/>
    <m/>
    <m/>
    <m/>
    <s v="ST16000NM002G 16T SAS"/>
    <m/>
    <s v="KRM/1305-2"/>
    <m/>
    <m/>
    <n v="380996"/>
    <d v="2022-04-26T00:00:00"/>
    <s v="Комплектующие 4"/>
  </r>
  <r>
    <d v="2022-05-18T00:00:00"/>
    <s v="оплата"/>
    <s v="ВЭС"/>
    <s v="Chip in stock"/>
    <n v="406352.62"/>
    <s v="usd"/>
    <s v="зачислено"/>
    <m/>
    <m/>
    <m/>
    <s v="MP86934GLT-Z"/>
    <m/>
    <s v="CiS_1"/>
    <s v="usd"/>
    <m/>
    <n v="381387"/>
    <d v="2022-05-11T00:00:00"/>
    <s v="VN010"/>
  </r>
  <r>
    <d v="2022-05-19T00:00:00"/>
    <s v="оплата"/>
    <s v="ВЭС"/>
    <s v="Time ART"/>
    <n v="83090.02"/>
    <s v="cny"/>
    <s v="зачислено"/>
    <m/>
    <m/>
    <m/>
    <s v="6NG262ZR0MR-Gxx HPC Server Barebone G262-ZR0, 4x nVidia Tesla A100 80Gb SXM4 included, supports 2x AMD ROME CPUs"/>
    <m/>
    <m/>
    <m/>
    <m/>
    <n v="381158"/>
    <d v="2022-04-27T00:00:00"/>
    <s v="Gigabyte k-project"/>
  </r>
  <r>
    <d v="2022-05-19T00:00:00"/>
    <s v="оплата"/>
    <s v="ВЭС"/>
    <s v="Time ART"/>
    <n v="35889900"/>
    <s v="cny"/>
    <s v="зачислено"/>
    <m/>
    <m/>
    <m/>
    <s v="6248R"/>
    <m/>
    <m/>
    <m/>
    <m/>
    <n v="381452"/>
    <d v="2022-05-16T00:00:00"/>
    <s v="Комплектующие 11 Intel 6248R"/>
  </r>
  <r>
    <d v="2022-05-19T00:00:00"/>
    <s v="оплата"/>
    <s v="ВЭС"/>
    <s v="Time ART"/>
    <n v="548843"/>
    <s v="cny"/>
    <s v="зачислено"/>
    <m/>
    <m/>
    <m/>
    <s v="MCX512A-ACAT"/>
    <d v="2022-05-05T00:00:00"/>
    <s v="TAI-VES20220505"/>
    <s v="CNY"/>
    <m/>
    <n v="380837"/>
    <d v="2022-04-21T00:00:00"/>
    <s v="Комплектующие 2 КНС (SSD + CPU)"/>
  </r>
  <r>
    <d v="2022-05-19T00:00:00"/>
    <s v="оплата"/>
    <s v="ВЭС"/>
    <s v="Karamay"/>
    <n v="494450"/>
    <s v="usd"/>
    <s v="зачислено"/>
    <m/>
    <m/>
    <m/>
    <s v="ST16000NM002G 16T SAS"/>
    <m/>
    <s v="KRM/1305-2"/>
    <m/>
    <m/>
    <n v="380996"/>
    <d v="2022-04-26T00:00:00"/>
    <s v="Комплектующие 4"/>
  </r>
  <r>
    <d v="2022-05-19T00:00:00"/>
    <s v="оплата"/>
    <s v="ВЭС"/>
    <s v="Karamay"/>
    <n v="495890"/>
    <s v="usd"/>
    <s v="зачислено"/>
    <m/>
    <m/>
    <m/>
    <s v="ST16000NM002G 16T SAS"/>
    <m/>
    <s v="KRM/1305-2"/>
    <m/>
    <m/>
    <n v="380996"/>
    <d v="2022-04-26T00:00:00"/>
    <s v="Комплектующие 4"/>
  </r>
  <r>
    <d v="2022-05-19T00:00:00"/>
    <s v="оплата"/>
    <s v="ВЭС"/>
    <s v="Karamay"/>
    <n v="49270"/>
    <s v="usd"/>
    <s v="зачислено"/>
    <m/>
    <m/>
    <m/>
    <s v="ST16000NM002G 16T SAS"/>
    <m/>
    <s v="KRM/1305-2"/>
    <m/>
    <m/>
    <n v="380996"/>
    <d v="2022-04-26T00:00:00"/>
    <s v="Комплектующие 4"/>
  </r>
  <r>
    <d v="2022-05-23T00:00:00"/>
    <s v="оплата"/>
    <s v="ВЭС"/>
    <s v="Time ART"/>
    <n v="19664500"/>
    <s v="cny"/>
    <s v="зачислено"/>
    <m/>
    <m/>
    <m/>
    <s v="6248R"/>
    <m/>
    <m/>
    <m/>
    <m/>
    <n v="381452"/>
    <d v="2022-05-16T00:00:00"/>
    <s v="Комплектующие 11 Intel 6248R"/>
  </r>
  <r>
    <d v="2022-05-23T00:00:00"/>
    <s v="оплата"/>
    <s v="ВЭС"/>
    <s v="Karamay"/>
    <n v="495380"/>
    <s v="usd"/>
    <s v="зачислено"/>
    <m/>
    <m/>
    <m/>
    <s v="X6-8 DIRECTORS "/>
    <m/>
    <m/>
    <m/>
    <m/>
    <n v="381715"/>
    <d v="2022-05-20T00:00:00"/>
    <s v="UK14686"/>
  </r>
  <r>
    <d v="2022-05-23T00:00:00"/>
    <s v="оплата"/>
    <s v="ВЭС"/>
    <s v="Karamay"/>
    <n v="498990"/>
    <s v="usd"/>
    <s v="зачислено"/>
    <m/>
    <m/>
    <m/>
    <s v="X6-8 DIRECTORS "/>
    <m/>
    <m/>
    <m/>
    <m/>
    <n v="381715"/>
    <d v="2022-05-20T00:00:00"/>
    <s v="UK14686"/>
  </r>
  <r>
    <d v="2022-05-24T00:00:00"/>
    <s v="оплата"/>
    <s v="ВЭС"/>
    <s v="Time ART"/>
    <n v="2551410"/>
    <s v="cny"/>
    <s v="зачислено"/>
    <m/>
    <m/>
    <m/>
    <s v="DDR4-2993 8Gx7ECCReg/RDIMM 2Rx4 64gb MTA36ASF8G72PZ-3G2"/>
    <m/>
    <m/>
    <m/>
    <m/>
    <n v="381180"/>
    <d v="2022-05-05T00:00:00"/>
    <s v="комплектующие 7 RAM Mikron 15000 ЯЛ"/>
  </r>
  <r>
    <d v="2022-05-24T00:00:00"/>
    <s v="оплата"/>
    <s v="ВЭС"/>
    <s v="Time ART"/>
    <n v="17448590"/>
    <s v="cny"/>
    <s v="зачислено"/>
    <m/>
    <m/>
    <m/>
    <s v="6248R "/>
    <m/>
    <m/>
    <m/>
    <m/>
    <n v="381611"/>
    <d v="2022-05-18T00:00:00"/>
    <s v="Комплектующие 12 CPU3000"/>
  </r>
  <r>
    <d v="2022-05-24T00:00:00"/>
    <s v="оплата"/>
    <s v="ВЭС"/>
    <s v="Karamay"/>
    <n v="496910"/>
    <s v="usd"/>
    <s v="зачислено"/>
    <m/>
    <m/>
    <m/>
    <s v="X6-8 DIRECTORS "/>
    <m/>
    <m/>
    <m/>
    <m/>
    <n v="381715"/>
    <d v="2022-05-20T00:00:00"/>
    <s v="UK14686"/>
  </r>
  <r>
    <d v="2022-05-24T00:00:00"/>
    <s v="оплата"/>
    <s v="ВЭС"/>
    <s v="Karamay"/>
    <n v="497180"/>
    <s v="usd"/>
    <s v="зачислено"/>
    <m/>
    <m/>
    <m/>
    <s v="X6-8 DIRECTORS "/>
    <m/>
    <m/>
    <m/>
    <m/>
    <n v="381715"/>
    <d v="2022-05-20T00:00:00"/>
    <s v="UK14686"/>
  </r>
  <r>
    <d v="2022-05-24T00:00:00"/>
    <s v="оплата"/>
    <s v="ВЭС"/>
    <s v="Chip in stock"/>
    <n v="8541.44"/>
    <s v="usd"/>
    <s v="зачислено"/>
    <m/>
    <m/>
    <m/>
    <s v="NTF6P02T3G"/>
    <m/>
    <s v="CiS_1"/>
    <s v="usd"/>
    <m/>
    <n v="381756"/>
    <d v="2022-05-23T00:00:00"/>
    <s v="VN013"/>
  </r>
  <r>
    <d v="2022-05-24T00:00:00"/>
    <s v="оплата"/>
    <s v="ВЭС"/>
    <s v="Chip in stock"/>
    <n v="442.25"/>
    <s v="usd"/>
    <s v="зачислено"/>
    <m/>
    <m/>
    <m/>
    <s v="SML-D13WWT86A"/>
    <m/>
    <s v="CiS_1"/>
    <s v="usd"/>
    <m/>
    <n v="381757"/>
    <d v="2022-05-23T00:00:00"/>
    <s v="VN013LT"/>
  </r>
  <r>
    <d v="2022-05-24T00:00:00"/>
    <s v="оплата"/>
    <s v="ВЭС"/>
    <s v="Chip in stock"/>
    <n v="108000"/>
    <s v="usd"/>
    <s v="зачислено"/>
    <m/>
    <m/>
    <m/>
    <s v="STM32F765NIH6TR"/>
    <m/>
    <s v="CiS_1"/>
    <s v="usd"/>
    <m/>
    <n v="381455"/>
    <d v="2022-06-13T00:00:00"/>
    <s v="VN011"/>
  </r>
  <r>
    <d v="2022-05-24T00:00:00"/>
    <s v="оплата"/>
    <s v="ВЭС"/>
    <s v="Chip in stock"/>
    <n v="3200"/>
    <s v="usd"/>
    <s v="зачислено"/>
    <m/>
    <m/>
    <m/>
    <s v="ON Semiconductor FDMD8560L"/>
    <m/>
    <s v="CiS_1"/>
    <s v="usd"/>
    <m/>
    <n v="381538"/>
    <d v="2022-05-17T00:00:00"/>
    <s v="VN012"/>
  </r>
  <r>
    <d v="2022-05-25T00:00:00"/>
    <s v="оплата"/>
    <s v="ВЭС"/>
    <s v="Karamay"/>
    <n v="498230"/>
    <s v="usd"/>
    <s v="зачислено"/>
    <m/>
    <m/>
    <m/>
    <s v="X6-8 DIRECTORS "/>
    <m/>
    <m/>
    <m/>
    <m/>
    <n v="381715"/>
    <d v="2022-05-20T00:00:00"/>
    <s v="UK14686"/>
  </r>
  <r>
    <d v="2022-05-25T00:00:00"/>
    <s v="оплата"/>
    <s v="ВЭС"/>
    <s v="Karamay"/>
    <n v="497910"/>
    <s v="usd"/>
    <s v="зачислено"/>
    <m/>
    <m/>
    <m/>
    <s v="X6-8 DIRECTORS "/>
    <m/>
    <m/>
    <m/>
    <m/>
    <n v="381715"/>
    <d v="2022-05-20T00:00:00"/>
    <s v="UK14686"/>
  </r>
  <r>
    <d v="2022-05-25T00:00:00"/>
    <s v="оплата"/>
    <s v="ВЭС"/>
    <s v="Time ART"/>
    <n v="19909360.800000001"/>
    <s v="cny"/>
    <s v="зачислено"/>
    <m/>
    <m/>
    <m/>
    <s v="6248R "/>
    <m/>
    <m/>
    <m/>
    <m/>
    <n v="381611"/>
    <d v="2022-05-18T00:00:00"/>
    <s v="Комплектующие 12 CPU3000"/>
  </r>
  <r>
    <d v="2022-05-25T00:00:00"/>
    <s v="оплата"/>
    <s v="ВЭС"/>
    <s v="Time ART"/>
    <n v="90639.2"/>
    <s v="cny"/>
    <s v="зачислено"/>
    <m/>
    <m/>
    <m/>
    <s v="15TB U.2 NVMe SSD 2.5&quot; Samsung MZWLJ15THALA-00007"/>
    <d v="2022-04-29T00:00:00"/>
    <s v="TAI-VES20220429"/>
    <s v="CNY"/>
    <m/>
    <n v="380829"/>
    <d v="2022-04-22T00:00:00"/>
    <s v="BRUKIDA LIMITED: Память+SSD (КНС)"/>
  </r>
  <r>
    <d v="2022-05-26T00:00:00"/>
    <s v="оплата"/>
    <s v="ВЭС"/>
    <s v="Time ART"/>
    <n v="17598689.199999999"/>
    <s v="cny"/>
    <s v="зачислено"/>
    <m/>
    <m/>
    <m/>
    <s v="6248R "/>
    <m/>
    <m/>
    <m/>
    <m/>
    <n v="381611"/>
    <d v="2022-05-18T00:00:00"/>
    <s v="Комплектующие 12 CPU3000"/>
  </r>
  <r>
    <d v="2022-05-26T00:00:00"/>
    <s v="оплата"/>
    <s v="ВЭС"/>
    <s v="Time ART"/>
    <n v="752180"/>
    <s v="cny"/>
    <s v="зачислено"/>
    <m/>
    <m/>
    <m/>
    <s v="Intel Ethernet Controller KTI225LM SLNNH"/>
    <m/>
    <m/>
    <m/>
    <m/>
    <n v="381612"/>
    <d v="2022-05-19T00:00:00"/>
    <s v="brukida 13000 lan Intel"/>
  </r>
  <r>
    <d v="2022-05-26T00:00:00"/>
    <s v="оплата"/>
    <s v="ВЭС"/>
    <s v="Time ART"/>
    <n v="1649130.8"/>
    <s v="cny"/>
    <s v="зачислено"/>
    <m/>
    <m/>
    <m/>
    <s v="CPI Intel Gold 6248R CD8069504449401 "/>
    <d v="2022-04-18T00:00:00"/>
    <s v="TAI-VES20220518-2"/>
    <s v="CNY"/>
    <m/>
    <n v="381711"/>
    <d v="2022-05-20T00:00:00"/>
    <s v="brukida 2000 cpu 6248r"/>
  </r>
  <r>
    <d v="2022-05-26T00:00:00"/>
    <s v="оплата"/>
    <s v="ВЭС"/>
    <s v="Karamay"/>
    <n v="342452.8"/>
    <s v="usd"/>
    <s v="зачислено"/>
    <m/>
    <m/>
    <m/>
    <s v="X6-8 DIRECTORS "/>
    <m/>
    <m/>
    <m/>
    <m/>
    <n v="381715"/>
    <d v="2022-05-20T00:00:00"/>
    <s v="UK14686"/>
  </r>
  <r>
    <d v="2022-05-26T00:00:00"/>
    <s v="оплата"/>
    <s v="ВЭС"/>
    <s v="Karamay"/>
    <n v="499880"/>
    <s v="usd"/>
    <s v="зачислено"/>
    <m/>
    <m/>
    <m/>
    <s v="9080-M9S 4x48cores (88 active cores), 16TB RAM (9TB active), 32x1,6TB NVME SSD (4drawers)"/>
    <d v="2022-05-23T00:00:00"/>
    <s v="KRM/2305"/>
    <s v="usd"/>
    <m/>
    <n v="381789"/>
    <d v="2022-05-23T00:00:00"/>
    <s v="UK14690"/>
  </r>
  <r>
    <d v="2022-05-26T00:00:00"/>
    <s v="оплата"/>
    <s v="ВЭС"/>
    <s v="Karamay"/>
    <n v="153550"/>
    <s v="usd"/>
    <s v="зачислено"/>
    <m/>
    <m/>
    <m/>
    <s v="9080-M9S 4x48cores (88 active cores), 16TB RAM (9TB active), 32x1,6TB NVME SSD (4drawers)"/>
    <d v="2022-05-23T00:00:00"/>
    <s v="KRM/2305"/>
    <s v="usd"/>
    <m/>
    <n v="381789"/>
    <d v="2022-05-23T00:00:00"/>
    <s v="UK14690"/>
  </r>
  <r>
    <d v="2022-05-27T00:00:00"/>
    <s v="оплата"/>
    <s v="ВЭС"/>
    <s v="Time ART"/>
    <n v="19978620"/>
    <s v="cny"/>
    <s v="зачислено"/>
    <m/>
    <m/>
    <m/>
    <s v="CPI Intel Gold 6248R CD8069504449401 "/>
    <d v="2022-04-18T00:00:00"/>
    <s v="TAI-VES20220518-2"/>
    <s v="CNY"/>
    <m/>
    <n v="381711"/>
    <d v="2022-05-20T00:00:00"/>
    <s v="brukida 2000 cpu 6248r"/>
  </r>
  <r>
    <d v="2022-05-27T00:00:00"/>
    <s v="оплата"/>
    <s v="ВЭС"/>
    <s v="Karamay"/>
    <n v="494650"/>
    <s v="usd"/>
    <s v="зачислено"/>
    <m/>
    <m/>
    <m/>
    <s v="9080-M9S 4x48cores (88 active cores), 16TB RAM (9TB active), 32x1,6TB NVME SSD (4drawers)"/>
    <d v="2022-05-23T00:00:00"/>
    <s v="KRM/2305"/>
    <s v="usd"/>
    <m/>
    <n v="381789"/>
    <d v="2022-05-23T00:00:00"/>
    <s v="UK14690"/>
  </r>
  <r>
    <d v="2022-05-27T00:00:00"/>
    <s v="оплата"/>
    <s v="ВЭС"/>
    <s v="Karamay"/>
    <n v="498780"/>
    <s v="usd"/>
    <s v="зачислено"/>
    <m/>
    <m/>
    <m/>
    <s v="9080-M9S 4x48cores (88 active cores), 16TB RAM (9TB active), 32x1,6TB NVME SSD (4drawers)"/>
    <d v="2022-05-23T00:00:00"/>
    <s v="KRM/2305"/>
    <s v="usd"/>
    <m/>
    <n v="381789"/>
    <d v="2022-05-23T00:00:00"/>
    <s v="UK14690"/>
  </r>
  <r>
    <d v="2022-05-30T00:00:00"/>
    <s v="оплата"/>
    <s v="ВЭС"/>
    <s v="Time ART"/>
    <n v="13672680"/>
    <s v="cny"/>
    <s v="зачислено"/>
    <m/>
    <m/>
    <m/>
    <s v="CPI Intel Gold 6248R CD8069504449401 "/>
    <d v="2022-04-18T00:00:00"/>
    <s v="TAI-VES20220518-2"/>
    <s v="CNY"/>
    <m/>
    <n v="381711"/>
    <d v="2022-05-20T00:00:00"/>
    <s v="brukida 2000 cpu 6248r"/>
  </r>
  <r>
    <d v="2022-05-30T00:00:00"/>
    <s v="оплата"/>
    <s v="ВЭС"/>
    <s v="Time ART"/>
    <n v="6327320"/>
    <s v="cny"/>
    <s v="зачислено"/>
    <m/>
    <m/>
    <m/>
    <s v="ADRV9009-W/PCBZ"/>
    <m/>
    <m/>
    <m/>
    <m/>
    <n v="381848"/>
    <d v="2022-05-24T00:00:00"/>
    <s v="BRUKIDA 2000Network"/>
  </r>
  <r>
    <d v="2022-05-31T00:00:00"/>
    <s v="оплата"/>
    <s v="ВЭС"/>
    <s v="Karamay"/>
    <n v="498790"/>
    <s v="usd"/>
    <s v="зачислено"/>
    <m/>
    <m/>
    <m/>
    <s v="9080-M9S 4x48cores (88 active cores), 16TB RAM (9TB active), 32x1,6TB NVME SSD (4drawers)"/>
    <d v="2022-05-23T00:00:00"/>
    <s v="KRM/2305"/>
    <s v="usd"/>
    <m/>
    <n v="381789"/>
    <d v="2022-05-23T00:00:00"/>
    <s v="UK14690"/>
  </r>
  <r>
    <d v="2022-05-31T00:00:00"/>
    <s v="оплата"/>
    <s v="ВЭС"/>
    <s v="Karamay"/>
    <n v="497150"/>
    <s v="usd"/>
    <s v="зачислено"/>
    <m/>
    <m/>
    <m/>
    <s v="9080-M9S 4x48cores (88 active cores), 16TB RAM (9TB active), 32x1,6TB NVME SSD (4drawers)"/>
    <d v="2022-05-23T00:00:00"/>
    <s v="KRM/2305"/>
    <s v="usd"/>
    <m/>
    <n v="381789"/>
    <d v="2022-05-23T00:00:00"/>
    <s v="UK14690"/>
  </r>
  <r>
    <d v="2022-05-31T00:00:00"/>
    <s v="оплата"/>
    <s v="ВЭС"/>
    <s v="Time ART"/>
    <n v="19989680"/>
    <s v="cny"/>
    <s v="зачислено"/>
    <m/>
    <m/>
    <m/>
    <s v="RDIMM Samsung 128 GB DDR4-3200 ECC M393AAG40M32-CAE"/>
    <d v="2022-04-27T00:00:00"/>
    <s v="TAI-VES20220428"/>
    <m/>
    <m/>
    <n v="380872"/>
    <d v="2022-04-22T00:00:00"/>
    <s v="BRUKIDA LIMITED: Память+SSD (ЯЛ)"/>
  </r>
  <r>
    <d v="2022-06-01T00:00:00"/>
    <s v="оплата"/>
    <s v="ВЭС"/>
    <s v="Karamay"/>
    <n v="495330"/>
    <s v="usd"/>
    <s v="зачислено"/>
    <m/>
    <m/>
    <m/>
    <s v="9080-M9S 4x48cores (88 active cores), 16TB RAM (9TB active), 32x1,6TB NVME SSD (4drawers)"/>
    <d v="2022-05-23T00:00:00"/>
    <s v="KRM/2305"/>
    <s v="usd"/>
    <m/>
    <n v="381789"/>
    <d v="2022-05-23T00:00:00"/>
    <s v="UK14690"/>
  </r>
  <r>
    <d v="2022-06-01T00:00:00"/>
    <s v="оплата"/>
    <s v="ВЭС"/>
    <s v="Karamay"/>
    <n v="499140"/>
    <s v="usd"/>
    <s v="зачислено"/>
    <m/>
    <m/>
    <m/>
    <s v="9080-M9S 4x48cores (88 active cores), 16TB RAM (9TB active), 32x1,6TB NVME SSD (4drawers)"/>
    <d v="2022-05-23T00:00:00"/>
    <s v="KRM/2305"/>
    <s v="usd"/>
    <m/>
    <n v="381789"/>
    <d v="2022-05-23T00:00:00"/>
    <s v="UK14690"/>
  </r>
  <r>
    <d v="2022-06-01T00:00:00"/>
    <s v="оплата"/>
    <s v="ВЭС"/>
    <s v="Karamay"/>
    <n v="499740"/>
    <s v="usd"/>
    <s v="зачислено"/>
    <m/>
    <m/>
    <m/>
    <s v="9080-M9S 4x48cores (88 active cores), 16TB RAM (9TB active), 32x1,6TB NVME SSD (4drawers)"/>
    <d v="2022-05-23T00:00:00"/>
    <s v="KRM/2305"/>
    <s v="usd"/>
    <m/>
    <n v="381789"/>
    <d v="2022-05-23T00:00:00"/>
    <s v="UK14690"/>
  </r>
  <r>
    <d v="2022-06-01T00:00:00"/>
    <s v="оплата"/>
    <s v="ВЭС"/>
    <s v="Time ART"/>
    <n v="13467472.68"/>
    <s v="cny"/>
    <s v="зачислено"/>
    <m/>
    <m/>
    <m/>
    <s v="RDIMM Samsung 128 GB DDR4-3200 ECC M393AAG40M32-CAE"/>
    <d v="2022-04-27T00:00:00"/>
    <s v="TAI-VES20220428"/>
    <m/>
    <m/>
    <n v="380872"/>
    <d v="2022-04-22T00:00:00"/>
    <s v="BRUKIDA LIMITED: Память+SSD (ЯЛ)"/>
  </r>
  <r>
    <d v="2022-06-01T00:00:00"/>
    <s v="оплата"/>
    <s v="ВЭС"/>
    <s v="Time ART"/>
    <n v="1918749.2"/>
    <s v="cny"/>
    <s v="зачислено"/>
    <m/>
    <m/>
    <m/>
    <s v="CPI Intel Gold 6248R CD8069504449401 "/>
    <d v="2022-04-18T00:00:00"/>
    <s v="TAI-VES20220518-2"/>
    <s v="CNY"/>
    <m/>
    <n v="381711"/>
    <d v="2022-05-20T00:00:00"/>
    <s v="brukida 2000 cpu 6248r"/>
  </r>
  <r>
    <d v="2022-06-01T00:00:00"/>
    <s v="оплата"/>
    <s v="ВЭС"/>
    <s v="Time ART"/>
    <n v="4613778.12"/>
    <s v="cny"/>
    <s v="зачислено"/>
    <m/>
    <m/>
    <m/>
    <s v="RDIMM 32GB DDR4-3200 Samsung M393A4K40EB3-CWE"/>
    <d v="2022-05-20T00:00:00"/>
    <s v="TAI-VES20220520"/>
    <s v="CNY"/>
    <m/>
    <n v="381716"/>
    <d v="2022-05-20T00:00:00"/>
    <s v="BRUKIDA 919 DDR4 (ЯЛ)"/>
  </r>
  <r>
    <d v="2022-06-02T00:00:00"/>
    <s v="оплата"/>
    <s v="ВЭС"/>
    <s v="Time ART"/>
    <n v="11354246.880000001"/>
    <s v="cny"/>
    <s v="зачислено"/>
    <m/>
    <m/>
    <m/>
    <s v="RDIMM 32GB DDR4-3200 Samsung M393A4K40EB3-CWE"/>
    <d v="2022-05-20T00:00:00"/>
    <s v="TAI-VES20220520"/>
    <s v="CNY"/>
    <m/>
    <n v="381716"/>
    <d v="2022-05-20T00:00:00"/>
    <s v="BRUKIDA 919 DDR4 (ЯЛ)"/>
  </r>
  <r>
    <d v="2022-06-02T00:00:00"/>
    <s v="оплата"/>
    <s v="ВЭС"/>
    <s v="Time ART"/>
    <n v="8645753.1199999992"/>
    <s v="cny"/>
    <s v="зачислено"/>
    <m/>
    <m/>
    <m/>
    <s v="M393A8G40BB4-CWE Samsung 64G RDIMM 3200"/>
    <d v="2022-05-25T00:00:00"/>
    <s v="TAI-VES20220525"/>
    <s v="CNY"/>
    <m/>
    <n v="381890"/>
    <d v="2022-05-25T00:00:00"/>
    <s v="Комплектующие 13 ram 15000 Samsung"/>
  </r>
  <r>
    <d v="2022-06-02T00:00:00"/>
    <s v="оплата"/>
    <s v="ВЭС"/>
    <s v="Karamay"/>
    <n v="496730"/>
    <s v="usd"/>
    <s v="зачислено"/>
    <m/>
    <m/>
    <m/>
    <s v="9080-M9S 4x48cores (88 active cores), 16TB RAM (9TB active), 32x1,6TB NVME SSD (4drawers)"/>
    <d v="2022-05-23T00:00:00"/>
    <s v="KRM/2305"/>
    <s v="usd"/>
    <m/>
    <n v="381789"/>
    <d v="2022-05-23T00:00:00"/>
    <s v="UK14690"/>
  </r>
  <r>
    <d v="2022-06-02T00:00:00"/>
    <s v="оплата"/>
    <s v="ВЭС"/>
    <s v="Karamay"/>
    <n v="498220"/>
    <s v="usd"/>
    <s v="зачислено"/>
    <m/>
    <m/>
    <m/>
    <s v="9080-M9S 4x48cores (88 active cores), 16TB RAM (9TB active), 32x1,6TB NVME SSD (4drawers)"/>
    <d v="2022-05-23T00:00:00"/>
    <s v="KRM/2305"/>
    <s v="usd"/>
    <m/>
    <n v="381789"/>
    <d v="2022-05-23T00:00:00"/>
    <s v="UK14690"/>
  </r>
  <r>
    <d v="2022-06-03T00:00:00"/>
    <s v="оплата"/>
    <s v="ВЭС"/>
    <s v="Karamay"/>
    <n v="498440"/>
    <s v="usd"/>
    <s v="зачислено"/>
    <m/>
    <m/>
    <m/>
    <s v="9080-M9S 4x48cores (88 active cores), 16TB RAM (9TB active), 32x1,6TB NVME SSD (4drawers)"/>
    <d v="2022-05-23T00:00:00"/>
    <s v="KRM/2305"/>
    <s v="usd"/>
    <m/>
    <n v="381789"/>
    <d v="2022-05-23T00:00:00"/>
    <s v="UK14690"/>
  </r>
  <r>
    <d v="2022-06-03T00:00:00"/>
    <s v="оплата"/>
    <s v="ВЭС"/>
    <s v="Karamay"/>
    <n v="499210"/>
    <s v="usd"/>
    <s v="зачислено"/>
    <m/>
    <m/>
    <m/>
    <s v="9080-M9S 4x48cores (88 active cores), 16TB RAM (9TB active), 32x1,6TB NVME SSD (4drawers)"/>
    <d v="2022-05-23T00:00:00"/>
    <s v="KRM/2305"/>
    <s v="usd"/>
    <m/>
    <n v="381789"/>
    <d v="2022-05-23T00:00:00"/>
    <s v="UK14690"/>
  </r>
  <r>
    <d v="2022-06-03T00:00:00"/>
    <s v="оплата"/>
    <s v="ВЭС"/>
    <s v="Karamay"/>
    <n v="497365"/>
    <s v="usd"/>
    <s v="зачислено"/>
    <m/>
    <m/>
    <m/>
    <s v="9080-M9S 4x48cores (88 active cores), 16TB RAM (9TB active), 32x1,6TB NVME SSD (4drawers)"/>
    <d v="2022-05-23T00:00:00"/>
    <s v="KRM/2305"/>
    <s v="usd"/>
    <m/>
    <n v="381789"/>
    <d v="2022-05-23T00:00:00"/>
    <s v="UK14690"/>
  </r>
  <r>
    <d v="2022-06-06T00:00:00"/>
    <s v="оплата"/>
    <s v="ВЭС"/>
    <s v="Time ART"/>
    <n v="19005240"/>
    <s v="cny"/>
    <s v="зачислено"/>
    <m/>
    <m/>
    <m/>
    <s v="M393A8G40BB4-CWE Samsung 64G RDIMM 3200"/>
    <d v="2022-05-25T00:00:00"/>
    <s v="TAI-VES20220525"/>
    <s v="CNY"/>
    <m/>
    <n v="381890"/>
    <d v="2022-05-25T00:00:00"/>
    <s v="Комплектующие 13 ram 15000 Samsung"/>
  </r>
  <r>
    <d v="2022-06-06T00:00:00"/>
    <s v="оплата"/>
    <s v="ВЭС"/>
    <s v="Time ART"/>
    <n v="994760"/>
    <s v="cny"/>
    <s v="зачислено"/>
    <m/>
    <m/>
    <m/>
    <s v="Segeate HDD ST16000NM004J"/>
    <d v="2022-06-01T00:00:00"/>
    <s v="TAI-VES20220601"/>
    <s v="CNY"/>
    <m/>
    <n v="382157"/>
    <d v="2022-06-01T00:00:00"/>
    <s v="BRUKIDA 15000 hdd Seagate"/>
  </r>
  <r>
    <d v="2022-06-06T00:00:00"/>
    <s v="оплата"/>
    <s v="ВЭС"/>
    <s v="Karamay"/>
    <n v="499115"/>
    <s v="usd"/>
    <s v="зачислено"/>
    <m/>
    <m/>
    <m/>
    <s v="9080-M9S 4x48cores (88 active cores), 16TB RAM (9TB active), 32x1,6TB NVME SSD (4drawers)"/>
    <d v="2022-05-23T00:00:00"/>
    <s v="KRM/2305"/>
    <s v="usd"/>
    <m/>
    <n v="381789"/>
    <d v="2022-05-23T00:00:00"/>
    <s v="UK14690"/>
  </r>
  <r>
    <d v="2022-06-06T00:00:00"/>
    <s v="оплата"/>
    <s v="ВЭС"/>
    <s v="Karamay"/>
    <n v="497920"/>
    <s v="usd"/>
    <s v="зачислено"/>
    <m/>
    <m/>
    <m/>
    <s v="9080-M9S 4x48cores (88 active cores), 16TB RAM (9TB active), 32x1,6TB NVME SSD (4drawers)"/>
    <d v="2022-05-23T00:00:00"/>
    <s v="KRM/2305"/>
    <s v="usd"/>
    <m/>
    <n v="381789"/>
    <d v="2022-05-23T00:00:00"/>
    <s v="UK14690"/>
  </r>
  <r>
    <d v="2022-06-07T00:00:00"/>
    <s v="оплата"/>
    <s v="ВЭС"/>
    <s v="Chip in stock"/>
    <n v="5864.27"/>
    <s v="usd"/>
    <s v="зачислено"/>
    <m/>
    <m/>
    <m/>
    <s v="WSL0805R1000DEA"/>
    <m/>
    <m/>
    <m/>
    <m/>
    <n v="381830"/>
    <d v="2022-05-24T00:00:00"/>
    <s v="VN014"/>
  </r>
  <r>
    <d v="2022-06-07T00:00:00"/>
    <s v="оплата"/>
    <s v="ВЭС"/>
    <s v="Chip in stock"/>
    <n v="3082"/>
    <s v="usd"/>
    <s v="зачислено"/>
    <m/>
    <m/>
    <m/>
    <s v="ADF4371BCCZ"/>
    <m/>
    <m/>
    <m/>
    <m/>
    <n v="381832"/>
    <d v="2022-05-24T00:00:00"/>
    <s v="VN015"/>
  </r>
  <r>
    <d v="2022-06-07T00:00:00"/>
    <s v="оплата"/>
    <s v="ВЭС"/>
    <s v="Chip in stock"/>
    <n v="862.5"/>
    <s v="usd"/>
    <s v="зачислено"/>
    <m/>
    <m/>
    <m/>
    <n v="68711214022"/>
    <m/>
    <m/>
    <m/>
    <m/>
    <n v="381892"/>
    <d v="2022-05-25T00:00:00"/>
    <s v="VN016LT"/>
  </r>
  <r>
    <d v="2022-06-07T00:00:00"/>
    <s v="оплата"/>
    <s v="ВЭС"/>
    <s v="Chip in stock"/>
    <n v="1669.68"/>
    <s v="usd"/>
    <s v="зачислено"/>
    <m/>
    <m/>
    <m/>
    <s v="H5120NL"/>
    <m/>
    <m/>
    <m/>
    <m/>
    <n v="381944"/>
    <d v="2022-05-26T00:00:00"/>
    <s v="VN17"/>
  </r>
  <r>
    <d v="2022-06-07T00:00:00"/>
    <s v="оплата"/>
    <s v="ВЭС"/>
    <s v="Chip in stock"/>
    <n v="552.70000000000005"/>
    <s v="usd"/>
    <s v="зачислено"/>
    <m/>
    <m/>
    <m/>
    <s v="10-700977-001"/>
    <m/>
    <m/>
    <m/>
    <m/>
    <n v="381945"/>
    <d v="2022-05-26T00:00:00"/>
    <s v="VN17LT"/>
  </r>
  <r>
    <d v="2022-06-07T00:00:00"/>
    <s v="оплата"/>
    <s v="ВЭС"/>
    <s v="Chip in stock"/>
    <n v="3432.1"/>
    <s v="usd"/>
    <s v="зачислено"/>
    <m/>
    <m/>
    <m/>
    <s v="IHLP1616BZER2R2M11"/>
    <m/>
    <m/>
    <m/>
    <m/>
    <n v="381946"/>
    <d v="2022-05-26T00:00:00"/>
    <s v="VN18"/>
  </r>
  <r>
    <d v="2022-06-07T00:00:00"/>
    <s v="оплата"/>
    <s v="ВЭС"/>
    <s v="Chip in stock"/>
    <n v="11038.25"/>
    <s v="usd"/>
    <s v="зачислено"/>
    <m/>
    <m/>
    <m/>
    <s v="IHHP1008AZER1R0M01"/>
    <m/>
    <m/>
    <m/>
    <m/>
    <n v="381947"/>
    <d v="2022-05-26T00:00:00"/>
    <s v="VN18LT"/>
  </r>
  <r>
    <d v="2022-06-07T00:00:00"/>
    <s v="оплата"/>
    <s v="ВЭС"/>
    <s v="Chip in stock"/>
    <n v="5412.59"/>
    <s v="usd"/>
    <s v="зачислено"/>
    <m/>
    <m/>
    <m/>
    <s v="PCA9545ABS"/>
    <m/>
    <m/>
    <m/>
    <m/>
    <n v="382056"/>
    <d v="2022-05-30T00:00:00"/>
    <s v="VN20"/>
  </r>
  <r>
    <d v="2022-06-07T00:00:00"/>
    <s v="оплата"/>
    <s v="ВЭС"/>
    <s v="Chip in stock"/>
    <n v="6238.52"/>
    <s v="usd"/>
    <s v="зачислено"/>
    <m/>
    <m/>
    <m/>
    <n v="875075355004"/>
    <m/>
    <m/>
    <m/>
    <m/>
    <n v="382057"/>
    <d v="2022-05-30T00:00:00"/>
    <s v="VN20LT"/>
  </r>
  <r>
    <d v="2022-06-07T00:00:00"/>
    <s v="оплата"/>
    <s v="ВЭС"/>
    <s v="Chip in stock"/>
    <n v="34000"/>
    <s v="usd"/>
    <s v="зачислено"/>
    <m/>
    <m/>
    <m/>
    <e v="#N/A"/>
    <m/>
    <m/>
    <m/>
    <m/>
    <n v="382096"/>
    <d v="2022-05-31T00:00:00"/>
    <s v="VN019"/>
  </r>
  <r>
    <d v="2022-06-07T00:00:00"/>
    <s v="оплата"/>
    <s v="ВЭС"/>
    <s v="Chip in stock"/>
    <n v="4050"/>
    <s v="usd"/>
    <s v="зачислено"/>
    <m/>
    <m/>
    <m/>
    <e v="#N/A"/>
    <m/>
    <m/>
    <m/>
    <m/>
    <n v="382136"/>
    <d v="2022-06-01T00:00:00"/>
    <s v="VN021"/>
  </r>
  <r>
    <d v="2022-06-07T00:00:00"/>
    <s v="оплата"/>
    <s v="ВЭС"/>
    <s v="Karamay"/>
    <n v="498550"/>
    <s v="usd"/>
    <s v="зачислено"/>
    <m/>
    <m/>
    <m/>
    <s v="9080-M9S 4x48cores (88 active cores), 16TB RAM (9TB active), 32x1,6TB NVME SSD (4drawers)"/>
    <m/>
    <m/>
    <m/>
    <m/>
    <n v="381789"/>
    <d v="2022-05-23T00:00:00"/>
    <s v="UK14690"/>
  </r>
  <r>
    <d v="2022-06-07T00:00:00"/>
    <s v="оплата"/>
    <s v="ВЭС"/>
    <s v="Karamay"/>
    <n v="499140"/>
    <s v="usd"/>
    <s v="зачислено"/>
    <m/>
    <m/>
    <m/>
    <s v="9080-M9S 4x48cores (88 active cores), 16TB RAM (9TB active), 32x1,6TB NVME SSD (4drawers)"/>
    <m/>
    <m/>
    <m/>
    <m/>
    <n v="381789"/>
    <d v="2022-05-23T00:00:00"/>
    <s v="UK14690"/>
  </r>
  <r>
    <d v="2022-06-07T00:00:00"/>
    <s v="оплата"/>
    <s v="ВЭС"/>
    <s v="Karamay"/>
    <n v="497210"/>
    <s v="usd"/>
    <s v="зачислено"/>
    <m/>
    <m/>
    <m/>
    <s v="9080-M9S 4x48cores (88 active cores), 16TB RAM (9TB active), 32x1,6TB NVME SSD (4drawers)"/>
    <m/>
    <m/>
    <m/>
    <m/>
    <n v="381789"/>
    <d v="2022-05-23T00:00:00"/>
    <s v="UK14690"/>
  </r>
  <r>
    <d v="2022-06-07T00:00:00"/>
    <s v="оплата"/>
    <s v="ВЭС"/>
    <s v="Time ART"/>
    <n v="5949006.8799999999"/>
    <s v="cny"/>
    <s v="зачислено"/>
    <m/>
    <m/>
    <m/>
    <s v="M393A8G40BB4-CWE Samsung 64G RDIMM 3200"/>
    <m/>
    <m/>
    <m/>
    <m/>
    <n v="381890"/>
    <d v="2022-05-25T00:00:00"/>
    <s v="Комплектующие 13 ram 15000 Samsung"/>
  </r>
  <r>
    <d v="2022-06-07T00:00:00"/>
    <s v="оплата"/>
    <s v="ВЭС"/>
    <s v="Hangzhou Agu"/>
    <n v="222121.99"/>
    <s v="cny"/>
    <s v="зачислено"/>
    <m/>
    <m/>
    <m/>
    <s v="CAH80_M.2_HOLDER_ASSY"/>
    <m/>
    <m/>
    <m/>
    <m/>
    <n v="382276"/>
    <d v="2022-06-02T00:00:00"/>
    <s v="Compal Purley CKD MB 20 sets"/>
  </r>
  <r>
    <d v="2022-06-08T00:00:00"/>
    <s v="оплата"/>
    <s v="ВЭС"/>
    <s v="Karamay"/>
    <n v="499150"/>
    <s v="usd"/>
    <s v="зачислено"/>
    <m/>
    <m/>
    <m/>
    <s v="9080-M9S 4x48cores (88 active cores), 16TB RAM (9TB active), 32x1,6TB NVME SSD (4drawers)"/>
    <m/>
    <m/>
    <m/>
    <m/>
    <n v="381789"/>
    <d v="2022-05-23T00:00:00"/>
    <s v="UK14690"/>
  </r>
  <r>
    <d v="2022-06-08T00:00:00"/>
    <s v="оплата"/>
    <s v="ВЭС"/>
    <s v="Karamay"/>
    <n v="498910"/>
    <s v="usd"/>
    <s v="зачислено"/>
    <m/>
    <m/>
    <m/>
    <s v="9080-M9S 4x48cores (88 active cores), 16TB RAM (9TB active), 32x1,6TB NVME SSD (4drawers)"/>
    <m/>
    <m/>
    <m/>
    <m/>
    <n v="381789"/>
    <d v="2022-05-23T00:00:00"/>
    <s v="UK14690"/>
  </r>
  <r>
    <d v="2022-06-08T00:00:00"/>
    <s v="оплата"/>
    <s v="ВЭС"/>
    <s v="Time ART"/>
    <n v="353480"/>
    <s v="cny"/>
    <s v="зачислено"/>
    <m/>
    <m/>
    <m/>
    <s v="Segeate HDD ST16000NM004J"/>
    <m/>
    <m/>
    <m/>
    <m/>
    <n v="382157"/>
    <d v="2022-06-01T00:00:00"/>
    <s v="BRUKIDA 15000 hdd Seagate"/>
  </r>
  <r>
    <d v="2022-06-09T00:00:00"/>
    <s v="оплата"/>
    <s v="ВЭС"/>
    <s v="Time ART"/>
    <n v="19949826"/>
    <s v="cny"/>
    <s v="зачислено"/>
    <m/>
    <m/>
    <m/>
    <s v="7.68TB SAS 12Gb/s SSD 2.5” samsung"/>
    <m/>
    <m/>
    <m/>
    <m/>
    <n v="382437"/>
    <d v="2022-06-08T00:00:00"/>
    <s v="Комплектующие 14 ssd Samsung, CPU Intel"/>
  </r>
  <r>
    <d v="2022-06-09T00:00:00"/>
    <s v="оплата"/>
    <s v="ВЭС"/>
    <s v="Karamay"/>
    <n v="23150"/>
    <s v="usd"/>
    <s v="зачислено"/>
    <m/>
    <m/>
    <m/>
    <s v="IB-EC5J (Ref) "/>
    <m/>
    <m/>
    <m/>
    <m/>
    <n v="382315"/>
    <d v="2022-06-04T00:00:00"/>
    <s v="UK14722"/>
  </r>
  <r>
    <d v="2022-06-09T00:00:00"/>
    <s v="оплата"/>
    <s v="ВЭС"/>
    <s v="Karamay"/>
    <n v="24910"/>
    <s v="usd"/>
    <s v="зачислено"/>
    <m/>
    <m/>
    <m/>
    <s v="IB-EC5J (Ref) "/>
    <m/>
    <m/>
    <m/>
    <m/>
    <n v="382315"/>
    <d v="2022-06-04T00:00:00"/>
    <s v="UK14722"/>
  </r>
  <r>
    <d v="2022-06-10T00:00:00"/>
    <s v="оплата"/>
    <s v="ВЭС"/>
    <s v="Time ART"/>
    <n v="19853030"/>
    <s v="cny"/>
    <s v="зачислено"/>
    <m/>
    <m/>
    <m/>
    <s v="7.68TB SAS 12Gb/s SSD 2.5” samsung"/>
    <m/>
    <m/>
    <m/>
    <m/>
    <n v="382437"/>
    <d v="2022-06-08T00:00:00"/>
    <s v="Комплектующие 14 ssd Samsung, CPU Intel"/>
  </r>
  <r>
    <d v="2022-06-10T00:00:00"/>
    <s v="оплата"/>
    <s v="ВЭС"/>
    <s v="Hangzhou Agu"/>
    <n v="291824"/>
    <s v="cny"/>
    <s v="зачислено"/>
    <m/>
    <m/>
    <m/>
    <e v="#N/A"/>
    <m/>
    <m/>
    <m/>
    <m/>
    <n v="382466"/>
    <d v="2022-06-09T00:00:00"/>
    <s v="15 Intel Persistent Memory"/>
  </r>
  <r>
    <d v="2022-06-14T00:00:00"/>
    <s v="оплата"/>
    <s v="ВЭС"/>
    <s v="Time ART"/>
    <n v="5001224"/>
    <s v="cny"/>
    <s v="зачислено"/>
    <m/>
    <m/>
    <m/>
    <s v="Segeate HDD ST16000NM004J"/>
    <m/>
    <m/>
    <m/>
    <m/>
    <n v="382157"/>
    <d v="2022-06-01T00:00:00"/>
    <s v="BRUKIDA 15000 hdd Seagate"/>
  </r>
  <r>
    <d v="2022-06-14T00:00:00"/>
    <s v="оплата"/>
    <s v="ВЭС"/>
    <s v="Time ART"/>
    <n v="14968776"/>
    <s v="cny"/>
    <s v="зачислено"/>
    <m/>
    <m/>
    <m/>
    <s v="7.68TB SAS 12Gb/s SSD 2.5” samsung"/>
    <m/>
    <m/>
    <m/>
    <m/>
    <n v="382437"/>
    <d v="2022-06-08T00:00:00"/>
    <s v="Комплектующие 14 ssd Samsung, CPU Intel"/>
  </r>
  <r>
    <d v="2022-06-14T00:00:00"/>
    <s v="оплата"/>
    <s v="ВЭС"/>
    <s v="Karamay"/>
    <n v="496340"/>
    <s v="usd"/>
    <s v="зачислено"/>
    <m/>
    <m/>
    <m/>
    <s v="9080-M9S 4x48cores (88 active cores), 16TB RAM (9TB active), 32x1,6TB NVME SSD (4drawers)"/>
    <m/>
    <m/>
    <m/>
    <m/>
    <n v="381789"/>
    <d v="2022-05-23T00:00:00"/>
    <s v="UK14690"/>
  </r>
  <r>
    <d v="2022-06-14T00:00:00"/>
    <s v="оплата"/>
    <s v="ВЭС"/>
    <s v="Karamay"/>
    <n v="497880"/>
    <s v="usd"/>
    <s v="зачислено"/>
    <m/>
    <m/>
    <m/>
    <s v="9080-M9S 4x48cores (88 active cores), 16TB RAM (9TB active), 32x1,6TB NVME SSD (4drawers)"/>
    <m/>
    <m/>
    <m/>
    <m/>
    <n v="381789"/>
    <d v="2022-05-23T00:00:00"/>
    <s v="UK14690"/>
  </r>
  <r>
    <d v="2022-06-14T00:00:00"/>
    <s v="оплата"/>
    <s v="ВЭС"/>
    <s v="Karamay"/>
    <n v="498270"/>
    <s v="usd"/>
    <s v="зачислено"/>
    <m/>
    <m/>
    <m/>
    <s v="9080-M9S 4x48cores (88 active cores), 16TB RAM (9TB active), 32x1,6TB NVME SSD (4drawers)"/>
    <m/>
    <m/>
    <m/>
    <m/>
    <n v="381789"/>
    <d v="2022-05-23T00:00:00"/>
    <s v="UK14690"/>
  </r>
  <r>
    <d v="2022-06-15T00:00:00"/>
    <s v="оплата"/>
    <s v="ВЭС"/>
    <s v="Time ART"/>
    <n v="12005605"/>
    <s v="cny"/>
    <s v="зачислено"/>
    <m/>
    <m/>
    <m/>
    <s v="7.68TB SAS 12Gb/s SSD 2.5” samsung"/>
    <m/>
    <m/>
    <m/>
    <m/>
    <n v="382437"/>
    <d v="2022-06-08T00:00:00"/>
    <s v="Комплектующие 14 ssd Samsung, CPU Intel"/>
  </r>
  <r>
    <d v="2022-06-15T00:00:00"/>
    <s v="оплата"/>
    <s v="ВЭС"/>
    <s v="Time ART"/>
    <n v="7994395"/>
    <s v="cny"/>
    <s v="зачислено"/>
    <m/>
    <m/>
    <m/>
    <s v="Segeate HDD ST16000NM004J"/>
    <m/>
    <m/>
    <m/>
    <m/>
    <n v="382157"/>
    <d v="2022-06-01T00:00:00"/>
    <s v="BRUKIDA 15000 hdd Seagate"/>
  </r>
  <r>
    <d v="2022-06-17T00:00:00"/>
    <s v="оплата"/>
    <s v="ВЭС"/>
    <s v="Karamay"/>
    <n v="495940"/>
    <s v="usd"/>
    <m/>
    <m/>
    <m/>
    <m/>
    <s v="9080-M9S 4x48cores (88 active cores), 16TB RAM (9TB active), 32x1,6TB NVME SSD (4drawers)"/>
    <m/>
    <m/>
    <m/>
    <m/>
    <n v="381789"/>
    <d v="2022-05-23T00:00:00"/>
    <s v="UK14690"/>
  </r>
  <r>
    <d v="2022-06-17T00:00:00"/>
    <s v="оплата"/>
    <s v="ВЭС"/>
    <s v="Karamay"/>
    <n v="498320"/>
    <s v="usd"/>
    <m/>
    <m/>
    <m/>
    <m/>
    <s v="9080-M9S 4x48cores (88 active cores), 16TB RAM (9TB active), 32x1,6TB NVME SSD (4drawers)"/>
    <m/>
    <m/>
    <m/>
    <m/>
    <n v="381789"/>
    <d v="2022-05-23T00:00:00"/>
    <s v="UK14690"/>
  </r>
  <r>
    <d v="2022-06-17T00:00:00"/>
    <s v="оплата"/>
    <s v="ВЭС"/>
    <s v="Karamay"/>
    <n v="499670"/>
    <s v="usd"/>
    <m/>
    <m/>
    <m/>
    <m/>
    <s v="9080-M9S 4x48cores (88 active cores), 16TB RAM (9TB active), 32x1,6TB NVME SSD (4drawers)"/>
    <m/>
    <m/>
    <m/>
    <m/>
    <n v="381789"/>
    <d v="2022-05-23T00:00:00"/>
    <s v="UK14690"/>
  </r>
  <r>
    <d v="2022-06-20T00:00:00"/>
    <s v="оплата"/>
    <s v="ВЭС"/>
    <s v="Karamay"/>
    <n v="406182"/>
    <s v="usd"/>
    <m/>
    <m/>
    <m/>
    <m/>
    <s v="9080-M9S 4x48cores (88 active cores), 16TB RAM (9TB active), 32x1,6TB NVME SSD (4drawers)"/>
    <m/>
    <m/>
    <m/>
    <m/>
    <n v="381789"/>
    <d v="2022-05-23T00:00:00"/>
    <s v="UK14690"/>
  </r>
  <r>
    <d v="2022-06-20T00:00:00"/>
    <s v="оплата"/>
    <s v="ВЭС"/>
    <s v="Karamay"/>
    <n v="499980"/>
    <s v="usd"/>
    <m/>
    <m/>
    <m/>
    <m/>
    <s v="E980 9080-M9S 4x48cores (192 active cores), 8TB RAM (8TB active), 16x800GB NVME 7mm SSD 4K"/>
    <m/>
    <m/>
    <m/>
    <m/>
    <n v="381914"/>
    <d v="2022-05-26T00:00:00"/>
    <s v="UK14692"/>
  </r>
  <r>
    <d v="2022-06-21T00:00:00"/>
    <s v="оплата"/>
    <s v="ВЭС"/>
    <s v="Time ART"/>
    <n v="9450300"/>
    <s v="cny"/>
    <m/>
    <m/>
    <m/>
    <m/>
    <s v="Segeate HDD ST16000NM004J"/>
    <m/>
    <m/>
    <m/>
    <s v="Финам"/>
    <n v="382157"/>
    <d v="2022-06-01T00:00:00"/>
    <s v="BRUKIDA 15000 hdd Seagate"/>
  </r>
  <r>
    <d v="2022-06-22T00:00:00"/>
    <s v="оплата"/>
    <s v="ВЭС"/>
    <s v="Chip in stock"/>
    <n v="11.5"/>
    <s v="usd"/>
    <m/>
    <m/>
    <m/>
    <m/>
    <s v="SN74GTL2014PWR"/>
    <m/>
    <m/>
    <m/>
    <m/>
    <n v="381035"/>
    <d v="2022-04-27T00:00:00"/>
    <s v="Эл компоненты, заказ 6 (VN004)"/>
  </r>
  <r>
    <d v="2022-06-22T00:00:00"/>
    <s v="оплата"/>
    <s v="ВЭС"/>
    <s v="Chip in stock"/>
    <n v="130.94999999999999"/>
    <s v="usd"/>
    <m/>
    <m/>
    <m/>
    <m/>
    <s v="MP86934GLT-Z"/>
    <m/>
    <m/>
    <m/>
    <m/>
    <n v="381387"/>
    <d v="2022-05-11T00:00:00"/>
    <s v="VN010"/>
  </r>
  <r>
    <d v="2022-06-22T00:00:00"/>
    <s v="оплата"/>
    <s v="ВЭС"/>
    <s v="Chip in stock"/>
    <n v="50433.921999999999"/>
    <s v="usd"/>
    <m/>
    <m/>
    <m/>
    <m/>
    <s v="19-217/GHC-YR1S2/3T"/>
    <m/>
    <m/>
    <m/>
    <s v="Финам"/>
    <n v="382376"/>
    <d v="2002-06-07T00:00:00"/>
    <s v="VN023"/>
  </r>
  <r>
    <d v="2022-06-22T00:00:00"/>
    <s v="оплата"/>
    <s v="ВЭС"/>
    <s v="Chip in stock"/>
    <n v="272955.80000000005"/>
    <s v="usd"/>
    <m/>
    <m/>
    <m/>
    <m/>
    <s v="68000-103HLF"/>
    <m/>
    <m/>
    <m/>
    <s v="Финам"/>
    <n v="382377"/>
    <d v="2002-06-07T00:00:00"/>
    <s v="VN023LT"/>
  </r>
  <r>
    <d v="2022-06-22T00:00:00"/>
    <s v="оплата"/>
    <s v="ВЭС"/>
    <s v="Chip in stock"/>
    <n v="92.4"/>
    <s v="usd"/>
    <m/>
    <m/>
    <m/>
    <m/>
    <e v="#N/A"/>
    <m/>
    <m/>
    <m/>
    <s v="Финам"/>
    <n v="382478"/>
    <d v="2022-06-09T00:00:00"/>
    <s v="VN024"/>
  </r>
  <r>
    <d v="2022-06-22T00:00:00"/>
    <s v="оплата"/>
    <s v="ВЭС"/>
    <s v="Chip in stock"/>
    <n v="81010.05"/>
    <s v="usd"/>
    <m/>
    <m/>
    <m/>
    <m/>
    <s v="ISL68137IRAZ-T"/>
    <m/>
    <m/>
    <m/>
    <s v="Финам"/>
    <n v="382375"/>
    <d v="2002-06-07T00:00:00"/>
    <s v="VN025"/>
  </r>
  <r>
    <d v="2022-06-22T00:00:00"/>
    <s v="оплата"/>
    <s v="ВЭС"/>
    <s v="Chip in stock"/>
    <n v="3769.23"/>
    <s v="usd"/>
    <m/>
    <m/>
    <m/>
    <m/>
    <e v="#N/A"/>
    <m/>
    <m/>
    <m/>
    <s v="Финам"/>
    <n v="382479"/>
    <d v="2022-06-09T00:00:00"/>
    <s v="VN027"/>
  </r>
  <r>
    <d v="2022-06-22T00:00:00"/>
    <s v="оплата"/>
    <s v="ВЭС"/>
    <s v="Chip in stock"/>
    <n v="31138.400000000001"/>
    <s v="usd"/>
    <m/>
    <m/>
    <m/>
    <m/>
    <e v="#N/A"/>
    <m/>
    <m/>
    <m/>
    <s v="Финам"/>
    <n v="382496"/>
    <d v="2022-06-10T00:00:00"/>
    <s v="VN029"/>
  </r>
  <r>
    <d v="2022-06-22T00:00:00"/>
    <s v="оплата"/>
    <s v="ВЭС"/>
    <s v="Chip in stock"/>
    <n v="107.08"/>
    <s v="usd"/>
    <m/>
    <m/>
    <m/>
    <m/>
    <e v="#N/A"/>
    <m/>
    <m/>
    <m/>
    <s v="Финам"/>
    <n v="382514"/>
    <d v="2022-06-10T00:00:00"/>
    <s v="VN030"/>
  </r>
  <r>
    <d v="2022-06-22T00:00:00"/>
    <s v="оплата"/>
    <s v="ВЭС"/>
    <s v="Chip in stock"/>
    <n v="1846.15"/>
    <s v="usd"/>
    <m/>
    <m/>
    <m/>
    <m/>
    <e v="#N/A"/>
    <m/>
    <m/>
    <m/>
    <s v="Финам"/>
    <n v="382495"/>
    <d v="2022-06-10T00:00:00"/>
    <s v="VN031"/>
  </r>
  <r>
    <d v="2022-06-22T00:00:00"/>
    <s v="оплата"/>
    <s v="ВЭС"/>
    <s v="Time ART"/>
    <n v="1522509"/>
    <s v="cny"/>
    <m/>
    <m/>
    <m/>
    <m/>
    <s v="7.68TB SAS 12Gb/s SSD 2.5” samsung"/>
    <m/>
    <m/>
    <m/>
    <m/>
    <n v="382437"/>
    <d v="2022-06-08T00:00:00"/>
    <s v="Комплектующие 14 ssd Samsung, CPU Intel"/>
  </r>
  <r>
    <d v="2022-06-22T00:00:00"/>
    <s v="оплата"/>
    <s v="ВЭС"/>
    <s v="Time ART"/>
    <n v="9477491"/>
    <s v="cny"/>
    <m/>
    <m/>
    <m/>
    <m/>
    <s v="Segeate HDD ST16000NM004J"/>
    <m/>
    <m/>
    <m/>
    <s v="Финам"/>
    <n v="382157"/>
    <d v="2022-06-01T00:00:00"/>
    <s v="BRUKIDA 15000 hdd Seagate"/>
  </r>
  <r>
    <d v="2022-06-23T00:00:00"/>
    <s v="оплата"/>
    <s v="ВЭС"/>
    <s v="Time ART"/>
    <n v="11982878"/>
    <s v="cny"/>
    <m/>
    <m/>
    <m/>
    <m/>
    <s v="7.68TB SAS 12Gb/s SSD 2.5” samsung"/>
    <m/>
    <m/>
    <m/>
    <m/>
    <n v="382437"/>
    <d v="2022-06-08T00:00:00"/>
    <s v="Комплектующие 14 ssd Samsung, CPU Intel"/>
  </r>
  <r>
    <d v="2022-06-23T00:00:00"/>
    <s v="оплата"/>
    <s v="ВЭС"/>
    <s v="Hangzhou Agu"/>
    <n v="303717"/>
    <s v="cny"/>
    <m/>
    <m/>
    <m/>
    <m/>
    <s v="HJX-ADRV9025-SDR-A"/>
    <m/>
    <m/>
    <m/>
    <s v="Финам"/>
    <n v="382487"/>
    <d v="2022-06-09T00:00:00"/>
    <s v="Analog devices 3pcs"/>
  </r>
  <r>
    <d v="2022-05-20T00:00:00"/>
    <s v="оплата"/>
    <s v="БТИ"/>
    <s v="AGU China"/>
    <n v="184339.1"/>
    <s v="cny"/>
    <s v="зачислено"/>
    <m/>
    <m/>
    <m/>
    <s v="M393A8K40B22 CWD"/>
    <m/>
    <m/>
    <m/>
    <m/>
    <n v="400001"/>
    <m/>
    <m/>
  </r>
  <r>
    <d v="2022-03-19T00:00:00"/>
    <s v="оплата"/>
    <s v="Aliana"/>
    <s v="ONE MOBILE"/>
    <n v="291042"/>
    <s v="usd"/>
    <s v="зачислено"/>
    <m/>
    <m/>
    <m/>
    <s v="Intel Pocessor 5218 R"/>
    <d v="2022-03-15T00:00:00"/>
    <s v="INV22-03-1874"/>
    <s v="usd"/>
    <m/>
    <n v="379427"/>
    <m/>
    <m/>
  </r>
  <r>
    <d v="2022-04-11T00:00:00"/>
    <s v="оплата"/>
    <s v="Time ART"/>
    <s v="Linkview"/>
    <n v="1574440.72"/>
    <s v="cny"/>
    <s v="зачислено"/>
    <n v="6.4131"/>
    <n v="245504"/>
    <s v="USD"/>
    <s v="Процессор Intel® Xeon® Gold 5218  "/>
    <d v="2022-04-05T00:00:00"/>
    <s v="INV ZQQ2204121"/>
    <s v="usd"/>
    <n v="1"/>
    <n v="380396"/>
    <m/>
    <m/>
  </r>
  <r>
    <d v="2022-04-11T00:00:00"/>
    <s v="bankcharges"/>
    <s v="Time ART"/>
    <s v="Bank"/>
    <n v="350.5"/>
    <s v="cny"/>
    <s v="зачислено"/>
    <m/>
    <m/>
    <m/>
    <s v="Процессор Intel® Xeon® Gold 5218  "/>
    <m/>
    <m/>
    <m/>
    <m/>
    <n v="380396"/>
    <m/>
    <m/>
  </r>
  <r>
    <d v="2022-04-19T00:00:00"/>
    <s v="оплата"/>
    <s v="Karamay"/>
    <s v="E ENERGY "/>
    <n v="2893029.29"/>
    <s v="cny"/>
    <s v="зачислено"/>
    <n v="6.4710200000000002"/>
    <n v="447074.5"/>
    <s v="USD"/>
    <s v="ST12000NM002G"/>
    <d v="2022-04-19T00:00:00"/>
    <s v="AGU-041901"/>
    <s v="usd"/>
    <m/>
    <n v="380838"/>
    <m/>
    <m/>
  </r>
  <r>
    <d v="2022-04-21T00:00:00"/>
    <s v="оплата"/>
    <s v="Karamay"/>
    <s v="E ENERGY "/>
    <n v="3423652.34"/>
    <s v="cny"/>
    <s v="зачислено"/>
    <n v="6.50922"/>
    <n v="525970"/>
    <s v="USD"/>
    <s v="ST12000NM002G"/>
    <d v="2022-04-19T00:00:00"/>
    <s v="AGU-041901"/>
    <s v="usd"/>
    <m/>
    <n v="380838"/>
    <m/>
    <m/>
  </r>
  <r>
    <d v="2022-04-21T00:00:00"/>
    <s v="оплата"/>
    <s v="Time ART"/>
    <s v="Yotron"/>
    <n v="1570400"/>
    <s v="cny"/>
    <s v="зачислено"/>
    <m/>
    <m/>
    <m/>
    <s v="64GB DDR4-3200 RDIMM B die"/>
    <d v="2022-04-14T00:00:00"/>
    <s v="YI2204140002H"/>
    <s v="CNY"/>
    <n v="0.4"/>
    <n v="380645"/>
    <m/>
    <m/>
  </r>
  <r>
    <d v="2022-04-21T00:00:00"/>
    <s v="bankcharges"/>
    <s v="Time ART"/>
    <s v="Bank"/>
    <n v="45.66"/>
    <s v="cny"/>
    <s v="зачислено"/>
    <m/>
    <m/>
    <m/>
    <s v="64GB DDR4-3200 RDIMM B die"/>
    <m/>
    <m/>
    <m/>
    <m/>
    <n v="380645"/>
    <m/>
    <m/>
  </r>
  <r>
    <d v="2022-04-22T00:00:00"/>
    <s v="оплата"/>
    <s v="Time ART"/>
    <s v="Cosmotriumph"/>
    <n v="5124202.18"/>
    <s v="cny"/>
    <s v="зачислено"/>
    <n v="6.5234899999999998"/>
    <n v="785500"/>
    <s v="USD"/>
    <s v="Процессор Intel® Xeon® Gold 5218  "/>
    <d v="2022-04-05T00:00:00"/>
    <s v="ZQQ220421"/>
    <s v="usd"/>
    <n v="1"/>
    <n v="380396"/>
    <m/>
    <m/>
  </r>
  <r>
    <d v="2022-04-22T00:00:00"/>
    <s v="оплата"/>
    <s v="Karamay"/>
    <s v="E ENERGY "/>
    <n v="3431150.04"/>
    <s v="cny"/>
    <s v="зачислено"/>
    <n v="6.5234699999999997"/>
    <n v="525970"/>
    <s v="USD"/>
    <s v="ST12000NM002G"/>
    <d v="2022-04-14T00:00:00"/>
    <s v="AGU-041901"/>
    <s v="usd"/>
    <m/>
    <n v="380838"/>
    <m/>
    <m/>
  </r>
  <r>
    <d v="2022-04-22T00:00:00"/>
    <s v="оплата"/>
    <s v="Time ART"/>
    <s v="Yotron"/>
    <n v="5577000"/>
    <s v="cny"/>
    <s v="зачислено"/>
    <m/>
    <m/>
    <m/>
    <s v="MTFDKCB7T6TDZ-1AZ1ZABYY 7400 PRO 7680GB NVMe U.3 (7mm) Non-SED Enterprise SSD"/>
    <d v="2022-04-14T00:00:00"/>
    <s v="YI2204140003H "/>
    <s v="CNY"/>
    <n v="1"/>
    <n v="381161"/>
    <m/>
    <m/>
  </r>
  <r>
    <d v="2022-04-22T00:00:00"/>
    <s v="bankcharges"/>
    <s v="Time ART"/>
    <s v="Bank"/>
    <n v="45.8"/>
    <s v="cny"/>
    <s v="зачислено"/>
    <m/>
    <m/>
    <m/>
    <s v="MTFDKCB7T6TDZ-1AZ1ZABYY 7400 PRO 7680GB NVMe U.3 (7mm) Non-SED Enterprise SSD"/>
    <m/>
    <m/>
    <m/>
    <m/>
    <n v="381161"/>
    <m/>
    <m/>
  </r>
  <r>
    <d v="2022-04-22T00:00:00"/>
    <s v="оплата"/>
    <s v="Time ART"/>
    <s v="Yotron"/>
    <n v="2355600"/>
    <s v="cny"/>
    <s v="зачислено"/>
    <m/>
    <m/>
    <m/>
    <s v="64GB DDR4-3200 RDIMM B die"/>
    <d v="2022-04-14T00:00:00"/>
    <s v="YI2204140002H"/>
    <s v="CNY"/>
    <s v="balance 60 %"/>
    <n v="380645"/>
    <m/>
    <m/>
  </r>
  <r>
    <d v="2022-04-22T00:00:00"/>
    <s v="bankcharges"/>
    <s v="Time ART"/>
    <s v="Bank"/>
    <n v="45.8"/>
    <s v="cny"/>
    <s v="зачислено"/>
    <m/>
    <m/>
    <m/>
    <s v="64GB DDR4-3200 RDIMM B die"/>
    <m/>
    <m/>
    <m/>
    <m/>
    <n v="380645"/>
    <m/>
    <m/>
  </r>
  <r>
    <d v="2022-04-25T00:00:00"/>
    <s v="оплата"/>
    <s v="Time ART"/>
    <s v="Cosmotriumph"/>
    <n v="56271.86"/>
    <s v="cny"/>
    <s v="зачислено"/>
    <n v="6.6202199999999998"/>
    <n v="8500"/>
    <s v="USD"/>
    <s v="Процессор Intel® Xeon® Gold 5218  "/>
    <d v="2022-04-05T00:00:00"/>
    <s v="ZQQ220421"/>
    <s v="usd"/>
    <s v="ДОПЛАТА 100%"/>
    <n v="380396"/>
    <m/>
    <m/>
  </r>
  <r>
    <d v="2022-04-25T00:00:00"/>
    <s v="оплата"/>
    <s v="Time ART"/>
    <s v="Yotron"/>
    <n v="4352000"/>
    <s v="cny"/>
    <s v="зачислено"/>
    <m/>
    <m/>
    <m/>
    <s v="64GB DDR4-3200 RDIMM B die"/>
    <d v="2022-04-14T00:00:00"/>
    <s v="YI2204140004H"/>
    <s v="CNY"/>
    <n v="1"/>
    <n v="380645"/>
    <m/>
    <m/>
  </r>
  <r>
    <d v="2022-04-25T00:00:00"/>
    <s v="bankcharges"/>
    <s v="Time ART"/>
    <s v="Bank"/>
    <n v="46.37"/>
    <s v="cny"/>
    <s v="зачислено"/>
    <m/>
    <m/>
    <m/>
    <s v="64GB DDR4-3200 RDIMM B die"/>
    <m/>
    <m/>
    <m/>
    <m/>
    <n v="380645"/>
    <m/>
    <m/>
  </r>
  <r>
    <d v="2022-04-26T00:00:00"/>
    <s v="оплата"/>
    <s v="Time ART"/>
    <s v="Yotron"/>
    <n v="3160080"/>
    <s v="cny"/>
    <s v="зачислено"/>
    <m/>
    <m/>
    <m/>
    <s v="MTFDKCB7T6TDZ-1AZ1ZABYY 7400 PRO 7680GB NVMe U.3 (7mm) Non-SED Enterprise SSD"/>
    <d v="2022-04-14T00:00:00"/>
    <s v="YI220425002H"/>
    <s v="CNY"/>
    <n v="0.3"/>
    <n v="381161"/>
    <m/>
    <m/>
  </r>
  <r>
    <d v="2022-04-26T00:00:00"/>
    <s v="bankcharges"/>
    <s v="Time ART"/>
    <s v="Bank"/>
    <n v="46.27"/>
    <s v="cny"/>
    <s v="зачислено"/>
    <m/>
    <m/>
    <m/>
    <s v="MTFDKCB7T6TDZ-1AZ1ZABYY 7400 PRO 7680GB NVMe U.3 (7mm) Non-SED Enterprise SSD"/>
    <m/>
    <m/>
    <m/>
    <m/>
    <n v="381161"/>
    <m/>
    <m/>
  </r>
  <r>
    <d v="2022-04-26T00:00:00"/>
    <s v="оплата"/>
    <s v="Time ART"/>
    <s v="Cosmotriumph"/>
    <n v="3403957.91"/>
    <s v="cny"/>
    <s v="зачислено"/>
    <n v="6.5909399999999998"/>
    <n v="516460"/>
    <s v="USD"/>
    <s v="Intel Xeon Gold 6248R"/>
    <d v="2022-04-14T00:00:00"/>
    <s v="ZQQ220415A"/>
    <s v="usd"/>
    <s v="deposit 50%"/>
    <n v="380646"/>
    <m/>
    <m/>
  </r>
  <r>
    <d v="2022-04-29T00:00:00"/>
    <s v="оплата"/>
    <s v="Time ART"/>
    <s v="Brukida"/>
    <n v="8127249.54"/>
    <s v="cny"/>
    <s v="зачислено"/>
    <n v="6.6507800000000001"/>
    <n v="1222000"/>
    <s v="USD"/>
    <s v="15TB U.2 NVMe SSD 2.5&quot; Samsung MZWLJ15THALA-00007"/>
    <d v="2022-04-29T00:00:00"/>
    <s v="PI-BR220420-03"/>
    <s v="usd"/>
    <n v="1"/>
    <n v="380829"/>
    <m/>
    <m/>
  </r>
  <r>
    <d v="2022-04-29T00:00:00"/>
    <s v="оплата"/>
    <s v="Time ART"/>
    <s v="Cosmotriumph"/>
    <n v="3438134.13"/>
    <s v="cny"/>
    <s v="зачислено"/>
    <n v="6.6571199999999999"/>
    <n v="516460"/>
    <s v="USD"/>
    <s v="Intel Xeon Gold 6248R"/>
    <d v="2022-04-14T00:00:00"/>
    <s v="ZQQ220415A"/>
    <s v="usd"/>
    <s v="balance 50%"/>
    <n v="380646"/>
    <m/>
    <m/>
  </r>
  <r>
    <d v="2022-05-03T00:00:00"/>
    <s v="оплата"/>
    <s v="Time ART"/>
    <s v="Yotron"/>
    <n v="7373520"/>
    <s v="cny"/>
    <s v="зачислено"/>
    <m/>
    <m/>
    <m/>
    <s v="MTFDKCB7T6TDZ-1AZ1ZABYY 7400 PRO 7680GB NVMe U.3 (7mm) Non-SED Enterprise SSD"/>
    <d v="2022-04-14T00:00:00"/>
    <s v="YI220425002H"/>
    <s v="CNY"/>
    <s v="balance 70%"/>
    <n v="381161"/>
    <m/>
    <m/>
  </r>
  <r>
    <d v="2022-05-03T00:00:00"/>
    <s v="bankcharges"/>
    <s v="Time ART"/>
    <s v="Bank"/>
    <n v="47.06"/>
    <s v="cny"/>
    <s v="зачислено"/>
    <m/>
    <m/>
    <m/>
    <s v="MTFDKCB7T6TDZ-1AZ1ZABYY 7400 PRO 7680GB NVMe U.3 (7mm) Non-SED Enterprise SSD"/>
    <m/>
    <m/>
    <m/>
    <m/>
    <n v="381161"/>
    <m/>
    <m/>
  </r>
  <r>
    <d v="2022-05-03T00:00:00"/>
    <s v="оплата"/>
    <s v="Time ART"/>
    <s v="Brukida"/>
    <n v="8147197.3300000001"/>
    <s v="cny"/>
    <s v="зачислено"/>
    <n v="6.71"/>
    <n v="1215000"/>
    <s v="USD"/>
    <s v="RDIMM Samsung 128 GB DDR4-3200 ECC M393AAG40M32-CAE"/>
    <d v="2022-04-28T00:00:00"/>
    <s v="PI-BR220420-04"/>
    <s v="usd"/>
    <n v="1"/>
    <n v="380872"/>
    <m/>
    <m/>
  </r>
  <r>
    <d v="2022-05-03T00:00:00"/>
    <s v="bankcharges"/>
    <s v="Time ART"/>
    <s v="Bank"/>
    <n v="47.06"/>
    <s v="cny"/>
    <s v="зачислено"/>
    <m/>
    <m/>
    <m/>
    <s v="RDIMM Samsung 128 GB DDR4-3200 ECC M393AAG40M32-CAE"/>
    <m/>
    <m/>
    <m/>
    <m/>
    <n v="380872"/>
    <m/>
    <m/>
  </r>
  <r>
    <d v="2022-05-03T00:00:00"/>
    <s v="оплата"/>
    <s v="Time ART"/>
    <s v="Brukida"/>
    <n v="15052982.710000001"/>
    <s v="cny"/>
    <s v="зачислено"/>
    <n v="6.7260999999999997"/>
    <n v="2238000"/>
    <s v="USD"/>
    <s v="15TB U.2 NVMe SSD 2.5&quot; Samsung MZWLJ15THALA-00007"/>
    <d v="2022-04-29T00:00:00"/>
    <s v="PI-BR220420-05"/>
    <s v="usd"/>
    <n v="1"/>
    <n v="380829"/>
    <m/>
    <m/>
  </r>
  <r>
    <d v="2022-05-03T00:00:00"/>
    <s v="bankcharges"/>
    <s v="Time ART"/>
    <s v="Bank"/>
    <n v="265.58999999999997"/>
    <s v="cny"/>
    <s v="зачислено"/>
    <m/>
    <m/>
    <m/>
    <s v="15TB U.2 NVMe SSD 2.5&quot; Samsung MZWLJ15THALA-00007"/>
    <m/>
    <m/>
    <m/>
    <m/>
    <n v="380829"/>
    <m/>
    <m/>
  </r>
  <r>
    <d v="2022-05-06T00:00:00"/>
    <s v="оплата"/>
    <s v="Time ART"/>
    <s v="Brukida"/>
    <n v="10306411.550000001"/>
    <s v="cny"/>
    <s v="зачислено"/>
    <n v="6.7521000000000004"/>
    <n v="1526400"/>
    <s v="USD"/>
    <s v="RDIMM Samsung 128 GB DDR4-3200 ECC M393AAG40M32-CAE"/>
    <d v="2022-04-28T00:00:00"/>
    <s v="PI-BR220420-06"/>
    <s v="usd"/>
    <s v="deposit"/>
    <n v="380872"/>
    <m/>
    <m/>
  </r>
  <r>
    <d v="2022-05-06T00:00:00"/>
    <s v="bankcharges"/>
    <s v="Time ART"/>
    <s v="Bank"/>
    <n v="47.38"/>
    <s v="cny"/>
    <s v="зачислено"/>
    <m/>
    <m/>
    <m/>
    <s v="RDIMM Samsung 128 GB DDR4-3200 ECC M393AAG40M32-CAE"/>
    <m/>
    <m/>
    <m/>
    <m/>
    <n v="380872"/>
    <m/>
    <m/>
  </r>
  <r>
    <d v="2022-05-10T00:00:00"/>
    <s v="оплата"/>
    <s v="Time ART"/>
    <s v="GSI"/>
    <n v="481039.66"/>
    <s v="cny"/>
    <s v="зачислено"/>
    <n v="6.7933899999999996"/>
    <n v="70810"/>
    <s v="USD"/>
    <s v="MCX512A-ACAT"/>
    <d v="2022-04-28T00:00:00"/>
    <s v="INV202204291"/>
    <s v="usd"/>
    <m/>
    <n v="380837"/>
    <m/>
    <m/>
  </r>
  <r>
    <d v="2022-05-10T00:00:00"/>
    <s v="оплата"/>
    <s v="Time ART"/>
    <s v="Brukida"/>
    <n v="10377390.560000001"/>
    <s v="cny"/>
    <s v="зачислено"/>
    <n v="6.7986000000000004"/>
    <n v="1526400"/>
    <s v="USD"/>
    <s v="RDIMM Samsung 128 GB DDR4-3200 ECC M393AAG40M32-CAE"/>
    <d v="2022-04-28T00:00:00"/>
    <s v="PI-BR220420-06"/>
    <s v="usd"/>
    <s v="balance"/>
    <n v="380872"/>
    <m/>
    <m/>
  </r>
  <r>
    <d v="2022-05-10T00:00:00"/>
    <s v="bankcharges"/>
    <s v="Time ART"/>
    <s v="Bank"/>
    <n v="47.74"/>
    <s v="cny"/>
    <s v="зачислено"/>
    <m/>
    <m/>
    <m/>
    <s v="RDIMM Samsung 128 GB DDR4-3200 ECC M393AAG40M32-CAE"/>
    <m/>
    <m/>
    <m/>
    <m/>
    <n v="380872"/>
    <m/>
    <m/>
  </r>
  <r>
    <d v="2022-05-10T00:00:00"/>
    <s v="оплата"/>
    <s v="Time ART"/>
    <s v="Cosmotriumph"/>
    <n v="22022877.82"/>
    <s v="cny"/>
    <s v="зачислено"/>
    <n v="6.76586"/>
    <n v="3255000"/>
    <s v="USD"/>
    <s v="Intel Xeon Gold 6248R"/>
    <d v="2022-04-14T00:00:00"/>
    <s v="ZQQ220415B"/>
    <s v="usd"/>
    <n v="1"/>
    <n v="380646"/>
    <m/>
    <m/>
  </r>
  <r>
    <d v="2022-05-10T00:00:00"/>
    <s v="оплата"/>
    <s v="Time ART"/>
    <s v="Cosmotriumph"/>
    <n v="2456044.75"/>
    <s v="cny"/>
    <s v="зачислено"/>
    <n v="6.7846500000000001"/>
    <n v="362000"/>
    <s v="USD"/>
    <s v="MCX512A-ACAT"/>
    <d v="2022-05-05T00:00:00"/>
    <s v="ZQQ220506"/>
    <s v="usd"/>
    <m/>
    <n v="380837"/>
    <m/>
    <m/>
  </r>
  <r>
    <d v="2022-05-11T00:00:00"/>
    <s v="оплата"/>
    <s v="Time ART"/>
    <s v="Brukida"/>
    <n v="15212019.970000001"/>
    <s v="cny"/>
    <s v="зачислено"/>
    <n v="6.7840499999999997"/>
    <n v="2242320"/>
    <s v="USD"/>
    <s v="RDIMM Samsung 128 GB DDR4-3200 ECC M393AAG40M32-CAE"/>
    <d v="2022-04-28T00:00:00"/>
    <s v="PI-BR220420-07"/>
    <s v="usd"/>
    <s v="deposit 60%"/>
    <n v="380872"/>
    <m/>
    <m/>
  </r>
  <r>
    <d v="2022-05-11T00:00:00"/>
    <s v="bankcharges"/>
    <s v="Time ART"/>
    <s v="Bank"/>
    <n v="47.58"/>
    <s v="cny"/>
    <s v="зачислено"/>
    <m/>
    <m/>
    <m/>
    <s v="RDIMM Samsung 128 GB DDR4-3200 ECC M393AAG40M32-CAE"/>
    <m/>
    <m/>
    <m/>
    <m/>
    <n v="380872"/>
    <m/>
    <m/>
  </r>
  <r>
    <d v="2022-05-13T00:00:00"/>
    <s v="оплата"/>
    <s v="Time ART"/>
    <s v="Yotron"/>
    <n v="16336620"/>
    <s v="cny"/>
    <s v="зачислено"/>
    <m/>
    <m/>
    <m/>
    <s v="ST12000NM002G/ HUH721212AL5204/ HUH721212AL5200 12TB 7200 SAS 12Gb/s 3.5"/>
    <d v="2022-04-27T00:00:00"/>
    <s v="YI220426003H"/>
    <s v="CNY"/>
    <s v="deposit 60%"/>
    <n v="380997"/>
    <m/>
    <m/>
  </r>
  <r>
    <d v="2022-05-13T00:00:00"/>
    <s v="bankcharges"/>
    <s v="Time ART"/>
    <s v="Bank"/>
    <n v="48.05"/>
    <s v="cny"/>
    <s v="зачислено"/>
    <m/>
    <m/>
    <m/>
    <s v="ST12000NM002G/ HUH721212AL5204/ HUH721212AL5200 12TB 7200 SAS 12Gb/s 3.5"/>
    <m/>
    <m/>
    <m/>
    <m/>
    <n v="380997"/>
    <m/>
    <m/>
  </r>
  <r>
    <d v="2022-05-14T00:00:00"/>
    <s v="оплата"/>
    <s v="Time ART"/>
    <s v="Yotron"/>
    <n v="10890580"/>
    <s v="cny"/>
    <s v="зачислено"/>
    <m/>
    <m/>
    <m/>
    <s v="ST12000NM002G/ HUH721212AL5204/ HUH721212AL5200 12TB 7200 SAS 12Gb/s 3.5"/>
    <d v="2022-04-27T00:00:00"/>
    <s v="YI220426003H"/>
    <s v="CNY"/>
    <s v="balance"/>
    <n v="380997"/>
    <m/>
    <m/>
  </r>
  <r>
    <d v="2022-05-14T00:00:00"/>
    <s v="bankcharges"/>
    <s v="Time ART"/>
    <s v="Bank"/>
    <n v="47.96"/>
    <s v="cny"/>
    <s v="зачислено"/>
    <m/>
    <m/>
    <m/>
    <s v="ST12000NM002G/ HUH721212AL5204/ HUH721212AL5200 12TB 7200 SAS 12Gb/s 3.5"/>
    <m/>
    <m/>
    <m/>
    <m/>
    <n v="380997"/>
    <m/>
    <m/>
  </r>
  <r>
    <d v="2022-05-16T00:00:00"/>
    <s v="оплата"/>
    <s v="Time ART"/>
    <s v="E ENERGY "/>
    <n v="12931943.220000001"/>
    <s v="cny"/>
    <s v="зачислено"/>
    <n v="6.8422980000000004"/>
    <n v="1890000"/>
    <s v="USD"/>
    <s v="MCX512A-ACAT"/>
    <d v="2022-04-21T00:00:00"/>
    <s v="AGU-042101"/>
    <s v="usd"/>
    <m/>
    <n v="380837"/>
    <m/>
    <m/>
  </r>
  <r>
    <d v="2022-05-17T00:00:00"/>
    <s v="оплата"/>
    <s v="Time ART"/>
    <s v="Brukida"/>
    <n v="10192036.529999999"/>
    <s v="cny"/>
    <s v="зачислено"/>
    <n v="6.8179629999999998"/>
    <n v="1494880"/>
    <s v="USD"/>
    <s v="RDIMM Samsung 128 GB DDR4-3200 ECC M393AAG40M32-CAE"/>
    <d v="2022-04-20T00:00:00"/>
    <s v="PI-BR220420-07"/>
    <s v="usd"/>
    <m/>
    <n v="380872"/>
    <m/>
    <m/>
  </r>
  <r>
    <d v="2022-05-17T00:00:00"/>
    <s v="bankcharges"/>
    <s v="Time ART"/>
    <s v="Bank"/>
    <n v="47.84"/>
    <s v="cny"/>
    <s v="зачислено"/>
    <m/>
    <m/>
    <m/>
    <s v="RDIMM Samsung 128 GB DDR4-3200 ECC M393AAG40M32-CAE"/>
    <m/>
    <m/>
    <m/>
    <m/>
    <n v="380872"/>
    <m/>
    <m/>
  </r>
  <r>
    <d v="2022-05-17T00:00:00"/>
    <s v="оплата"/>
    <s v="Time ART"/>
    <s v="E ENERGY "/>
    <n v="2415468.86"/>
    <s v="cny"/>
    <s v="зачислено"/>
    <n v="6.818543"/>
    <n v="354250"/>
    <s v="USD"/>
    <s v="MCX512A-ACAT"/>
    <d v="2022-04-21T00:00:00"/>
    <s v="AGU-042101"/>
    <s v="usd"/>
    <m/>
    <n v="380837"/>
    <m/>
    <m/>
  </r>
  <r>
    <d v="2022-05-17T00:00:00"/>
    <s v="оплата"/>
    <s v="Time ART"/>
    <s v="E ENERGY "/>
    <n v="23526773.789999999"/>
    <s v="cny"/>
    <s v="зачислено"/>
    <n v="6.8134309999999996"/>
    <n v="3453000"/>
    <s v="USD"/>
    <s v="MCX512A-ACAT"/>
    <d v="2022-05-04T00:00:00"/>
    <s v="AGU-050404"/>
    <s v="usd"/>
    <m/>
    <n v="380837"/>
    <m/>
    <m/>
  </r>
  <r>
    <d v="2022-05-17T00:00:00"/>
    <s v="оплата"/>
    <s v="Time ART"/>
    <s v="E ENERGY "/>
    <n v="8042904.4500000002"/>
    <s v="cny"/>
    <s v="зачислено"/>
    <n v="6.8134309999999996"/>
    <n v="1180448"/>
    <s v="USD"/>
    <s v="6NG262ZR0MR-Gxx HPC Server Barebone G262-ZR0, 4x nVidia Tesla A100 80Gb SXM4 included, supports 2x AMD ROME CPUs"/>
    <d v="2022-04-27T00:00:00"/>
    <s v="AGU-042703"/>
    <s v="usd"/>
    <m/>
    <n v="381158"/>
    <m/>
    <m/>
  </r>
  <r>
    <d v="2022-05-17T00:00:00"/>
    <s v="bankcharges"/>
    <s v="Time ART"/>
    <s v="Bank"/>
    <n v="268.95999999999998"/>
    <s v="cny"/>
    <s v="зачислено"/>
    <m/>
    <m/>
    <m/>
    <s v="6NG262ZR0MR-Gxx HPC Server Barebone G262-ZR0, 4x nVidia Tesla A100 80Gb SXM4 included, supports 2x AMD ROME CPUs"/>
    <m/>
    <m/>
    <m/>
    <m/>
    <n v="381158"/>
    <m/>
    <m/>
  </r>
  <r>
    <d v="2022-05-17T00:00:00"/>
    <s v="оплата"/>
    <s v="Time ART"/>
    <s v="Yotron"/>
    <n v="7090000"/>
    <s v="cny"/>
    <s v="зачислено"/>
    <m/>
    <m/>
    <m/>
    <s v="BCM957414A4142CC Broadcom 25GbE SFP28 PG3x8"/>
    <d v="2022-05-16T00:00:00"/>
    <s v="YI220516002H"/>
    <s v="CNY"/>
    <m/>
    <n v="381220"/>
    <m/>
    <m/>
  </r>
  <r>
    <d v="2022-05-17T00:00:00"/>
    <s v="bankcharges"/>
    <s v="Time ART"/>
    <s v="Bank"/>
    <n v="268.98"/>
    <s v="cny"/>
    <s v="зачислено"/>
    <m/>
    <m/>
    <m/>
    <s v="BCM957414A4142CC Broadcom 25GbE SFP28 PG3x8"/>
    <m/>
    <m/>
    <m/>
    <m/>
    <n v="381220"/>
    <m/>
    <m/>
  </r>
  <r>
    <d v="2022-05-18T00:00:00"/>
    <s v="оплата"/>
    <s v="Time ART"/>
    <s v="Yotron"/>
    <n v="10160000"/>
    <s v="cny"/>
    <s v="зачислено"/>
    <m/>
    <m/>
    <m/>
    <s v="BCM957414A4142CC Broadcom 25GbE SFP28 PG3x8"/>
    <d v="2022-05-16T00:00:00"/>
    <s v="YI220516002H"/>
    <s v="CNY"/>
    <m/>
    <n v="381220"/>
    <m/>
    <m/>
  </r>
  <r>
    <d v="2022-05-18T00:00:00"/>
    <s v="bankcharges"/>
    <s v="Time ART"/>
    <s v="Bank"/>
    <n v="47.87"/>
    <s v="cny"/>
    <s v="зачислено"/>
    <m/>
    <m/>
    <m/>
    <s v="BCM957414A4142CC Broadcom 25GbE SFP28 PG3x8"/>
    <m/>
    <m/>
    <m/>
    <m/>
    <n v="381220"/>
    <m/>
    <m/>
  </r>
  <r>
    <d v="2022-05-19T00:00:00"/>
    <s v="оплата"/>
    <s v="Time ART"/>
    <s v="ONE MOBILE "/>
    <n v="1969536.96"/>
    <s v="cny"/>
    <s v="зачислено"/>
    <n v="6.8386740000000001"/>
    <n v="288000"/>
    <s v="USD"/>
    <s v="DDR4-2993 8Gx7ECCReg/RDIMM 2Rx4 64gb MTA36ASF8G72PZ-3G2"/>
    <d v="2022-04-22T00:00:00"/>
    <s v="22-04-1900"/>
    <s v="usd"/>
    <m/>
    <n v="381180"/>
    <m/>
    <m/>
  </r>
  <r>
    <d v="2022-05-19T00:00:00"/>
    <s v="оплата"/>
    <s v="Time ART"/>
    <s v="ONE MOBILE "/>
    <n v="1552380.15"/>
    <s v="cny"/>
    <s v="зачислено"/>
    <n v="6.8386740000000001"/>
    <n v="227000"/>
    <s v="USD"/>
    <s v="6248R"/>
    <d v="2022-04-22T00:00:00"/>
    <s v="22-04-1900"/>
    <s v="usd"/>
    <m/>
    <n v="381452"/>
    <m/>
    <m/>
  </r>
  <r>
    <d v="2022-05-19T00:00:00"/>
    <s v="bankcharges"/>
    <s v="Time ART"/>
    <s v="Bank"/>
    <n v="47.8"/>
    <s v="cny"/>
    <s v="зачислено"/>
    <m/>
    <m/>
    <m/>
    <s v="6248R"/>
    <m/>
    <m/>
    <m/>
    <m/>
    <n v="381452"/>
    <m/>
    <m/>
  </r>
  <r>
    <d v="2022-05-19T00:00:00"/>
    <s v="оплата"/>
    <s v="Time ART"/>
    <s v="Cosmotriumph"/>
    <n v="2391440.4500000002"/>
    <s v="cny"/>
    <s v="зачислено"/>
    <n v="6.832687"/>
    <n v="350000"/>
    <s v="USD"/>
    <s v="6248R"/>
    <d v="2022-05-17T00:00:00"/>
    <s v="ZQQ220517"/>
    <s v="usd"/>
    <m/>
    <n v="381452"/>
    <m/>
    <m/>
  </r>
  <r>
    <d v="2022-05-20T00:00:00"/>
    <s v="оплата"/>
    <s v="Time ART"/>
    <s v="ONE MOBILE "/>
    <n v="2833172.16"/>
    <s v="cny"/>
    <s v="зачислено"/>
    <n v="6.7456480000000001"/>
    <n v="420000"/>
    <s v="USD"/>
    <s v="1.92TB SAS 12Gb/s SSD 2.5  Samsung MZILT1T9HBJR-00007"/>
    <d v="2022-05-13T00:00:00"/>
    <s v="22-05-1915"/>
    <s v="usd"/>
    <m/>
    <n v="381454"/>
    <m/>
    <m/>
  </r>
  <r>
    <d v="2022-05-20T00:00:00"/>
    <s v="bankcharges"/>
    <s v="Time ART"/>
    <s v="Bank"/>
    <n v="268.98"/>
    <s v="cny"/>
    <s v="зачислено"/>
    <m/>
    <m/>
    <m/>
    <s v="1.92TB SAS 12Gb/s SSD 2.5  Samsung MZILT1T9HBJR-00007"/>
    <m/>
    <m/>
    <m/>
    <m/>
    <n v="381454"/>
    <m/>
    <m/>
  </r>
  <r>
    <d v="2022-05-20T00:00:00"/>
    <s v="оплата"/>
    <s v="Time ART"/>
    <s v="E ENERGY "/>
    <n v="18759549.280000001"/>
    <s v="cny"/>
    <s v="зачислено"/>
    <n v="6.7456480000000001"/>
    <n v="2780985.5"/>
    <s v="USD"/>
    <s v="DDR4-2993 8Gx7ECCReg/RDIMM 2Rx4 64gb MTA36ASF8G72PZ-3G2"/>
    <d v="2022-05-16T00:00:00"/>
    <s v="AGU-051606"/>
    <s v="usd"/>
    <m/>
    <n v="381180"/>
    <m/>
    <m/>
  </r>
  <r>
    <d v="2022-05-20T00:00:00"/>
    <s v="bankcharges"/>
    <s v="Time ART"/>
    <s v="Bank"/>
    <n v="268.98"/>
    <s v="cny"/>
    <s v="зачислено"/>
    <m/>
    <m/>
    <m/>
    <s v="DDR4-2993 8Gx7ECCReg/RDIMM 2Rx4 64gb MTA36ASF8G72PZ-3G2"/>
    <m/>
    <m/>
    <m/>
    <m/>
    <n v="381180"/>
    <m/>
    <m/>
  </r>
  <r>
    <d v="2022-05-20T00:00:00"/>
    <s v="оплата"/>
    <s v="Time ART"/>
    <s v="Cosmotriumph"/>
    <n v="64076910.350000001"/>
    <s v="cny"/>
    <s v="зачислено"/>
    <n v="6.7456480000000001"/>
    <n v="9499000"/>
    <s v="USD"/>
    <s v="6248R"/>
    <d v="2022-05-17T00:00:00"/>
    <s v="ZQQ220517"/>
    <s v="usd"/>
    <m/>
    <n v="381452"/>
    <m/>
    <m/>
  </r>
  <r>
    <d v="2022-05-23T00:00:00"/>
    <s v="оплата"/>
    <s v="Time ART"/>
    <s v="Yotron"/>
    <n v="2726400"/>
    <s v="cny"/>
    <s v="зачислено"/>
    <m/>
    <m/>
    <m/>
    <s v="MCX512A-ACAT / Mellanox ConnectX-5 EN Adapter Card 10/25GbE Dual-Port SFP28 PCIe 3.0 x8"/>
    <d v="2022-05-09T00:00:00"/>
    <s v="YI220509002H"/>
    <s v="CNY"/>
    <m/>
    <n v="381386"/>
    <m/>
    <m/>
  </r>
  <r>
    <d v="2022-05-23T00:00:00"/>
    <s v="bankcharges"/>
    <s v="Time ART"/>
    <s v="Bank"/>
    <n v="47.02"/>
    <s v="cny"/>
    <s v="зачислено"/>
    <m/>
    <m/>
    <m/>
    <s v="MCX512A-ACAT / Mellanox ConnectX-5 EN Adapter Card 10/25GbE Dual-Port SFP28 PCIe 3.0 x8"/>
    <m/>
    <m/>
    <m/>
    <m/>
    <n v="381386"/>
    <m/>
    <m/>
  </r>
  <r>
    <d v="2022-05-24T00:00:00"/>
    <s v="оплата"/>
    <s v="Time ART"/>
    <s v="E ENERGY "/>
    <n v="4059903.47"/>
    <s v="cny"/>
    <s v="зачислено"/>
    <n v="6.738429"/>
    <n v="602500"/>
    <s v="USD"/>
    <s v="1.92TB SAS 12Gb/s SSD 2.5  Samsung MZILT1T9HBJR-00007"/>
    <d v="2022-05-13T00:00:00"/>
    <s v="АGU-051305"/>
    <s v="usd"/>
    <m/>
    <n v="381454"/>
    <m/>
    <m/>
  </r>
  <r>
    <d v="2022-05-24T00:00:00"/>
    <s v="bankcharges"/>
    <s v="Time ART"/>
    <s v="Bank"/>
    <n v="47.12"/>
    <s v="cny"/>
    <s v="зачислено"/>
    <m/>
    <m/>
    <m/>
    <s v="1.92TB SAS 12Gb/s SSD 2.5  Samsung MZILT1T9HBJR-00007"/>
    <m/>
    <m/>
    <m/>
    <m/>
    <n v="381454"/>
    <m/>
    <m/>
  </r>
  <r>
    <d v="2022-05-25T00:00:00"/>
    <s v="оплата"/>
    <s v="Time ART"/>
    <s v="Yotron"/>
    <n v="13338990"/>
    <s v="cny"/>
    <s v="зачислено"/>
    <m/>
    <m/>
    <m/>
    <s v="6248R "/>
    <d v="2022-05-17T00:00:00"/>
    <s v="YI220517002H"/>
    <s v="CNY"/>
    <m/>
    <n v="381611"/>
    <m/>
    <m/>
  </r>
  <r>
    <d v="2022-05-25T00:00:00"/>
    <s v="bankcharges"/>
    <s v="Time ART"/>
    <s v="Bank"/>
    <n v="47.13"/>
    <s v="cny"/>
    <s v="зачислено"/>
    <m/>
    <m/>
    <m/>
    <s v="6248R "/>
    <m/>
    <m/>
    <m/>
    <m/>
    <n v="381611"/>
    <m/>
    <m/>
  </r>
  <r>
    <d v="2022-05-25T00:00:00"/>
    <s v="оплата"/>
    <s v="Time ART"/>
    <s v="Brukida"/>
    <n v="3220190.3"/>
    <s v="cny"/>
    <s v="зачислено"/>
    <n v="6.7565499999999998"/>
    <n v="477600"/>
    <s v="USD"/>
    <s v="ADRV9009-W/PCBZ"/>
    <d v="2022-05-23T00:00:00"/>
    <s v="PI-BR220523-01"/>
    <s v="usd"/>
    <m/>
    <n v="381848"/>
    <m/>
    <m/>
  </r>
  <r>
    <d v="2022-05-25T00:00:00"/>
    <s v="bankcharges"/>
    <s v="Time ART"/>
    <s v="Bank"/>
    <n v="47.13"/>
    <s v="cny"/>
    <s v="зачислено"/>
    <m/>
    <m/>
    <m/>
    <s v="ADRV9009-W/PCBZ"/>
    <m/>
    <m/>
    <m/>
    <m/>
    <n v="381848"/>
    <m/>
    <m/>
  </r>
  <r>
    <d v="2022-05-26T00:00:00"/>
    <s v="оплата"/>
    <s v="Time ART"/>
    <s v="Brukida"/>
    <n v="2158021.91"/>
    <s v="cny"/>
    <s v="зачислено"/>
    <n v="6.7565499999999998"/>
    <n v="318400"/>
    <s v="USD"/>
    <s v="ADRV9009-W/PCBZ"/>
    <d v="2022-05-23T00:00:00"/>
    <s v="PI-BR220523-01"/>
    <s v="usd"/>
    <m/>
    <n v="381848"/>
    <m/>
    <m/>
  </r>
  <r>
    <d v="2022-05-26T00:00:00"/>
    <s v="bankcharges"/>
    <s v="Time ART"/>
    <s v="Bank"/>
    <n v="47.28"/>
    <s v="cny"/>
    <s v="зачислено"/>
    <m/>
    <m/>
    <m/>
    <s v="ADRV9009-W/PCBZ"/>
    <m/>
    <m/>
    <m/>
    <m/>
    <n v="381848"/>
    <m/>
    <m/>
  </r>
  <r>
    <d v="2022-05-26T00:00:00"/>
    <s v="оплата"/>
    <s v="Time ART"/>
    <s v="Yotron"/>
    <n v="13338990"/>
    <s v="cny"/>
    <s v="зачислено"/>
    <m/>
    <m/>
    <m/>
    <s v="6248R "/>
    <d v="2022-05-17T00:00:00"/>
    <s v="YI220517002H"/>
    <s v="CNY"/>
    <m/>
    <n v="381611"/>
    <m/>
    <m/>
  </r>
  <r>
    <d v="2022-05-26T00:00:00"/>
    <s v="bankcharges"/>
    <s v="Time ART"/>
    <s v="Bank"/>
    <n v="47.35"/>
    <s v="cny"/>
    <s v="зачислено"/>
    <m/>
    <m/>
    <m/>
    <s v="6248R "/>
    <m/>
    <m/>
    <m/>
    <m/>
    <n v="381611"/>
    <m/>
    <m/>
  </r>
  <r>
    <d v="2022-05-26T00:00:00"/>
    <s v="оплата"/>
    <s v="Time ART"/>
    <s v="Brukida"/>
    <n v="724097.24"/>
    <s v="cny"/>
    <s v="зачислено"/>
    <n v="6.7926570000000002"/>
    <n v="106600"/>
    <s v="USD"/>
    <s v="Intel Ethernet Controller KTI225LM SLNNH"/>
    <d v="2022-05-17T00:00:00"/>
    <s v="PI-BR220517-03"/>
    <s v="usd"/>
    <m/>
    <n v="381612"/>
    <m/>
    <m/>
  </r>
  <r>
    <d v="2022-05-26T00:00:00"/>
    <s v="bankcharges"/>
    <s v="Time ART"/>
    <s v="Bank"/>
    <n v="47.35"/>
    <s v="cny"/>
    <s v="зачислено"/>
    <m/>
    <m/>
    <m/>
    <s v="Intel Ethernet Controller KTI225LM SLNNH"/>
    <m/>
    <m/>
    <m/>
    <m/>
    <n v="381612"/>
    <m/>
    <m/>
  </r>
  <r>
    <d v="2022-05-27T00:00:00"/>
    <s v="оплата"/>
    <s v="Time ART"/>
    <s v="Yotron"/>
    <n v="13338990"/>
    <s v="cny"/>
    <s v="зачислено"/>
    <m/>
    <m/>
    <m/>
    <s v="6248R "/>
    <d v="2022-05-17T00:00:00"/>
    <s v="YI220517002H"/>
    <s v="CNY"/>
    <m/>
    <n v="381611"/>
    <m/>
    <m/>
  </r>
  <r>
    <d v="2022-05-27T00:00:00"/>
    <s v="bankcharges"/>
    <s v="Time ART"/>
    <s v="Bank"/>
    <n v="47.35"/>
    <s v="cny"/>
    <s v="зачислено"/>
    <m/>
    <m/>
    <m/>
    <s v="6248R "/>
    <m/>
    <m/>
    <m/>
    <m/>
    <n v="381611"/>
    <m/>
    <m/>
  </r>
  <r>
    <d v="2022-05-30T00:00:00"/>
    <s v="оплата"/>
    <s v="Time ART"/>
    <s v="Yotron"/>
    <n v="4446330"/>
    <s v="cny"/>
    <s v="зачислено"/>
    <m/>
    <m/>
    <m/>
    <s v="6248R "/>
    <d v="2022-05-17T00:00:00"/>
    <s v="YI220517002H"/>
    <s v="CNY"/>
    <m/>
    <n v="381611"/>
    <m/>
    <m/>
  </r>
  <r>
    <d v="2022-05-30T00:00:00"/>
    <s v="bankcharges"/>
    <s v="Time ART"/>
    <s v="Bank"/>
    <n v="46.96"/>
    <s v="cny"/>
    <s v="зачислено"/>
    <m/>
    <m/>
    <m/>
    <s v="6248R "/>
    <m/>
    <m/>
    <m/>
    <m/>
    <n v="381611"/>
    <m/>
    <m/>
  </r>
  <r>
    <d v="2022-05-30T00:00:00"/>
    <s v="оплата"/>
    <s v="Time ART"/>
    <s v="Brukida"/>
    <n v="7924466.5999999996"/>
    <s v="cny"/>
    <s v="зачислено"/>
    <n v="6.7316229999999999"/>
    <n v="1177200"/>
    <s v="USD"/>
    <s v="RDIMM Samsung 128 GB DDR4-3200 ECC M393AAG40M32-CAE"/>
    <d v="2022-04-20T00:00:00"/>
    <s v="PI-BR220420-06"/>
    <s v="usd"/>
    <m/>
    <n v="380872"/>
    <m/>
    <m/>
  </r>
  <r>
    <d v="2022-05-30T00:00:00"/>
    <s v="bankcharges"/>
    <s v="Time ART"/>
    <s v="Bank"/>
    <n v="47.02"/>
    <s v="cny"/>
    <s v="зачислено"/>
    <m/>
    <m/>
    <m/>
    <s v="RDIMM Samsung 128 GB DDR4-3200 ECC M393AAG40M32-CAE"/>
    <m/>
    <m/>
    <m/>
    <m/>
    <n v="380872"/>
    <m/>
    <m/>
  </r>
  <r>
    <d v="2022-05-30T00:00:00"/>
    <s v="оплата"/>
    <s v="Time ART"/>
    <s v="ONE MOBILE "/>
    <n v="914062.06"/>
    <s v="cny"/>
    <s v="зачислено"/>
    <n v="6.7383860000000002"/>
    <n v="135650"/>
    <s v="USD"/>
    <m/>
    <m/>
    <m/>
    <m/>
    <m/>
    <n v="910001"/>
    <m/>
    <m/>
  </r>
  <r>
    <d v="2022-05-30T00:00:00"/>
    <s v="bankcharges"/>
    <s v="Time ART"/>
    <s v="Bank"/>
    <n v="47.07"/>
    <s v="cny"/>
    <s v="зачислено"/>
    <m/>
    <m/>
    <m/>
    <m/>
    <m/>
    <m/>
    <m/>
    <m/>
    <n v="910001"/>
    <m/>
    <m/>
  </r>
  <r>
    <d v="2022-05-31T00:00:00"/>
    <s v="оплата"/>
    <s v="Time ART"/>
    <s v="Brukida"/>
    <n v="12693888.439999999"/>
    <s v="cny"/>
    <s v="зачислено"/>
    <n v="6.7420270000000002"/>
    <n v="1882800"/>
    <s v="USD"/>
    <s v="RDIMM Samsung 128 GB DDR4-3200 ECC M393AAG40M32-CAE"/>
    <d v="2022-04-20T00:00:00"/>
    <s v="PI-BR220420-07 "/>
    <s v="usd"/>
    <m/>
    <n v="380872"/>
    <m/>
    <m/>
  </r>
  <r>
    <d v="2022-05-31T00:00:00"/>
    <s v="bankcharges"/>
    <s v="Time ART"/>
    <s v="Bank"/>
    <n v="47.069000000000003"/>
    <s v="cny"/>
    <s v="зачислено"/>
    <m/>
    <m/>
    <m/>
    <s v="RDIMM Samsung 128 GB DDR4-3200 ECC M393AAG40M32-CAE"/>
    <m/>
    <m/>
    <m/>
    <m/>
    <n v="380872"/>
    <m/>
    <m/>
  </r>
  <r>
    <d v="2022-05-31T00:00:00"/>
    <s v="оплата"/>
    <s v="Time ART"/>
    <s v="Yotron"/>
    <n v="28560000"/>
    <s v="cny"/>
    <s v="зачислено"/>
    <m/>
    <m/>
    <m/>
    <s v="M393A8G40BB4-CWE Samsung 64G RDIMM 3200"/>
    <d v="2022-05-24T00:00:00"/>
    <s v="YI2205240002H"/>
    <s v="CNY"/>
    <m/>
    <n v="381890"/>
    <m/>
    <m/>
  </r>
  <r>
    <d v="2022-05-31T00:00:00"/>
    <s v="bankcharges"/>
    <s v="Time ART"/>
    <s v="Bank"/>
    <n v="265.95999999999998"/>
    <s v="cny"/>
    <s v="зачислено"/>
    <m/>
    <m/>
    <m/>
    <s v="M393A8G40BB4-CWE Samsung 64G RDIMM 3200"/>
    <m/>
    <m/>
    <m/>
    <m/>
    <n v="381890"/>
    <m/>
    <m/>
  </r>
  <r>
    <d v="2022-06-01T00:00:00"/>
    <s v="оплата"/>
    <s v="Time ART"/>
    <s v="VL"/>
    <n v="1009733.33"/>
    <s v="cny"/>
    <s v="зачислено"/>
    <m/>
    <n v="149040"/>
    <s v="USD"/>
    <s v="RDIMM Samsung 128 GB DDR4-3200 ECC M393AAG40M32-CAE"/>
    <m/>
    <m/>
    <m/>
    <m/>
    <n v="380872"/>
    <m/>
    <m/>
  </r>
  <r>
    <d v="2022-06-01T00:00:00"/>
    <s v="bankcharges"/>
    <s v="Time ART"/>
    <s v="Bank"/>
    <n v="47.34"/>
    <s v="cny"/>
    <s v="зачислено"/>
    <m/>
    <m/>
    <m/>
    <s v="RDIMM Samsung 128 GB DDR4-3200 ECC M393AAG40M32-CAE"/>
    <m/>
    <m/>
    <m/>
    <m/>
    <n v="380872"/>
    <m/>
    <m/>
  </r>
  <r>
    <d v="2022-06-01T00:00:00"/>
    <s v="оплата"/>
    <s v="Time ART"/>
    <s v="Brukida"/>
    <n v="11906298.720000001"/>
    <s v="cny"/>
    <s v="зачислено"/>
    <n v="6.7710980000000003"/>
    <n v="1758400"/>
    <s v="USD"/>
    <s v="CPI Intel Gold 6248R CD8069504449401 "/>
    <d v="2022-05-17T00:00:00"/>
    <s v="PI-BR220517-01"/>
    <s v="usd"/>
    <m/>
    <n v="381711"/>
    <m/>
    <m/>
  </r>
  <r>
    <d v="2022-06-01T00:00:00"/>
    <s v="bankcharges"/>
    <s v="Time ART"/>
    <s v="Bank"/>
    <n v="47.34"/>
    <s v="cny"/>
    <s v="зачислено"/>
    <m/>
    <m/>
    <m/>
    <s v="CPI Intel Gold 6248R CD8069504449401 "/>
    <m/>
    <m/>
    <m/>
    <m/>
    <n v="381711"/>
    <m/>
    <m/>
  </r>
  <r>
    <d v="2022-06-02T00:00:00"/>
    <s v="оплата"/>
    <s v="Time ART"/>
    <s v="Brukida"/>
    <n v="11863126.49"/>
    <s v="cny"/>
    <s v="зачислено"/>
    <n v="6.7465460000000004"/>
    <n v="1758400"/>
    <s v="USD"/>
    <s v="CPI Intel Gold 6248R CD8069504449401 "/>
    <d v="2022-05-17T00:00:00"/>
    <s v="PI-BR220517-01"/>
    <s v="usd"/>
    <m/>
    <n v="381711"/>
    <m/>
    <m/>
  </r>
  <r>
    <d v="2022-06-02T00:00:00"/>
    <s v="bankcharges"/>
    <s v="Time ART"/>
    <s v="Bank"/>
    <n v="47.24"/>
    <s v="cny"/>
    <s v="зачислено"/>
    <m/>
    <m/>
    <m/>
    <s v="CPI Intel Gold 6248R CD8069504449401 "/>
    <m/>
    <m/>
    <m/>
    <m/>
    <n v="381711"/>
    <m/>
    <m/>
  </r>
  <r>
    <d v="2022-06-06T00:00:00"/>
    <s v="оплата"/>
    <s v="Time ART"/>
    <s v="Brukida"/>
    <n v="5910559.1600000001"/>
    <s v="cny"/>
    <s v="зачислено"/>
    <m/>
    <n v="879200"/>
    <s v="USD"/>
    <s v="CPI Intel Gold 6248R CD8069504449401 "/>
    <d v="2022-05-17T00:00:00"/>
    <s v="PI-BR220517-01"/>
    <s v="usd"/>
    <m/>
    <n v="381711"/>
    <m/>
    <m/>
  </r>
  <r>
    <d v="2022-06-06T00:00:00"/>
    <s v="bankcharges"/>
    <s v="Time ART"/>
    <s v="Bank"/>
    <n v="46.97"/>
    <s v="cny"/>
    <s v="зачислено"/>
    <m/>
    <m/>
    <m/>
    <s v="CPI Intel Gold 6248R CD8069504449401 "/>
    <m/>
    <m/>
    <m/>
    <m/>
    <n v="381711"/>
    <m/>
    <m/>
  </r>
  <r>
    <d v="2022-06-07T00:00:00"/>
    <s v="оплата"/>
    <s v="Time ART"/>
    <s v="E ENERGY "/>
    <n v="14955950.17"/>
    <s v="cny"/>
    <s v="зачислено"/>
    <m/>
    <n v="2217540"/>
    <s v="USD"/>
    <s v="7.68TB SAS 12Gb/s SSD 2.5” samsung"/>
    <d v="2022-06-01T00:00:00"/>
    <s v="AGU-060107"/>
    <s v="usd"/>
    <m/>
    <n v="382437"/>
    <m/>
    <m/>
  </r>
  <r>
    <d v="2022-06-07T00:00:00"/>
    <s v="bankcharges"/>
    <s v="Time ART"/>
    <s v="Bank"/>
    <n v="47.05"/>
    <s v="cny"/>
    <s v="зачислено"/>
    <m/>
    <m/>
    <m/>
    <s v="7.68TB SAS 12Gb/s SSD 2.5” samsung"/>
    <m/>
    <m/>
    <m/>
    <m/>
    <n v="382437"/>
    <m/>
    <m/>
  </r>
  <r>
    <d v="2022-06-07T00:00:00"/>
    <s v="оплата"/>
    <s v="Time ART"/>
    <s v="Cosmotriumph"/>
    <n v="1783881.49"/>
    <s v="cny"/>
    <s v="зачислено"/>
    <m/>
    <n v="264300"/>
    <s v="USD"/>
    <e v="#N/A"/>
    <d v="2022-06-07T00:00:00"/>
    <s v="ZQQ220607"/>
    <s v="usd"/>
    <m/>
    <n v="500001"/>
    <m/>
    <m/>
  </r>
  <r>
    <d v="2022-06-07T00:00:00"/>
    <s v="оплата"/>
    <s v="Time ART"/>
    <s v="HuaYi "/>
    <n v="501754.63"/>
    <s v="cny"/>
    <s v="зачислено"/>
    <m/>
    <n v="74340"/>
    <s v="USD"/>
    <e v="#N/A"/>
    <m/>
    <m/>
    <m/>
    <m/>
    <n v="500001"/>
    <m/>
    <m/>
  </r>
  <r>
    <d v="2022-06-07T00:00:00"/>
    <s v="bankcharges"/>
    <s v="Time ART"/>
    <s v="Bank"/>
    <n v="47.38"/>
    <s v="cny"/>
    <s v="зачислено"/>
    <m/>
    <m/>
    <m/>
    <e v="#N/A"/>
    <d v="2022-06-01T00:00:00"/>
    <s v="HY220606"/>
    <s v="usd"/>
    <m/>
    <n v="500001"/>
    <m/>
    <m/>
  </r>
  <r>
    <d v="2022-06-08T00:00:00"/>
    <s v="оплата"/>
    <s v="Time ART"/>
    <s v="E ENERGY "/>
    <n v="14972320.050000001"/>
    <s v="cny"/>
    <s v="зачислено"/>
    <m/>
    <n v="2217540"/>
    <s v="USD"/>
    <s v="7.68TB SAS 12Gb/s SSD 2.5” samsung"/>
    <d v="2022-06-01T00:00:00"/>
    <s v="AGU-060107"/>
    <s v="usd"/>
    <m/>
    <n v="382437"/>
    <m/>
    <m/>
  </r>
  <r>
    <d v="2022-06-08T00:00:00"/>
    <s v="bankcharges"/>
    <s v="Time ART"/>
    <s v="Bank"/>
    <n v="417.12"/>
    <s v="cny"/>
    <s v="зачислено"/>
    <m/>
    <m/>
    <m/>
    <s v="7.68TB SAS 12Gb/s SSD 2.5” samsung"/>
    <m/>
    <m/>
    <m/>
    <m/>
    <n v="382437"/>
    <m/>
    <m/>
  </r>
  <r>
    <d v="2022-06-08T00:00:00"/>
    <s v="оплата"/>
    <s v="Time ART"/>
    <s v="E ENERGY "/>
    <n v="14975437.91"/>
    <s v="cny"/>
    <s v="зачислено"/>
    <m/>
    <n v="2217540"/>
    <s v="USD"/>
    <s v="7.68TB SAS 12Gb/s SSD 2.5” samsung"/>
    <d v="2022-06-01T00:00:00"/>
    <s v="AGU-060107"/>
    <s v="usd"/>
    <m/>
    <n v="382437"/>
    <m/>
    <m/>
  </r>
  <r>
    <d v="2022-06-08T00:00:00"/>
    <s v="bankcharges"/>
    <s v="Time ART"/>
    <s v="Bank"/>
    <n v="266.41000000000003"/>
    <s v="cny"/>
    <s v="зачислено"/>
    <m/>
    <m/>
    <m/>
    <s v="7.68TB SAS 12Gb/s SSD 2.5” samsung"/>
    <m/>
    <m/>
    <m/>
    <m/>
    <n v="382437"/>
    <m/>
    <m/>
  </r>
  <r>
    <d v="2022-06-09T00:00:00"/>
    <s v="оплата"/>
    <s v="Time ART"/>
    <s v="Brukida"/>
    <n v="12744816.630000001"/>
    <s v="cny"/>
    <s v="зачислено"/>
    <m/>
    <n v="1886000"/>
    <s v="USD"/>
    <s v="RDIMM 32GB DDR4-3200 Samsung M393A4K40EB3-CWE"/>
    <d v="2022-05-17T00:00:00"/>
    <s v="PI-BR220517-02"/>
    <s v="usd"/>
    <m/>
    <n v="381716"/>
    <m/>
    <m/>
  </r>
  <r>
    <d v="2022-06-09T00:00:00"/>
    <s v="bankcharges"/>
    <s v="Time ART"/>
    <s v="Bank"/>
    <n v="47.2"/>
    <s v="cny"/>
    <s v="зачислено"/>
    <m/>
    <m/>
    <m/>
    <s v="RDIMM 32GB DDR4-3200 Samsung M393A4K40EB3-CWE"/>
    <m/>
    <m/>
    <m/>
    <m/>
    <n v="381716"/>
    <m/>
    <m/>
  </r>
  <r>
    <d v="2022-06-10T00:00:00"/>
    <s v="оплата"/>
    <s v="Time ART"/>
    <s v="Brukida"/>
    <n v="8427071.6999999993"/>
    <s v="cny"/>
    <s v="зачислено"/>
    <m/>
    <n v="1246500"/>
    <s v="USD"/>
    <s v="Segeate HDD ST16000NM004J"/>
    <d v="2022-05-31T00:00:00"/>
    <s v="PI-BR220531-03 "/>
    <s v="usd"/>
    <m/>
    <n v="382157"/>
    <m/>
    <m/>
  </r>
  <r>
    <d v="2022-06-10T00:00:00"/>
    <s v="bankcharges"/>
    <s v="Time ART"/>
    <s v="Bank"/>
    <n v="47.23"/>
    <s v="cny"/>
    <s v="зачислено"/>
    <m/>
    <m/>
    <m/>
    <s v="Segeate HDD ST16000NM004J"/>
    <m/>
    <m/>
    <m/>
    <m/>
    <n v="382157"/>
    <m/>
    <m/>
  </r>
  <r>
    <d v="2022-06-10T00:00:00"/>
    <s v="оплата"/>
    <s v="Time ART"/>
    <s v="E ENERGY "/>
    <n v="6748539.7999999998"/>
    <s v="cny"/>
    <s v="зачислено"/>
    <m/>
    <n v="997893"/>
    <s v="USD"/>
    <s v="7.68TB SAS 12Gb/s SSD 2.5” samsung"/>
    <d v="2022-06-01T00:00:00"/>
    <s v="AGU-060107"/>
    <s v="usd"/>
    <m/>
    <n v="382437"/>
    <m/>
    <m/>
  </r>
  <r>
    <d v="2022-06-10T00:00:00"/>
    <s v="оплата"/>
    <s v="Time ART"/>
    <s v="Cosmotriumph"/>
    <n v="1636521.85"/>
    <s v="cny"/>
    <s v="зачислено"/>
    <m/>
    <n v="242000"/>
    <s v="USD"/>
    <s v="7.68TB SAS 12Gb/s SSD 2.5” samsung"/>
    <d v="2022-06-01T00:00:00"/>
    <s v="ZQQ220601"/>
    <s v="usd"/>
    <m/>
    <n v="382437"/>
    <m/>
    <m/>
  </r>
  <r>
    <d v="2022-06-13T00:00:00"/>
    <s v="оплата"/>
    <s v="Time ART"/>
    <s v="Brukida"/>
    <n v="8507159.3200000003"/>
    <s v="cny"/>
    <s v="зачислено"/>
    <m/>
    <n v="1246500"/>
    <s v="USD"/>
    <s v="Segeate HDD ST16000NM004J"/>
    <d v="2022-05-31T00:00:00"/>
    <s v="PI-BR220531-03 "/>
    <s v="usd"/>
    <m/>
    <n v="382157"/>
    <m/>
    <m/>
  </r>
  <r>
    <d v="2022-06-13T00:00:00"/>
    <s v="bankcharges"/>
    <s v="Time ART"/>
    <s v="Bank"/>
    <n v="47.68"/>
    <s v="cny"/>
    <s v="зачислено"/>
    <m/>
    <m/>
    <m/>
    <s v="Segeate HDD ST16000NM004J"/>
    <m/>
    <m/>
    <m/>
    <m/>
    <n v="382157"/>
    <m/>
    <m/>
  </r>
  <r>
    <d v="2022-06-13T00:00:00"/>
    <s v="оплата"/>
    <s v="Time ART"/>
    <s v="E ENERGY "/>
    <n v="7566494.8399999999"/>
    <s v="cny"/>
    <s v="зачислено"/>
    <m/>
    <n v="1108770"/>
    <s v="USD"/>
    <s v="7.68TB SAS 12Gb/s SSD 2.5” samsung"/>
    <d v="2022-06-01T00:00:00"/>
    <s v="AGU-060107"/>
    <s v="usd"/>
    <m/>
    <n v="382437"/>
    <m/>
    <m/>
  </r>
  <r>
    <d v="2022-06-14T00:00:00"/>
    <s v="оплата"/>
    <s v="Time ART"/>
    <s v="Brukida"/>
    <n v="11346587.02"/>
    <s v="cny"/>
    <s v="зачислено"/>
    <m/>
    <n v="1662000"/>
    <s v="USD"/>
    <s v="Segeate HDD ST16000NM004J"/>
    <d v="2022-05-31T00:00:00"/>
    <s v="PI-BR220531-03 "/>
    <s v="usd"/>
    <m/>
    <n v="382157"/>
    <m/>
    <m/>
  </r>
  <r>
    <d v="2022-06-14T00:00:00"/>
    <s v="bankcharges"/>
    <s v="Time ART"/>
    <s v="Bank"/>
    <n v="47.67"/>
    <s v="cny"/>
    <s v="зачислено"/>
    <m/>
    <m/>
    <m/>
    <s v="Segeate HDD ST16000NM004J"/>
    <m/>
    <m/>
    <m/>
    <m/>
    <n v="382157"/>
    <m/>
    <m/>
  </r>
  <r>
    <d v="2022-06-14T00:00:00"/>
    <s v="оплата"/>
    <s v="Time ART"/>
    <s v="E ENERGY "/>
    <n v="5296784.67"/>
    <s v="cny"/>
    <s v="зачислено"/>
    <m/>
    <n v="776139"/>
    <s v="USD"/>
    <s v="7.68TB SAS 12Gb/s SSD 2.5” samsung"/>
    <d v="2022-06-01T00:00:00"/>
    <s v="AGU-060107"/>
    <s v="usd"/>
    <m/>
    <n v="382437"/>
    <m/>
    <m/>
  </r>
  <r>
    <d v="2022-06-15T00:00:00"/>
    <s v="оплата"/>
    <s v="Time ART"/>
    <s v="E ENERGY "/>
    <n v="8565324.0099999998"/>
    <s v="cny"/>
    <s v="зачислено"/>
    <m/>
    <n v="1257878"/>
    <s v="USD"/>
    <s v="7.68TB SAS 12Gb/s SSD 2.5” samsung"/>
    <d v="2022-06-01T00:00:00"/>
    <s v="AGU-060107"/>
    <s v="usd"/>
    <m/>
    <n v="382437"/>
    <m/>
    <m/>
  </r>
  <r>
    <d v="2022-06-15T00:00:00"/>
    <s v="оплата"/>
    <s v="Time ART"/>
    <s v="ONE MOBILE "/>
    <n v="1409306.83"/>
    <s v="cny"/>
    <s v="зачислено"/>
    <m/>
    <n v="207165"/>
    <s v="USD"/>
    <e v="#N/A"/>
    <m/>
    <s v="INV22-06-1941"/>
    <s v="usd"/>
    <m/>
    <n v="600001"/>
    <m/>
    <m/>
  </r>
  <r>
    <d v="2022-06-15T00:00:00"/>
    <s v="bankcharges"/>
    <s v="Time ART"/>
    <s v="Bank"/>
    <n v="47.67"/>
    <s v="cny"/>
    <s v="зачислено"/>
    <m/>
    <m/>
    <m/>
    <e v="#N/A"/>
    <m/>
    <m/>
    <m/>
    <m/>
    <n v="600001"/>
    <m/>
    <m/>
  </r>
  <r>
    <d v="2022-06-17T00:00:00"/>
    <s v="оплата"/>
    <s v="Time ART"/>
    <s v="ONE MOBILE "/>
    <n v="5674007.4699999997"/>
    <s v="cny"/>
    <s v="зачислено"/>
    <m/>
    <n v="837200"/>
    <s v="USD"/>
    <e v="#N/A"/>
    <d v="2022-06-16T00:00:00"/>
    <s v=" INV22-06-1950"/>
    <s v="usd"/>
    <m/>
    <n v="910002"/>
    <m/>
    <m/>
  </r>
  <r>
    <d v="2022-06-17T00:00:00"/>
    <s v="bankcharges"/>
    <s v="Time ART"/>
    <s v="Bank"/>
    <n v="47.67"/>
    <s v="cny"/>
    <s v="зачислено"/>
    <m/>
    <m/>
    <m/>
    <e v="#N/A"/>
    <m/>
    <m/>
    <m/>
    <m/>
    <n v="910002"/>
    <m/>
    <m/>
  </r>
  <r>
    <d v="2022-06-17T00:00:00"/>
    <s v="оплата"/>
    <s v="Time ART"/>
    <s v="ONE MOBILE "/>
    <n v="6349048.4299999997"/>
    <s v="cny"/>
    <s v="зачислено"/>
    <m/>
    <n v="936600"/>
    <s v="USD"/>
    <e v="#N/A"/>
    <d v="2022-06-16T00:00:00"/>
    <s v="INV22-06-1951"/>
    <s v="usd"/>
    <m/>
    <n v="920001"/>
    <m/>
    <m/>
  </r>
  <r>
    <d v="2022-06-17T00:00:00"/>
    <s v="bankcharges"/>
    <s v="Time ART"/>
    <s v="Bank"/>
    <n v="47.67"/>
    <s v="cny"/>
    <s v="зачислено"/>
    <m/>
    <m/>
    <m/>
    <e v="#N/A"/>
    <m/>
    <m/>
    <m/>
    <m/>
    <n v="920001"/>
    <m/>
    <m/>
  </r>
  <r>
    <d v="2022-06-17T00:00:00"/>
    <s v="оплата"/>
    <s v="Time ART"/>
    <s v="Brukida"/>
    <n v="21057.57"/>
    <s v="cny"/>
    <s v="зачислено"/>
    <m/>
    <n v="3102.6"/>
    <s v="USD"/>
    <s v="Intel E10GSFPSRX Compatible 10GBASE-SR SFP+850nm_x000a_300m DOM Duplex LC MMF Transceiver Module"/>
    <d v="2022-06-15T00:00:00"/>
    <s v="PI-BR220615-04 "/>
    <s v="usd"/>
    <m/>
    <n v="388720"/>
    <m/>
    <m/>
  </r>
  <r>
    <d v="2022-06-17T00:00:00"/>
    <s v="bankcharges"/>
    <s v="Time ART"/>
    <s v="Bank"/>
    <n v="47.67"/>
    <s v="cny"/>
    <s v="зачислено"/>
    <m/>
    <m/>
    <m/>
    <s v="Intel E10GSFPSRX Compatible 10GBASE-SR SFP+850nm_x000a_300m DOM Duplex LC MMF Transceiver Module"/>
    <m/>
    <m/>
    <m/>
    <m/>
    <n v="388720"/>
    <m/>
    <m/>
  </r>
  <r>
    <d v="2022-06-17T00:00:00"/>
    <s v="оплата"/>
    <s v="Time ART"/>
    <s v="ONE MOBILE "/>
    <n v="2116234.34"/>
    <s v="cny"/>
    <s v="зачислено"/>
    <m/>
    <n v="312220"/>
    <s v="USD"/>
    <e v="#N/A"/>
    <d v="2022-06-16T00:00:00"/>
    <s v="INV22-06-1951"/>
    <s v="usd"/>
    <m/>
    <n v="920002"/>
    <m/>
    <m/>
  </r>
  <r>
    <d v="2022-06-17T00:00:00"/>
    <s v="bankcharges"/>
    <s v="Time ART"/>
    <s v="Bank"/>
    <n v="47.67"/>
    <s v="cny"/>
    <s v="зачислено"/>
    <m/>
    <m/>
    <m/>
    <e v="#N/A"/>
    <m/>
    <m/>
    <m/>
    <m/>
    <n v="920002"/>
    <m/>
    <m/>
  </r>
  <r>
    <d v="2022-06-20T00:00:00"/>
    <s v="оплата"/>
    <s v="Time ART"/>
    <s v="ONE MOBILE "/>
    <n v="12699704.609999999"/>
    <s v="cny"/>
    <s v="зачислено"/>
    <m/>
    <n v="1873320"/>
    <s v="USD"/>
    <e v="#N/A"/>
    <d v="2022-06-16T00:00:00"/>
    <s v="INV22-06-1951"/>
    <s v="usd"/>
    <m/>
    <n v="920003"/>
    <m/>
    <m/>
  </r>
  <r>
    <d v="2022-06-20T00:00:00"/>
    <s v="bankcharges"/>
    <s v="Time ART"/>
    <s v="Bank"/>
    <n v="47.59"/>
    <s v="cny"/>
    <s v="зачислено"/>
    <m/>
    <m/>
    <m/>
    <m/>
    <m/>
    <m/>
    <m/>
    <m/>
    <n v="920003"/>
    <m/>
    <m/>
  </r>
  <r>
    <d v="2022-06-22T00:00:00"/>
    <s v="оплата"/>
    <s v="Time ART"/>
    <s v="Wibtek"/>
    <n v="6689712.1100000003"/>
    <s v="cny"/>
    <m/>
    <m/>
    <n v="982907.85"/>
    <s v="USD"/>
    <m/>
    <m/>
    <m/>
    <m/>
    <m/>
    <m/>
    <m/>
    <m/>
  </r>
  <r>
    <d v="2022-06-24T00:00:00"/>
    <s v="оплата"/>
    <s v="Time ART"/>
    <s v="ONE MOBILE "/>
    <n v="4829083.53"/>
    <s v="cny"/>
    <m/>
    <m/>
    <n v="712042.8"/>
    <s v="USD"/>
    <m/>
    <m/>
    <m/>
    <m/>
    <m/>
    <n v="910003"/>
    <m/>
    <m/>
  </r>
  <r>
    <d v="2022-06-24T00:00:00"/>
    <s v="bankcharges"/>
    <s v="Time ART"/>
    <s v="Bank"/>
    <n v="47.28"/>
    <s v="cny"/>
    <m/>
    <m/>
    <m/>
    <m/>
    <m/>
    <m/>
    <m/>
    <m/>
    <m/>
    <n v="910003"/>
    <m/>
    <m/>
  </r>
  <r>
    <d v="2022-04-12T00:00:00"/>
    <s v="оплата"/>
    <s v="Karamay"/>
    <s v="ONE MOBILE "/>
    <n v="136478"/>
    <s v="usd"/>
    <s v="зачислено"/>
    <m/>
    <m/>
    <m/>
    <s v="Intel Pocessor 5218 R"/>
    <d v="2022-03-22T00:00:00"/>
    <s v="22-03-1874"/>
    <s v="usd"/>
    <m/>
    <n v="379427"/>
    <m/>
    <m/>
  </r>
  <r>
    <d v="2022-04-12T00:00:00"/>
    <s v="bankcharges"/>
    <s v="Karamay"/>
    <s v="Bank"/>
    <n v="100"/>
    <s v="usd"/>
    <s v="зачислено"/>
    <m/>
    <m/>
    <m/>
    <s v="Intel Pocessor 5218 R"/>
    <d v="2022-03-22T00:00:00"/>
    <s v="22-03-1874"/>
    <s v="usd"/>
    <m/>
    <n v="379427"/>
    <m/>
    <m/>
  </r>
  <r>
    <d v="2022-04-05T00:00:00"/>
    <s v="оплата"/>
    <s v="Karamay"/>
    <s v="CHB Global Ltd "/>
    <n v="14520"/>
    <s v="usd"/>
    <s v="зачислено"/>
    <m/>
    <m/>
    <m/>
    <s v="EM92 32GB DDR4 Memory"/>
    <d v="2022-03-31T00:00:00"/>
    <s v="PF14579"/>
    <s v="usd"/>
    <m/>
    <n v="380366"/>
    <m/>
    <m/>
  </r>
  <r>
    <d v="2022-04-05T00:00:00"/>
    <s v="оплата"/>
    <s v="Karamay"/>
    <s v="CHB Global Ltd "/>
    <n v="114040"/>
    <s v="usd"/>
    <s v="зачислено"/>
    <m/>
    <m/>
    <m/>
    <s v="EM92 32GB DDR4 Memory"/>
    <d v="2022-03-31T00:00:00"/>
    <s v="PF14578"/>
    <s v="usd"/>
    <m/>
    <n v="380366"/>
    <m/>
    <m/>
  </r>
  <r>
    <d v="2022-04-05T00:00:00"/>
    <s v="bankcharges"/>
    <s v="Karamay"/>
    <s v="Bank"/>
    <n v="100"/>
    <s v="usd"/>
    <s v="зачислено"/>
    <m/>
    <m/>
    <m/>
    <s v="EM92 32GB DDR4 Memory"/>
    <m/>
    <m/>
    <m/>
    <m/>
    <n v="380366"/>
    <m/>
    <m/>
  </r>
  <r>
    <d v="2022-03-31T00:00:00"/>
    <s v="оплата"/>
    <s v="Karamay"/>
    <s v="CHB Global Ltd "/>
    <n v="35960"/>
    <s v="usd"/>
    <s v="зачислено"/>
    <m/>
    <m/>
    <m/>
    <s v="EM92 32GB DDR4 Memory"/>
    <d v="2022-03-31T00:00:00"/>
    <s v="PF14578"/>
    <s v="usd"/>
    <m/>
    <n v="380366"/>
    <m/>
    <m/>
  </r>
  <r>
    <d v="2022-03-31T00:00:00"/>
    <s v="оплата"/>
    <s v="Karamay"/>
    <s v="CHB Global Ltd "/>
    <n v="183290"/>
    <s v="usd"/>
    <s v="зачислено"/>
    <m/>
    <m/>
    <m/>
    <s v="EM92 32GB DDR4 Memory"/>
    <d v="2022-03-31T00:00:00"/>
    <s v="PF14580"/>
    <s v="usd"/>
    <m/>
    <n v="380366"/>
    <m/>
    <m/>
  </r>
  <r>
    <d v="2022-03-31T00:00:00"/>
    <s v="bankcharges"/>
    <s v="Karamay"/>
    <s v="Bank"/>
    <n v="100"/>
    <s v="usd"/>
    <s v="зачислено"/>
    <m/>
    <m/>
    <m/>
    <s v="EM92 32GB DDR4 Memory"/>
    <m/>
    <m/>
    <m/>
    <m/>
    <n v="380366"/>
    <m/>
    <m/>
  </r>
  <r>
    <d v="2022-04-15T00:00:00"/>
    <s v="оплата"/>
    <s v="Karamay"/>
    <s v="CHB Global Ltd "/>
    <n v="430000"/>
    <s v="usd"/>
    <s v="зачислено"/>
    <m/>
    <m/>
    <m/>
    <s v="EM92 32GB DDR4 Memory"/>
    <d v="2022-03-31T00:00:00"/>
    <s v="PF14580"/>
    <s v="usd"/>
    <m/>
    <n v="380366"/>
    <m/>
    <m/>
  </r>
  <r>
    <d v="2022-04-15T00:00:00"/>
    <s v="bankcharges"/>
    <s v="Karamay"/>
    <s v="Bank"/>
    <n v="100"/>
    <s v="usd"/>
    <s v="зачислено"/>
    <m/>
    <m/>
    <m/>
    <s v="EM92 32GB DDR4 Memory"/>
    <m/>
    <m/>
    <m/>
    <m/>
    <n v="380366"/>
    <m/>
    <m/>
  </r>
  <r>
    <d v="2022-04-18T00:00:00"/>
    <s v="оплата"/>
    <s v="Karamay"/>
    <s v="CHB Global Ltd "/>
    <n v="465000"/>
    <s v="usd"/>
    <s v="зачислено"/>
    <m/>
    <m/>
    <m/>
    <s v="EM92 32GB DDR4 Memory"/>
    <d v="2022-03-31T00:00:00"/>
    <s v="PF14580"/>
    <s v="usd"/>
    <m/>
    <n v="380366"/>
    <m/>
    <m/>
  </r>
  <r>
    <d v="2022-04-18T00:00:00"/>
    <s v="bankcharges"/>
    <s v="Karamay"/>
    <s v="Bank"/>
    <n v="100"/>
    <s v="usd"/>
    <s v="зачислено"/>
    <m/>
    <m/>
    <m/>
    <s v="EM92 32GB DDR4 Memory"/>
    <m/>
    <m/>
    <m/>
    <m/>
    <n v="380366"/>
    <m/>
    <m/>
  </r>
  <r>
    <d v="2022-04-18T00:00:00"/>
    <s v="оплата"/>
    <s v="Karamay"/>
    <s v="VL"/>
    <n v="21710"/>
    <s v="usd"/>
    <s v="зачислено"/>
    <m/>
    <m/>
    <m/>
    <s v="EM92 32GB DDR4 Memory"/>
    <d v="2022-03-31T00:00:00"/>
    <s v="PF14580"/>
    <s v="usd"/>
    <m/>
    <n v="380366"/>
    <m/>
    <m/>
  </r>
  <r>
    <d v="2022-04-18T00:00:00"/>
    <s v="оплата"/>
    <s v="Karamay"/>
    <s v="VL"/>
    <n v="98290"/>
    <s v="usd"/>
    <s v="зачислено"/>
    <m/>
    <m/>
    <m/>
    <s v="EM92 32GB DDR4 Memory"/>
    <d v="2022-03-31T00:00:00"/>
    <s v="PF14595"/>
    <s v="usd"/>
    <m/>
    <n v="380366"/>
    <m/>
    <m/>
  </r>
  <r>
    <d v="2022-04-18T00:00:00"/>
    <s v="bankcharges"/>
    <s v="Karamay"/>
    <s v="Bank"/>
    <n v="1212"/>
    <s v="usd"/>
    <s v="зачислено"/>
    <m/>
    <m/>
    <m/>
    <s v="EM92 32GB DDR4 Memory"/>
    <m/>
    <m/>
    <m/>
    <m/>
    <n v="380366"/>
    <m/>
    <m/>
  </r>
  <r>
    <d v="2022-04-18T00:00:00"/>
    <s v="оплата"/>
    <s v="Karamay"/>
    <s v="VL"/>
    <n v="200000"/>
    <s v="usd"/>
    <s v="зачислено"/>
    <m/>
    <m/>
    <m/>
    <s v="EM92 32GB DDR4 Memory"/>
    <d v="2022-03-31T00:00:00"/>
    <s v="PF14595"/>
    <s v="usd"/>
    <m/>
    <n v="380366"/>
    <m/>
    <m/>
  </r>
  <r>
    <d v="2022-04-18T00:00:00"/>
    <s v="bankcharges"/>
    <s v="Karamay"/>
    <s v="Bank"/>
    <n v="2020.2"/>
    <s v="usd"/>
    <s v="зачислено"/>
    <m/>
    <m/>
    <m/>
    <s v="EM92 32GB DDR4 Memory"/>
    <m/>
    <m/>
    <m/>
    <m/>
    <n v="380366"/>
    <m/>
    <m/>
  </r>
  <r>
    <d v="2022-04-19T00:00:00"/>
    <s v="оплата"/>
    <s v="Karamay"/>
    <s v="CHB Global Ltd "/>
    <n v="150000"/>
    <s v="usd"/>
    <s v="зачислено"/>
    <m/>
    <m/>
    <m/>
    <s v="EM92 32GB DDR4 Memory"/>
    <d v="2022-03-31T00:00:00"/>
    <s v="PF14595"/>
    <s v="usd"/>
    <m/>
    <n v="380366"/>
    <m/>
    <m/>
  </r>
  <r>
    <d v="2022-04-19T00:00:00"/>
    <s v="bankcharges"/>
    <s v="Karamay"/>
    <s v="Bank"/>
    <n v="100"/>
    <s v="usd"/>
    <s v="зачислено"/>
    <m/>
    <m/>
    <m/>
    <s v="EM92 32GB DDR4 Memory"/>
    <m/>
    <m/>
    <m/>
    <m/>
    <n v="380366"/>
    <m/>
    <m/>
  </r>
  <r>
    <d v="2022-04-20T00:00:00"/>
    <s v="оплата"/>
    <s v="Karamay"/>
    <s v="VL"/>
    <n v="500000"/>
    <s v="usd"/>
    <s v="зачислено"/>
    <m/>
    <m/>
    <m/>
    <s v="EM92 32GB DDR4 Memory"/>
    <d v="2022-03-31T00:00:00"/>
    <s v="PF14595"/>
    <s v="usd"/>
    <m/>
    <n v="380366"/>
    <m/>
    <m/>
  </r>
  <r>
    <d v="2022-04-20T00:00:00"/>
    <s v="bankcharges"/>
    <s v="Karamay"/>
    <s v="Bank"/>
    <n v="5050.51"/>
    <s v="usd"/>
    <s v="зачислено"/>
    <m/>
    <m/>
    <m/>
    <s v="EM92 32GB DDR4 Memory"/>
    <m/>
    <m/>
    <m/>
    <m/>
    <n v="380366"/>
    <m/>
    <m/>
  </r>
  <r>
    <d v="2022-04-20T00:00:00"/>
    <s v="оплата"/>
    <s v="Karamay"/>
    <s v="VL"/>
    <n v="150000"/>
    <s v="usd"/>
    <s v="зачислено"/>
    <m/>
    <m/>
    <m/>
    <s v="EM92 32GB DDR4 Memory"/>
    <d v="2022-03-31T00:00:00"/>
    <s v="PF14595"/>
    <s v="usd"/>
    <m/>
    <n v="380366"/>
    <m/>
    <m/>
  </r>
  <r>
    <d v="2022-04-20T00:00:00"/>
    <s v="bankcharges"/>
    <s v="Karamay"/>
    <s v="Bank"/>
    <n v="1515.15"/>
    <s v="usd"/>
    <s v="зачислено"/>
    <m/>
    <m/>
    <m/>
    <s v="EM92 32GB DDR4 Memory"/>
    <m/>
    <m/>
    <m/>
    <m/>
    <n v="380366"/>
    <m/>
    <m/>
  </r>
  <r>
    <d v="2022-04-20T00:00:00"/>
    <s v="оплата"/>
    <s v="Karamay"/>
    <s v="VL"/>
    <n v="359350"/>
    <s v="usd"/>
    <s v="зачислено"/>
    <m/>
    <m/>
    <m/>
    <s v="EM92 32GB DDR4 Memory"/>
    <d v="2022-03-31T00:00:00"/>
    <s v="PF14595"/>
    <s v="usd"/>
    <m/>
    <n v="380366"/>
    <m/>
    <m/>
  </r>
  <r>
    <d v="2022-04-20T00:00:00"/>
    <s v="bankcharges"/>
    <s v="Karamay"/>
    <s v="Bank"/>
    <n v="3629.8"/>
    <s v="usd"/>
    <s v="зачислено"/>
    <m/>
    <m/>
    <m/>
    <s v="EM92 32GB DDR4 Memory"/>
    <m/>
    <m/>
    <m/>
    <m/>
    <n v="380366"/>
    <m/>
    <m/>
  </r>
  <r>
    <d v="2022-04-20T00:00:00"/>
    <s v="оплата"/>
    <s v="Karamay"/>
    <s v="VL"/>
    <n v="309650"/>
    <s v="usd"/>
    <s v="зачислено"/>
    <m/>
    <m/>
    <m/>
    <s v="EM92 32GB DDR4 Memory"/>
    <d v="2022-03-31T00:00:00"/>
    <s v="PF14595"/>
    <s v="usd"/>
    <m/>
    <n v="380366"/>
    <m/>
    <m/>
  </r>
  <r>
    <d v="2022-04-20T00:00:00"/>
    <s v="bankcharges"/>
    <s v="Karamay"/>
    <s v="Bank"/>
    <n v="3127.78"/>
    <s v="usd"/>
    <s v="зачислено"/>
    <m/>
    <m/>
    <m/>
    <s v="EM92 32GB DDR4 Memory"/>
    <m/>
    <m/>
    <m/>
    <m/>
    <n v="380366"/>
    <m/>
    <m/>
  </r>
  <r>
    <d v="2022-04-22T00:00:00"/>
    <s v="оплата"/>
    <s v="Karamay"/>
    <s v="E ENERGY "/>
    <n v="497000"/>
    <s v="usd"/>
    <s v="зачислено"/>
    <m/>
    <m/>
    <m/>
    <s v="ST12000NM002G"/>
    <d v="2022-04-21T00:00:00"/>
    <s v="AGU-042101"/>
    <s v="usd"/>
    <m/>
    <n v="380838"/>
    <m/>
    <m/>
  </r>
  <r>
    <d v="2022-04-22T00:00:00"/>
    <s v="bankcharges"/>
    <s v="Karamay"/>
    <s v="Bank"/>
    <n v="100"/>
    <s v="usd"/>
    <s v="зачислено"/>
    <m/>
    <m/>
    <m/>
    <s v="ST12000NM002G"/>
    <m/>
    <m/>
    <m/>
    <m/>
    <n v="380838"/>
    <m/>
    <m/>
  </r>
  <r>
    <d v="2022-04-25T00:00:00"/>
    <s v="оплата"/>
    <s v="Karamay"/>
    <s v="VL"/>
    <n v="150491.71"/>
    <s v="usd"/>
    <s v="зачислено"/>
    <m/>
    <m/>
    <m/>
    <s v="EM92 32GB DDR4 Memory"/>
    <d v="2022-03-31T00:00:00"/>
    <s v="PF14595"/>
    <s v="usd"/>
    <m/>
    <n v="380366"/>
    <m/>
    <m/>
  </r>
  <r>
    <d v="2022-04-25T00:00:00"/>
    <s v="bankcharges"/>
    <s v="Karamay"/>
    <s v="Bank"/>
    <n v="100"/>
    <s v="usd"/>
    <s v="зачислено"/>
    <m/>
    <m/>
    <m/>
    <s v="EM92 32GB DDR4 Memory"/>
    <m/>
    <m/>
    <m/>
    <m/>
    <n v="380366"/>
    <m/>
    <m/>
  </r>
  <r>
    <d v="2022-04-25T00:00:00"/>
    <s v="оплата"/>
    <s v="Karamay"/>
    <s v="ONE MOBILE "/>
    <n v="299500"/>
    <s v="usd"/>
    <s v="зачислено"/>
    <m/>
    <m/>
    <m/>
    <s v="ST12000NM002G"/>
    <d v="2022-04-22T00:00:00"/>
    <s v="22-04-1900"/>
    <s v="usd"/>
    <m/>
    <n v="380838"/>
    <m/>
    <m/>
  </r>
  <r>
    <d v="2022-04-25T00:00:00"/>
    <s v="bankcharges"/>
    <s v="Karamay"/>
    <s v="Bank"/>
    <n v="100"/>
    <s v="usd"/>
    <s v="зачислено"/>
    <m/>
    <m/>
    <m/>
    <s v="ST12000NM002G"/>
    <m/>
    <m/>
    <m/>
    <m/>
    <n v="380838"/>
    <m/>
    <m/>
  </r>
  <r>
    <d v="2022-04-25T00:00:00"/>
    <s v="оплата"/>
    <s v="Karamay"/>
    <s v="E ENERGY "/>
    <n v="297000"/>
    <s v="usd"/>
    <s v="зачислено"/>
    <m/>
    <m/>
    <m/>
    <s v="ST12000NM002G"/>
    <d v="2022-04-21T00:00:00"/>
    <s v="AGU-042101"/>
    <s v="usd"/>
    <m/>
    <n v="380838"/>
    <m/>
    <m/>
  </r>
  <r>
    <d v="2022-04-25T00:00:00"/>
    <s v="bankcharges"/>
    <s v="Karamay"/>
    <s v="Bank"/>
    <n v="100"/>
    <s v="usd"/>
    <s v="зачислено"/>
    <m/>
    <m/>
    <m/>
    <s v="ST12000NM002G"/>
    <m/>
    <m/>
    <m/>
    <m/>
    <n v="380838"/>
    <m/>
    <m/>
  </r>
  <r>
    <d v="2022-04-26T00:00:00"/>
    <s v="оплата"/>
    <s v="Karamay"/>
    <s v="ONE MOBILE "/>
    <n v="994956.71"/>
    <s v="usd"/>
    <s v="зачислено"/>
    <m/>
    <m/>
    <m/>
    <s v="ST12000NM002G"/>
    <d v="2022-04-21T00:00:00"/>
    <s v="AGU-042101"/>
    <s v="usd"/>
    <m/>
    <n v="380838"/>
    <m/>
    <m/>
  </r>
  <r>
    <d v="2022-04-26T00:00:00"/>
    <s v="bankcharges"/>
    <s v="Karamay"/>
    <s v="Bank"/>
    <n v="100"/>
    <s v="usd"/>
    <s v="зачислено"/>
    <m/>
    <m/>
    <m/>
    <s v="EM92 32GB DDR4 Memory"/>
    <m/>
    <m/>
    <m/>
    <m/>
    <n v="380366"/>
    <m/>
    <m/>
  </r>
  <r>
    <d v="2022-04-28T00:00:00"/>
    <s v="оплата"/>
    <s v="Karamay"/>
    <s v="VL"/>
    <n v="383477.97"/>
    <s v="usd"/>
    <s v="зачислено"/>
    <m/>
    <m/>
    <m/>
    <s v="EM92 32GB DDR4 Memory"/>
    <d v="2022-03-31T00:00:00"/>
    <s v="PF14595"/>
    <s v="usd"/>
    <m/>
    <n v="380366"/>
    <m/>
    <m/>
  </r>
  <r>
    <d v="2022-04-28T00:00:00"/>
    <s v="bankcharges"/>
    <s v="Karamay"/>
    <s v="Bank"/>
    <n v="3834.78"/>
    <s v="usd"/>
    <s v="зачислено"/>
    <m/>
    <m/>
    <m/>
    <s v="EM92 32GB DDR4 Memory"/>
    <m/>
    <m/>
    <m/>
    <m/>
    <n v="380366"/>
    <m/>
    <m/>
  </r>
  <r>
    <d v="2022-04-28T00:00:00"/>
    <s v="оплата"/>
    <s v="Karamay"/>
    <s v="VL"/>
    <n v="22522.03"/>
    <s v="usd"/>
    <s v="зачислено"/>
    <m/>
    <m/>
    <m/>
    <s v="9080-MHE E880 40 core 4.35 1536GB RAM (1024GB active)"/>
    <d v="2022-04-21T00:00:00"/>
    <s v="PF14626"/>
    <s v="usd"/>
    <m/>
    <n v="381159"/>
    <m/>
    <m/>
  </r>
  <r>
    <d v="2022-04-28T00:00:00"/>
    <s v="bankcharges"/>
    <s v="Karamay"/>
    <s v="Bank"/>
    <n v="266.23"/>
    <s v="usd"/>
    <s v="зачислено"/>
    <m/>
    <m/>
    <m/>
    <s v="9080-MHE E880 40 core 4.35 1536GB RAM (1024GB active)"/>
    <m/>
    <m/>
    <m/>
    <m/>
    <n v="381159"/>
    <m/>
    <m/>
  </r>
  <r>
    <d v="2022-04-28T00:00:00"/>
    <s v="оплата"/>
    <s v="Karamay"/>
    <s v="VL"/>
    <n v="194000"/>
    <s v="usd"/>
    <s v="зачислено"/>
    <m/>
    <m/>
    <m/>
    <s v="9080-MHE E880 40 core 4.35 1536GB RAM (1024GB active)"/>
    <d v="2022-04-21T00:00:00"/>
    <s v="PF14626"/>
    <s v="usd"/>
    <m/>
    <n v="381159"/>
    <m/>
    <m/>
  </r>
  <r>
    <d v="2022-04-28T00:00:00"/>
    <s v="bankcharges"/>
    <s v="Karamay"/>
    <s v="Bank"/>
    <n v="1959.6"/>
    <s v="usd"/>
    <s v="зачислено"/>
    <m/>
    <m/>
    <m/>
    <s v="EM92 32GB DDR4 Memory"/>
    <m/>
    <m/>
    <m/>
    <m/>
    <n v="380366"/>
    <m/>
    <m/>
  </r>
  <r>
    <d v="2022-05-05T00:00:00"/>
    <s v="оплата"/>
    <s v="Karamay"/>
    <s v="E ENERGY "/>
    <n v="499950"/>
    <s v="usd"/>
    <s v="зачислено"/>
    <m/>
    <m/>
    <m/>
    <s v="ST12000NM002G"/>
    <d v="2022-04-21T00:00:00"/>
    <s v="AGU-042101"/>
    <s v="usd"/>
    <m/>
    <n v="380838"/>
    <m/>
    <m/>
  </r>
  <r>
    <d v="2022-05-05T00:00:00"/>
    <s v="bankcharges"/>
    <s v="Karamay"/>
    <s v="Bank"/>
    <n v="100"/>
    <s v="usd"/>
    <s v="зачислено"/>
    <m/>
    <m/>
    <m/>
    <s v="ST12000NM002G"/>
    <m/>
    <m/>
    <m/>
    <m/>
    <n v="380838"/>
    <m/>
    <m/>
  </r>
  <r>
    <d v="2022-05-06T00:00:00"/>
    <s v="оплата"/>
    <s v="Karamay"/>
    <s v="CHB Global Ltd "/>
    <n v="200000"/>
    <s v="usd"/>
    <s v="зачислено"/>
    <m/>
    <m/>
    <m/>
    <s v="9040-MR9 E950 Server 1:9040 "/>
    <d v="2022-04-22T00:00:00"/>
    <s v="PF14628"/>
    <s v="usd"/>
    <m/>
    <n v="381160"/>
    <m/>
    <m/>
  </r>
  <r>
    <d v="2022-05-06T00:00:00"/>
    <s v="bankcharges"/>
    <s v="Karamay"/>
    <s v="Bank"/>
    <n v="100"/>
    <s v="usd"/>
    <s v="зачислено"/>
    <m/>
    <m/>
    <m/>
    <s v="9040-MR9 E950 Server 1:9040 "/>
    <m/>
    <m/>
    <m/>
    <m/>
    <n v="381160"/>
    <m/>
    <m/>
  </r>
  <r>
    <d v="2022-05-06T00:00:00"/>
    <s v="оплата"/>
    <s v="Karamay"/>
    <s v="E ENERGY "/>
    <n v="1528336"/>
    <s v="usd"/>
    <s v="зачислено"/>
    <m/>
    <m/>
    <m/>
    <s v="ST12000NM002G"/>
    <d v="2022-04-21T00:00:00"/>
    <s v="AGU-042101"/>
    <s v="usd"/>
    <m/>
    <n v="380838"/>
    <m/>
    <m/>
  </r>
  <r>
    <d v="2022-05-06T00:00:00"/>
    <s v="bankcharges"/>
    <s v="Karamay"/>
    <s v="Bank"/>
    <n v="100"/>
    <s v="usd"/>
    <s v="зачислено"/>
    <m/>
    <m/>
    <m/>
    <s v="ST12000NM002G"/>
    <m/>
    <m/>
    <m/>
    <m/>
    <n v="380838"/>
    <m/>
    <m/>
  </r>
  <r>
    <d v="2022-05-06T00:00:00"/>
    <s v="оплата"/>
    <s v="Karamay"/>
    <s v="E ENERGY "/>
    <n v="234945"/>
    <s v="usd"/>
    <s v="зачислено"/>
    <m/>
    <m/>
    <m/>
    <s v="ST16000NM002G 16T SAS"/>
    <d v="2022-04-26T00:00:00"/>
    <s v="AGU-042602"/>
    <s v="usd"/>
    <m/>
    <n v="380996"/>
    <m/>
    <m/>
  </r>
  <r>
    <d v="2022-05-06T00:00:00"/>
    <s v="bankcharges"/>
    <s v="Karamay"/>
    <s v="Bank"/>
    <n v="100"/>
    <s v="usd"/>
    <s v="зачислено"/>
    <m/>
    <m/>
    <m/>
    <s v="ST16000NM002G 16T SAS"/>
    <m/>
    <m/>
    <m/>
    <m/>
    <n v="380996"/>
    <m/>
    <m/>
  </r>
  <r>
    <d v="2022-05-06T00:00:00"/>
    <s v="оплата"/>
    <s v="Karamay"/>
    <s v="CHB Global Ltd "/>
    <n v="225100"/>
    <s v="usd"/>
    <s v="зачислено"/>
    <m/>
    <m/>
    <m/>
    <s v="9040-MR9 E950 Server 1:9040 "/>
    <d v="1900-04-22T00:00:00"/>
    <s v="PF14628"/>
    <s v="usd"/>
    <m/>
    <n v="381160"/>
    <m/>
    <m/>
  </r>
  <r>
    <d v="2022-05-06T00:00:00"/>
    <s v="bankcharges"/>
    <s v="Karamay"/>
    <s v="Bank"/>
    <n v="100"/>
    <s v="usd"/>
    <s v="зачислено"/>
    <m/>
    <m/>
    <m/>
    <s v="9040-MR9 E950 Server 1:9040 "/>
    <m/>
    <m/>
    <m/>
    <m/>
    <n v="381160"/>
    <m/>
    <m/>
  </r>
  <r>
    <d v="2022-05-06T00:00:00"/>
    <s v="оплата"/>
    <s v="Karamay"/>
    <s v="GSI"/>
    <n v="250405"/>
    <s v="usd"/>
    <s v="зачислено"/>
    <m/>
    <m/>
    <m/>
    <s v="ST12000NM002G"/>
    <d v="2022-04-29T00:00:00"/>
    <s v="20220429-1"/>
    <s v="usd"/>
    <m/>
    <n v="380838"/>
    <m/>
    <m/>
  </r>
  <r>
    <d v="2022-05-06T00:00:00"/>
    <s v="bankcharges"/>
    <s v="Karamay"/>
    <s v="Bank"/>
    <n v="100"/>
    <s v="usd"/>
    <s v="зачислено"/>
    <m/>
    <m/>
    <m/>
    <s v="ST12000NM002G"/>
    <m/>
    <m/>
    <m/>
    <m/>
    <n v="380838"/>
    <m/>
    <m/>
  </r>
  <r>
    <d v="2022-05-09T00:00:00"/>
    <s v="оплата"/>
    <s v="Karamay"/>
    <s v="ONE MOBILE "/>
    <n v="942015"/>
    <s v="usd"/>
    <s v="зачислено"/>
    <m/>
    <m/>
    <m/>
    <s v="ST12000NM002G"/>
    <d v="1900-04-22T00:00:00"/>
    <s v="22-04-1900"/>
    <s v="usd"/>
    <m/>
    <n v="380838"/>
    <m/>
    <m/>
  </r>
  <r>
    <d v="2022-05-09T00:00:00"/>
    <s v="bankcharges"/>
    <s v="Karamay"/>
    <s v="Bank"/>
    <n v="100"/>
    <s v="usd"/>
    <s v="зачислено"/>
    <m/>
    <m/>
    <m/>
    <s v="ST12000NM002G"/>
    <m/>
    <m/>
    <m/>
    <m/>
    <n v="380838"/>
    <m/>
    <m/>
  </r>
  <r>
    <d v="2022-05-09T00:00:00"/>
    <s v="оплата"/>
    <s v="Karamay"/>
    <s v="ONE MOBILE "/>
    <n v="400013"/>
    <s v="usd"/>
    <s v="зачислено"/>
    <m/>
    <m/>
    <m/>
    <s v="ST12000NM002G"/>
    <d v="1900-04-22T00:00:00"/>
    <s v="22-04-1900"/>
    <s v="usd"/>
    <m/>
    <n v="380838"/>
    <m/>
    <m/>
  </r>
  <r>
    <d v="2022-05-09T00:00:00"/>
    <s v="bankcharges"/>
    <s v="Karamay"/>
    <s v="Bank"/>
    <n v="100"/>
    <s v="usd"/>
    <s v="зачислено"/>
    <m/>
    <m/>
    <m/>
    <s v="ST12000NM002G"/>
    <m/>
    <m/>
    <m/>
    <m/>
    <n v="380838"/>
    <m/>
    <m/>
  </r>
  <r>
    <d v="2022-05-11T00:00:00"/>
    <s v="оплата"/>
    <s v="Karamay"/>
    <s v="GSI"/>
    <n v="199595"/>
    <s v="usd"/>
    <s v="зачислено"/>
    <m/>
    <m/>
    <m/>
    <s v="ST12000NM002G"/>
    <d v="2022-04-29T00:00:00"/>
    <s v="20220429-1"/>
    <s v="usd"/>
    <m/>
    <n v="380838"/>
    <m/>
    <m/>
  </r>
  <r>
    <d v="2022-05-11T00:00:00"/>
    <s v="bankcharges"/>
    <s v="Karamay"/>
    <s v="Bank"/>
    <n v="100"/>
    <s v="usd"/>
    <s v="зачислено"/>
    <m/>
    <m/>
    <m/>
    <s v="ST12000NM002G"/>
    <m/>
    <m/>
    <m/>
    <m/>
    <n v="380838"/>
    <m/>
    <m/>
  </r>
  <r>
    <d v="2022-05-11T00:00:00"/>
    <s v="оплата"/>
    <s v="Karamay"/>
    <s v="E ENERGY "/>
    <n v="1283056"/>
    <s v="usd"/>
    <s v="зачислено"/>
    <m/>
    <m/>
    <m/>
    <s v="ST16000NM002G 16T SAS"/>
    <d v="2022-04-26T00:00:00"/>
    <s v="AGU-042602"/>
    <s v="usd"/>
    <m/>
    <n v="380996"/>
    <m/>
    <m/>
  </r>
  <r>
    <d v="2022-05-11T00:00:00"/>
    <s v="bankcharges"/>
    <s v="Karamay"/>
    <s v="Bank"/>
    <n v="100"/>
    <s v="usd"/>
    <s v="зачислено"/>
    <m/>
    <m/>
    <m/>
    <s v="ST16000NM002G 16T SAS"/>
    <m/>
    <m/>
    <m/>
    <m/>
    <n v="380996"/>
    <m/>
    <m/>
  </r>
  <r>
    <d v="2022-05-13T00:00:00"/>
    <s v="оплата"/>
    <s v="Karamay"/>
    <s v="CHB Global Ltd "/>
    <n v="515000"/>
    <s v="usd"/>
    <s v="зачислено"/>
    <m/>
    <m/>
    <m/>
    <s v="9040-MR9 E950 Server 1:9040 "/>
    <d v="2022-04-22T00:00:00"/>
    <s v="PF14628"/>
    <s v="usd"/>
    <m/>
    <n v="381160"/>
    <m/>
    <m/>
  </r>
  <r>
    <d v="2022-05-13T00:00:00"/>
    <s v="оплата"/>
    <s v="Karamay"/>
    <s v="CHB Global Ltd "/>
    <n v="285000"/>
    <s v="usd"/>
    <s v="зачислено"/>
    <m/>
    <m/>
    <m/>
    <s v="2827-H20 (Ref)"/>
    <d v="2022-04-28T00:00:00"/>
    <s v="PF14635"/>
    <s v="usd"/>
    <m/>
    <n v="381453"/>
    <m/>
    <m/>
  </r>
  <r>
    <d v="2022-05-13T00:00:00"/>
    <s v="bankcharges"/>
    <s v="Karamay"/>
    <s v="Bank"/>
    <n v="100"/>
    <s v="usd"/>
    <s v="зачислено"/>
    <m/>
    <m/>
    <m/>
    <s v="2827-H20 (Ref)"/>
    <m/>
    <m/>
    <m/>
    <m/>
    <n v="381453"/>
    <m/>
    <m/>
  </r>
  <r>
    <d v="2022-05-17T00:00:00"/>
    <s v="оплата"/>
    <s v="Karamay"/>
    <s v="E ENERGY "/>
    <n v="659799"/>
    <s v="usd"/>
    <s v="зачислено"/>
    <m/>
    <m/>
    <m/>
    <s v="ST16000NM002G 16T SAS"/>
    <d v="2022-04-26T00:00:00"/>
    <s v="AGU-042602"/>
    <s v="usd"/>
    <m/>
    <n v="380996"/>
    <m/>
    <m/>
  </r>
  <r>
    <d v="2022-05-17T00:00:00"/>
    <s v="bankcharges"/>
    <s v="Karamay"/>
    <s v="Bank"/>
    <n v="100"/>
    <s v="usd"/>
    <s v="зачислено"/>
    <m/>
    <m/>
    <m/>
    <s v="ST16000NM002G 16T SAS"/>
    <m/>
    <m/>
    <m/>
    <m/>
    <n v="380996"/>
    <m/>
    <m/>
  </r>
  <r>
    <d v="2022-05-18T00:00:00"/>
    <s v="оплата"/>
    <s v="Karamay"/>
    <s v="VL"/>
    <n v="325650"/>
    <s v="usd"/>
    <s v="зачислено"/>
    <m/>
    <m/>
    <m/>
    <s v="9080-MHE E880 40 core 4.35 1536GB RAM (1024GB active)"/>
    <d v="2022-04-21T00:00:00"/>
    <s v="PF14626"/>
    <s v="usd"/>
    <m/>
    <n v="381159"/>
    <m/>
    <m/>
  </r>
  <r>
    <d v="2022-05-18T00:00:00"/>
    <s v="bankcharges"/>
    <s v="Karamay"/>
    <s v="Bank"/>
    <n v="100"/>
    <s v="usd"/>
    <s v="зачислено"/>
    <m/>
    <m/>
    <m/>
    <s v="9040-MR9 E950 Server 1:9040 "/>
    <m/>
    <m/>
    <m/>
    <m/>
    <n v="381160"/>
    <m/>
    <m/>
  </r>
  <r>
    <d v="2022-05-18T00:00:00"/>
    <s v="оплата"/>
    <s v="Karamay"/>
    <s v="CHB Global Ltd "/>
    <n v="80000"/>
    <s v="usd"/>
    <s v="зачислено"/>
    <m/>
    <m/>
    <m/>
    <s v="9040-MR9 E950 Server 1:9040 "/>
    <d v="2022-04-22T00:00:00"/>
    <s v="PF14628"/>
    <s v="usd"/>
    <m/>
    <n v="381160"/>
    <m/>
    <m/>
  </r>
  <r>
    <d v="2022-05-18T00:00:00"/>
    <s v="bankcharges"/>
    <s v="Karamay"/>
    <s v="Bank"/>
    <n v="100"/>
    <s v="usd"/>
    <s v="зачислено"/>
    <m/>
    <m/>
    <m/>
    <s v="9040-MR9 E950 Server 1:9040 "/>
    <m/>
    <m/>
    <m/>
    <m/>
    <n v="381160"/>
    <m/>
    <m/>
  </r>
  <r>
    <d v="2022-05-18T00:00:00"/>
    <s v="оплата"/>
    <s v="Time ART"/>
    <s v="Compal"/>
    <n v="298350"/>
    <s v="usd"/>
    <s v="зачислено"/>
    <m/>
    <m/>
    <m/>
    <s v="MCX512A-ACAT"/>
    <d v="2022-04-21T00:00:00"/>
    <s v="AGU-042101"/>
    <s v="usd"/>
    <m/>
    <n v="380837"/>
    <m/>
    <m/>
  </r>
  <r>
    <d v="2022-05-18T00:00:00"/>
    <s v="bankcharges"/>
    <s v="Time ART"/>
    <s v="Bank"/>
    <n v="100"/>
    <s v="usd"/>
    <s v="зачислено"/>
    <m/>
    <m/>
    <m/>
    <s v="MCX512A-ACAT"/>
    <m/>
    <m/>
    <m/>
    <m/>
    <n v="380837"/>
    <m/>
    <m/>
  </r>
  <r>
    <d v="2022-05-20T00:00:00"/>
    <s v="оплата"/>
    <s v="Time ART"/>
    <s v="Compal"/>
    <n v="201650"/>
    <s v="usd"/>
    <s v="зачислено"/>
    <m/>
    <m/>
    <m/>
    <s v="MCX512A-ACAT"/>
    <d v="2022-04-21T00:00:00"/>
    <s v="AGU-042101"/>
    <s v="usd"/>
    <m/>
    <n v="380837"/>
    <m/>
    <m/>
  </r>
  <r>
    <d v="2022-05-20T00:00:00"/>
    <s v="bankcharges"/>
    <s v="Time ART"/>
    <s v="Bank"/>
    <n v="100"/>
    <s v="usd"/>
    <s v="зачислено"/>
    <m/>
    <m/>
    <m/>
    <s v="MCX512A-ACAT"/>
    <m/>
    <m/>
    <m/>
    <m/>
    <n v="380837"/>
    <m/>
    <m/>
  </r>
  <r>
    <d v="2022-05-20T00:00:00"/>
    <s v="оплата"/>
    <s v="Time ART"/>
    <s v="E ENERGY "/>
    <n v="399014.5"/>
    <s v="usd"/>
    <s v="зачислено"/>
    <m/>
    <m/>
    <m/>
    <s v="MCX512A-ACAT"/>
    <d v="2022-04-21T00:00:00"/>
    <s v="AGU-042101"/>
    <s v="usd"/>
    <m/>
    <n v="380837"/>
    <m/>
    <m/>
  </r>
  <r>
    <d v="2022-05-20T00:00:00"/>
    <s v="bankcharges"/>
    <s v="Time ART"/>
    <s v="Bank"/>
    <n v="100"/>
    <s v="usd"/>
    <s v="зачислено"/>
    <m/>
    <m/>
    <m/>
    <s v="MCX512A-ACAT"/>
    <m/>
    <m/>
    <m/>
    <m/>
    <n v="380837"/>
    <m/>
    <m/>
  </r>
  <r>
    <d v="2022-05-20T00:00:00"/>
    <s v="оплата"/>
    <s v="Karamay"/>
    <s v="VL"/>
    <n v="149941.71"/>
    <s v="usd"/>
    <s v="зачислено"/>
    <m/>
    <m/>
    <m/>
    <s v="9080-MHE E880 40 core 4.35 1536GB RAM (1024GB active)"/>
    <d v="2022-04-21T00:00:00"/>
    <s v="PF14626"/>
    <s v="usd"/>
    <m/>
    <n v="381159"/>
    <m/>
    <m/>
  </r>
  <r>
    <d v="2022-05-20T00:00:00"/>
    <s v="bankcharges"/>
    <s v="Karamay"/>
    <s v="Bank"/>
    <n v="100"/>
    <s v="usd"/>
    <s v="зачислено"/>
    <m/>
    <m/>
    <m/>
    <s v="9040-MR9 E950 Server 1:9040 "/>
    <m/>
    <m/>
    <m/>
    <m/>
    <n v="381160"/>
    <m/>
    <m/>
  </r>
  <r>
    <d v="2022-05-20T00:00:00"/>
    <s v="оплата"/>
    <s v="Karamay"/>
    <s v="VL"/>
    <n v="69750"/>
    <s v="usd"/>
    <s v="зачислено"/>
    <m/>
    <m/>
    <m/>
    <s v="9080-MHE E880 40 core 4.35 1536GB RAM (1024GB active)"/>
    <d v="2022-04-21T00:00:00"/>
    <s v="PF14626"/>
    <s v="usd"/>
    <m/>
    <n v="381159"/>
    <m/>
    <m/>
  </r>
  <r>
    <d v="2022-05-20T00:00:00"/>
    <s v="bankcharges"/>
    <s v="Karamay"/>
    <s v="Bank"/>
    <n v="100"/>
    <s v="usd"/>
    <s v="зачислено"/>
    <m/>
    <m/>
    <m/>
    <s v="9040-MR9 E950 Server 1:9040 "/>
    <m/>
    <m/>
    <m/>
    <m/>
    <n v="381160"/>
    <m/>
    <m/>
  </r>
  <r>
    <d v="2022-05-20T00:00:00"/>
    <s v="оплата"/>
    <s v="Karamay"/>
    <s v="CHB Global Ltd "/>
    <n v="471250"/>
    <s v="usd"/>
    <s v="зачислено"/>
    <m/>
    <m/>
    <m/>
    <s v="9080-MHE E880 40 core 4.35 1536GB RAM (1024GB active)"/>
    <d v="2022-04-21T00:00:00"/>
    <s v="PF14626"/>
    <s v="usd"/>
    <m/>
    <n v="381159"/>
    <m/>
    <m/>
  </r>
  <r>
    <d v="2022-05-20T00:00:00"/>
    <s v="bankcharges"/>
    <s v="Karamay"/>
    <s v="Bank"/>
    <n v="100"/>
    <s v="usd"/>
    <s v="зачислено"/>
    <m/>
    <m/>
    <m/>
    <s v="9080-MHE E880 40 core 4.35 1536GB RAM (1024GB active)"/>
    <m/>
    <m/>
    <s v="usd"/>
    <m/>
    <n v="381159"/>
    <m/>
    <m/>
  </r>
  <r>
    <d v="2022-05-21T00:00:00"/>
    <s v="оплата"/>
    <s v="Karamay"/>
    <s v="VL"/>
    <n v="105047.76"/>
    <s v="usd"/>
    <s v="зачислено"/>
    <m/>
    <m/>
    <m/>
    <s v="9080-MHE E880 40 core 4.35 1536GB RAM (1024GB active)"/>
    <d v="2022-04-21T00:00:00"/>
    <s v="PF14626"/>
    <s v="usd"/>
    <m/>
    <n v="381159"/>
    <m/>
    <m/>
  </r>
  <r>
    <d v="2022-05-21T00:00:00"/>
    <s v="bankcharges"/>
    <s v="Karamay"/>
    <s v="Bank"/>
    <n v="100"/>
    <s v="usd"/>
    <s v="зачислено"/>
    <m/>
    <m/>
    <m/>
    <s v="9040-MR9 E950 Server 1:9040 "/>
    <m/>
    <m/>
    <m/>
    <m/>
    <n v="381160"/>
    <m/>
    <m/>
  </r>
  <r>
    <d v="2022-05-21T00:00:00"/>
    <s v="оплата"/>
    <s v="Karamay"/>
    <s v="VL"/>
    <n v="399622.24"/>
    <s v="usd"/>
    <s v="зачислено"/>
    <m/>
    <m/>
    <m/>
    <s v="9040-MR9 E950 Server 1:9040 "/>
    <d v="2022-04-22T00:00:00"/>
    <s v="PF14628"/>
    <s v="usd"/>
    <m/>
    <n v="381160"/>
    <m/>
    <m/>
  </r>
  <r>
    <d v="2022-05-23T00:00:00"/>
    <s v="оплата"/>
    <s v="Karamay"/>
    <s v="VL"/>
    <n v="155341.71"/>
    <s v="usd"/>
    <s v="зачислено"/>
    <m/>
    <m/>
    <m/>
    <s v="9040-MR9 E950 Server 1:9040 "/>
    <d v="2022-04-22T00:00:00"/>
    <s v="PF14628"/>
    <s v="usd"/>
    <m/>
    <n v="381160"/>
    <m/>
    <m/>
  </r>
  <r>
    <d v="2022-05-23T00:00:00"/>
    <s v="bankcharges"/>
    <s v="Karamay"/>
    <s v="Bank"/>
    <n v="100"/>
    <s v="usd"/>
    <s v="зачислено"/>
    <m/>
    <m/>
    <m/>
    <s v="9080-MHE E880 40 core 4.35 1536GB RAM (1024GB active)"/>
    <m/>
    <m/>
    <s v="usd"/>
    <m/>
    <n v="381159"/>
    <m/>
    <m/>
  </r>
  <r>
    <d v="2022-05-23T00:00:00"/>
    <s v="оплата"/>
    <s v="Time ART"/>
    <s v="E ENERGY "/>
    <n v="600000"/>
    <s v="usd"/>
    <s v="зачислено"/>
    <m/>
    <m/>
    <m/>
    <s v="MCX512A-ACAT"/>
    <d v="2022-04-21T00:00:00"/>
    <s v="AGU-042101"/>
    <s v="usd"/>
    <m/>
    <n v="380837"/>
    <m/>
    <m/>
  </r>
  <r>
    <d v="2022-05-23T00:00:00"/>
    <s v="bankcharges"/>
    <s v="Time ART"/>
    <s v="Bank"/>
    <n v="100"/>
    <s v="usd"/>
    <s v="зачислено"/>
    <m/>
    <m/>
    <m/>
    <s v="MCX512A-ACAT"/>
    <m/>
    <m/>
    <m/>
    <m/>
    <n v="380837"/>
    <m/>
    <m/>
  </r>
  <r>
    <d v="2022-05-23T00:00:00"/>
    <s v="оплата"/>
    <s v="Karamay"/>
    <s v="VL"/>
    <n v="383232.05"/>
    <s v="usd"/>
    <s v="зачислено"/>
    <m/>
    <m/>
    <m/>
    <s v="9040-MR9 E950 Server 1:9040 "/>
    <d v="2022-04-22T00:00:00"/>
    <s v="PF14628"/>
    <s v="usd"/>
    <m/>
    <n v="381160"/>
    <m/>
    <m/>
  </r>
  <r>
    <d v="2022-05-23T00:00:00"/>
    <s v="bankcharges"/>
    <s v="Karamay"/>
    <s v="Bank"/>
    <n v="100"/>
    <s v="usd"/>
    <s v="зачислено"/>
    <m/>
    <m/>
    <m/>
    <s v="9040-MR9 E950 Server 1:9040 "/>
    <m/>
    <m/>
    <m/>
    <m/>
    <n v="381160"/>
    <m/>
    <m/>
  </r>
  <r>
    <d v="2022-05-23T00:00:00"/>
    <s v="оплата"/>
    <s v="Karamay"/>
    <s v="ONE MOBILE "/>
    <n v="243515.3"/>
    <s v="usd"/>
    <s v="зачислено"/>
    <m/>
    <m/>
    <m/>
    <s v="ST12000NM002G"/>
    <d v="1900-04-22T00:00:00"/>
    <s v="22-04-1900"/>
    <s v="usd"/>
    <m/>
    <n v="380838"/>
    <m/>
    <m/>
  </r>
  <r>
    <d v="2022-05-23T00:00:00"/>
    <s v="bankcharges"/>
    <s v="Karamay"/>
    <s v="Bank"/>
    <n v="100"/>
    <s v="usd"/>
    <s v="зачислено"/>
    <m/>
    <m/>
    <m/>
    <s v="ST12000NM002G"/>
    <m/>
    <m/>
    <m/>
    <m/>
    <n v="380838"/>
    <m/>
    <m/>
  </r>
  <r>
    <d v="2022-05-23T00:00:00"/>
    <s v="оплата"/>
    <s v="Karamay"/>
    <s v="VL"/>
    <n v="112347"/>
    <s v="usd"/>
    <s v="зачислено"/>
    <m/>
    <m/>
    <m/>
    <s v="2827-H20 (Ref)"/>
    <d v="2022-04-28T00:00:00"/>
    <s v="PF14635"/>
    <s v="usd"/>
    <m/>
    <n v="381453"/>
    <m/>
    <m/>
  </r>
  <r>
    <d v="2022-05-23T00:00:00"/>
    <s v="оплата"/>
    <s v="Karamay"/>
    <s v="VL"/>
    <n v="132100.16"/>
    <s v="usd"/>
    <s v="зачислено"/>
    <m/>
    <m/>
    <m/>
    <s v="X6-8 DIRECTORS "/>
    <d v="2022-05-19T00:00:00"/>
    <s v="PF14686"/>
    <s v="usd"/>
    <m/>
    <n v="381715"/>
    <m/>
    <m/>
  </r>
  <r>
    <d v="2022-05-24T00:00:00"/>
    <s v="оплата"/>
    <s v="Karamay"/>
    <s v="VL"/>
    <n v="302465"/>
    <s v="usd"/>
    <s v="зачислено"/>
    <m/>
    <m/>
    <m/>
    <s v="X6-8 DIRECTORS "/>
    <d v="2022-05-19T00:00:00"/>
    <s v="PF14686"/>
    <s v="usd"/>
    <m/>
    <n v="381715"/>
    <m/>
    <m/>
  </r>
  <r>
    <d v="2022-05-24T00:00:00"/>
    <s v="bankcharges"/>
    <s v="Karamay"/>
    <s v="Bank"/>
    <n v="100"/>
    <s v="usd"/>
    <s v="зачислено"/>
    <m/>
    <m/>
    <m/>
    <s v="X6-8 DIRECTORS "/>
    <m/>
    <m/>
    <m/>
    <m/>
    <n v="381715"/>
    <m/>
    <m/>
  </r>
  <r>
    <d v="2022-05-25T00:00:00"/>
    <s v="оплата"/>
    <s v="Karamay"/>
    <s v="VL"/>
    <n v="70877"/>
    <s v="usd"/>
    <s v="зачислено"/>
    <m/>
    <m/>
    <m/>
    <s v="X6-8 DIRECTORS "/>
    <d v="2022-05-19T00:00:00"/>
    <s v="PF14686"/>
    <s v="usd"/>
    <m/>
    <n v="381715"/>
    <m/>
    <m/>
  </r>
  <r>
    <d v="2022-05-25T00:00:00"/>
    <s v="bankcharges"/>
    <s v="Karamay"/>
    <s v="Bank"/>
    <n v="100"/>
    <s v="usd"/>
    <s v="зачислено"/>
    <m/>
    <m/>
    <m/>
    <s v="X6-8 DIRECTORS "/>
    <m/>
    <m/>
    <m/>
    <m/>
    <n v="381715"/>
    <m/>
    <m/>
  </r>
  <r>
    <d v="2022-05-25T00:00:00"/>
    <s v="оплата"/>
    <s v="Karamay"/>
    <s v="CHB Global Ltd "/>
    <n v="739930"/>
    <s v="usd"/>
    <s v="зачислено"/>
    <m/>
    <m/>
    <m/>
    <s v="X6-8 DIRECTORS "/>
    <d v="2022-05-19T00:00:00"/>
    <s v="PF14686"/>
    <s v="usd"/>
    <m/>
    <n v="381715"/>
    <m/>
    <m/>
  </r>
  <r>
    <d v="2022-05-25T00:00:00"/>
    <s v="bankcharges"/>
    <s v="Karamay"/>
    <s v="Bank"/>
    <n v="100"/>
    <s v="usd"/>
    <s v="зачислено"/>
    <m/>
    <m/>
    <m/>
    <s v="X6-8 DIRECTORS "/>
    <m/>
    <m/>
    <m/>
    <m/>
    <n v="381715"/>
    <m/>
    <m/>
  </r>
  <r>
    <d v="2022-05-25T00:00:00"/>
    <s v="оплата"/>
    <s v="Karamay"/>
    <s v="CHB Global Ltd "/>
    <n v="154950"/>
    <s v="usd"/>
    <s v="зачислено"/>
    <m/>
    <m/>
    <m/>
    <s v="X6-8 DIRECTORS "/>
    <d v="2022-05-19T00:00:00"/>
    <s v="PF14686"/>
    <s v="usd"/>
    <m/>
    <n v="381715"/>
    <m/>
    <m/>
  </r>
  <r>
    <d v="2022-05-25T00:00:00"/>
    <s v="bankcharges"/>
    <s v="Karamay"/>
    <s v="Bank"/>
    <n v="100"/>
    <s v="usd"/>
    <s v="зачислено"/>
    <m/>
    <m/>
    <m/>
    <s v="X6-8 DIRECTORS "/>
    <m/>
    <m/>
    <m/>
    <m/>
    <n v="381715"/>
    <m/>
    <m/>
  </r>
  <r>
    <d v="2022-05-27T00:00:00"/>
    <s v="оплата"/>
    <s v="Karamay"/>
    <s v="VL"/>
    <n v="100010"/>
    <s v="usd"/>
    <s v="зачислено"/>
    <m/>
    <m/>
    <m/>
    <s v="X6-8 DIRECTORS "/>
    <d v="2022-05-19T00:00:00"/>
    <s v="PF14686"/>
    <s v="usd"/>
    <m/>
    <n v="381715"/>
    <m/>
    <m/>
  </r>
  <r>
    <d v="2022-05-27T00:00:00"/>
    <s v="bankcharges"/>
    <s v="Karamay"/>
    <s v="Bank"/>
    <n v="100"/>
    <s v="usd"/>
    <s v="зачислено"/>
    <m/>
    <m/>
    <m/>
    <s v="X6-8 DIRECTORS "/>
    <m/>
    <m/>
    <m/>
    <m/>
    <n v="381715"/>
    <m/>
    <m/>
  </r>
  <r>
    <d v="2022-05-30T00:00:00"/>
    <s v="оплата"/>
    <s v="Karamay"/>
    <s v="CHB Global Ltd "/>
    <n v="400000"/>
    <s v="usd"/>
    <s v="зачислено"/>
    <m/>
    <m/>
    <m/>
    <s v="X6-8 DIRECTORS "/>
    <d v="2022-05-19T00:00:00"/>
    <s v="PF14686"/>
    <s v="usd"/>
    <m/>
    <n v="381715"/>
    <m/>
    <m/>
  </r>
  <r>
    <d v="2022-05-30T00:00:00"/>
    <s v="bankcharges"/>
    <s v="Karamay"/>
    <s v="Bank"/>
    <n v="100"/>
    <s v="usd"/>
    <s v="зачислено"/>
    <m/>
    <m/>
    <m/>
    <s v="X6-8 DIRECTORS "/>
    <m/>
    <m/>
    <m/>
    <m/>
    <n v="381715"/>
    <m/>
    <m/>
  </r>
  <r>
    <d v="2022-05-30T00:00:00"/>
    <s v="оплата"/>
    <s v="Karamay"/>
    <s v="CHB Global Ltd "/>
    <n v="349930"/>
    <s v="usd"/>
    <s v="зачислено"/>
    <m/>
    <m/>
    <m/>
    <s v="X6-8 DIRECTORS "/>
    <d v="2022-05-19T00:00:00"/>
    <s v="PF14686"/>
    <s v="usd"/>
    <m/>
    <n v="381715"/>
    <m/>
    <m/>
  </r>
  <r>
    <d v="2022-05-30T00:00:00"/>
    <s v="bankcharges"/>
    <s v="Karamay"/>
    <s v="Bank"/>
    <n v="100"/>
    <s v="usd"/>
    <s v="зачислено"/>
    <m/>
    <m/>
    <m/>
    <s v="X6-8 DIRECTORS "/>
    <m/>
    <m/>
    <m/>
    <m/>
    <n v="381715"/>
    <m/>
    <m/>
  </r>
  <r>
    <d v="2022-06-01T00:00:00"/>
    <s v="оплата"/>
    <s v="Karamay"/>
    <s v="VL"/>
    <n v="16774.14"/>
    <s v="usd"/>
    <s v="зачислено"/>
    <m/>
    <m/>
    <m/>
    <s v="X6-8 DIRECTORS "/>
    <d v="2022-05-19T00:00:00"/>
    <s v="PF14686"/>
    <s v="usd"/>
    <m/>
    <n v="381715"/>
    <m/>
    <m/>
  </r>
  <r>
    <d v="2022-06-01T00:00:00"/>
    <s v="оплата"/>
    <s v="Karamay"/>
    <s v="VL"/>
    <n v="298552.86"/>
    <s v="usd"/>
    <s v="зачислено"/>
    <m/>
    <m/>
    <m/>
    <s v="9080-M9S 4x48cores (88 active cores), 16TB RAM (9TB active), 32x1,6TB NVME SSD (4drawers)"/>
    <d v="2022-05-20T00:00:00"/>
    <s v="PF14690"/>
    <s v="usd"/>
    <m/>
    <n v="381789"/>
    <m/>
    <m/>
  </r>
  <r>
    <d v="2022-06-01T00:00:00"/>
    <s v="bankcharges"/>
    <s v="Karamay"/>
    <s v="Bank"/>
    <n v="100"/>
    <s v="usd"/>
    <s v="зачислено"/>
    <m/>
    <m/>
    <m/>
    <s v="9080-M9S 4x48cores (88 active cores), 16TB RAM (9TB active), 32x1,6TB NVME SSD (4drawers)"/>
    <m/>
    <m/>
    <m/>
    <m/>
    <n v="381789"/>
    <m/>
    <m/>
  </r>
  <r>
    <d v="2022-06-02T00:00:00"/>
    <s v="оплата"/>
    <s v="Karamay"/>
    <s v="VL"/>
    <n v="200000"/>
    <s v="usd"/>
    <s v="зачислено"/>
    <m/>
    <m/>
    <m/>
    <s v="9080-M9S 4x48cores (88 active cores), 16TB RAM (9TB active), 32x1,6TB NVME SSD (4drawers)"/>
    <d v="2022-05-20T00:00:00"/>
    <s v="PF14690"/>
    <s v="usd"/>
    <m/>
    <n v="381789"/>
    <m/>
    <m/>
  </r>
  <r>
    <d v="2022-06-02T00:00:00"/>
    <s v="bankcharges"/>
    <s v="Karamay"/>
    <s v="Bank"/>
    <n v="100"/>
    <s v="usd"/>
    <s v="зачислено"/>
    <m/>
    <m/>
    <m/>
    <s v="9080-M9S 4x48cores (88 active cores), 16TB RAM (9TB active), 32x1,6TB NVME SSD (4drawers)"/>
    <m/>
    <m/>
    <m/>
    <m/>
    <n v="381789"/>
    <m/>
    <m/>
  </r>
  <r>
    <d v="2022-06-02T00:00:00"/>
    <s v="оплата"/>
    <s v="Karamay"/>
    <s v="VL"/>
    <n v="330200"/>
    <s v="usd"/>
    <s v="зачислено"/>
    <m/>
    <m/>
    <m/>
    <s v="9080-M9S 4x48cores (88 active cores), 16TB RAM (9TB active), 32x1,6TB NVME SSD (4drawers)"/>
    <d v="2022-05-20T00:00:00"/>
    <s v="PF14690"/>
    <s v="usd"/>
    <m/>
    <n v="381789"/>
    <m/>
    <m/>
  </r>
  <r>
    <d v="2022-06-02T00:00:00"/>
    <s v="bankcharges"/>
    <s v="Karamay"/>
    <s v="Bank"/>
    <n v="100"/>
    <s v="usd"/>
    <s v="зачислено"/>
    <m/>
    <m/>
    <m/>
    <s v="9080-M9S 4x48cores (88 active cores), 16TB RAM (9TB active), 32x1,6TB NVME SSD (4drawers)"/>
    <m/>
    <m/>
    <m/>
    <m/>
    <n v="381789"/>
    <m/>
    <m/>
  </r>
  <r>
    <d v="2022-06-02T00:00:00"/>
    <s v="оплата"/>
    <s v="Karamay"/>
    <s v="CHB Global Ltd "/>
    <n v="198375"/>
    <s v="usd"/>
    <s v="зачислено"/>
    <m/>
    <m/>
    <m/>
    <s v="X6-8 DIRECTORS "/>
    <d v="2022-05-19T00:00:00"/>
    <s v="PF14686"/>
    <s v="usd"/>
    <m/>
    <n v="381715"/>
    <m/>
    <m/>
  </r>
  <r>
    <d v="2022-06-02T00:00:00"/>
    <s v="bankcharges"/>
    <s v="Karamay"/>
    <s v="Bank"/>
    <n v="100"/>
    <s v="usd"/>
    <s v="зачислено"/>
    <m/>
    <m/>
    <m/>
    <s v="X6-8 DIRECTORS "/>
    <m/>
    <m/>
    <m/>
    <m/>
    <n v="381715"/>
    <m/>
    <m/>
  </r>
  <r>
    <d v="2022-06-03T00:00:00"/>
    <s v="оплата"/>
    <s v="Karamay"/>
    <s v="CHB Global Ltd "/>
    <n v="450575"/>
    <s v="usd"/>
    <s v="зачислено"/>
    <m/>
    <m/>
    <m/>
    <s v="X6-8 DIRECTORS "/>
    <d v="2022-05-19T00:00:00"/>
    <s v="PF14686"/>
    <s v="usd"/>
    <m/>
    <n v="381715"/>
    <m/>
    <m/>
  </r>
  <r>
    <d v="2022-06-03T00:00:00"/>
    <s v="bankcharges"/>
    <s v="Karamay"/>
    <s v="Bank"/>
    <n v="100"/>
    <s v="usd"/>
    <s v="зачислено"/>
    <m/>
    <m/>
    <m/>
    <s v="X6-8 DIRECTORS "/>
    <m/>
    <m/>
    <m/>
    <m/>
    <n v="381715"/>
    <m/>
    <m/>
  </r>
  <r>
    <d v="2022-06-03T00:00:00"/>
    <s v="оплата"/>
    <s v="Karamay"/>
    <s v="VL"/>
    <n v="300250"/>
    <s v="usd"/>
    <s v="зачислено"/>
    <m/>
    <m/>
    <m/>
    <s v="9080-M9S 4x48cores (88 active cores), 16TB RAM (9TB active), 32x1,6TB NVME SSD (4drawers)"/>
    <d v="2022-05-20T00:00:00"/>
    <s v="PF14690"/>
    <s v="usd"/>
    <m/>
    <n v="381789"/>
    <m/>
    <m/>
  </r>
  <r>
    <d v="2022-06-03T00:00:00"/>
    <s v="bankcharges"/>
    <s v="Karamay"/>
    <s v="Bank"/>
    <n v="100"/>
    <s v="usd"/>
    <s v="зачислено"/>
    <m/>
    <m/>
    <m/>
    <s v="9080-M9S 4x48cores (88 active cores), 16TB RAM (9TB active), 32x1,6TB NVME SSD (4drawers)"/>
    <m/>
    <m/>
    <m/>
    <m/>
    <n v="381789"/>
    <m/>
    <m/>
  </r>
  <r>
    <d v="2022-06-06T00:00:00"/>
    <s v="оплата"/>
    <s v="Karamay"/>
    <s v="CHB Global Ltd "/>
    <n v="199950"/>
    <s v="usd"/>
    <s v="зачислено"/>
    <m/>
    <m/>
    <m/>
    <s v="X6-8 DIRECTORS "/>
    <d v="2022-05-19T00:00:00"/>
    <s v="PF14686"/>
    <s v="usd"/>
    <m/>
    <n v="381715"/>
    <m/>
    <m/>
  </r>
  <r>
    <d v="2022-06-06T00:00:00"/>
    <s v="bankcharges"/>
    <s v="Karamay"/>
    <s v="Bank"/>
    <n v="100"/>
    <s v="usd"/>
    <s v="зачислено"/>
    <m/>
    <m/>
    <m/>
    <s v="X6-8 DIRECTORS "/>
    <m/>
    <m/>
    <m/>
    <m/>
    <n v="381715"/>
    <m/>
    <m/>
  </r>
  <r>
    <d v="2022-06-06T00:00:00"/>
    <s v="оплата"/>
    <s v="Karamay"/>
    <s v="CHB Global Ltd "/>
    <n v="149950"/>
    <s v="usd"/>
    <s v="зачислено"/>
    <m/>
    <m/>
    <m/>
    <s v="9080-M9S 4x48cores (88 active cores), 16TB RAM (9TB active), 32x1,6TB NVME SSD (4drawers)"/>
    <d v="2022-05-20T00:00:00"/>
    <s v="PF14690"/>
    <s v="usd"/>
    <m/>
    <n v="381789"/>
    <m/>
    <m/>
  </r>
  <r>
    <d v="2022-06-06T00:00:00"/>
    <s v="bankcharges"/>
    <s v="Karamay"/>
    <s v="Bank"/>
    <n v="100"/>
    <s v="usd"/>
    <s v="зачислено"/>
    <m/>
    <m/>
    <m/>
    <s v="9080-M9S 4x48cores (88 active cores), 16TB RAM (9TB active), 32x1,6TB NVME SSD (4drawers)"/>
    <m/>
    <m/>
    <m/>
    <m/>
    <n v="381789"/>
    <m/>
    <m/>
  </r>
  <r>
    <d v="2022-06-06T00:00:00"/>
    <s v="оплата"/>
    <s v="Time ART"/>
    <s v="Compal из500"/>
    <n v="249950"/>
    <s v="usd"/>
    <s v="зачислено"/>
    <m/>
    <m/>
    <m/>
    <s v="7.68TB SAS 12Gb/s SSD 2.5” samsung"/>
    <m/>
    <m/>
    <m/>
    <m/>
    <n v="382437"/>
    <m/>
    <m/>
  </r>
  <r>
    <d v="2022-06-06T00:00:00"/>
    <s v="bankcharges"/>
    <s v="Time ART"/>
    <s v="Bank"/>
    <n v="100"/>
    <s v="usd"/>
    <s v="зачислено"/>
    <m/>
    <m/>
    <m/>
    <s v="7.68TB SAS 12Gb/s SSD 2.5” samsung"/>
    <m/>
    <m/>
    <m/>
    <m/>
    <n v="382437"/>
    <m/>
    <m/>
  </r>
  <r>
    <d v="2022-06-06T00:00:00"/>
    <s v="оплата"/>
    <s v="Karamay"/>
    <s v="CHB Global Ltd "/>
    <n v="344850"/>
    <s v="usd"/>
    <s v="зачислено"/>
    <m/>
    <m/>
    <m/>
    <s v="9080-M9S 4x48cores (88 active cores), 16TB RAM (9TB active), 32x1,6TB NVME SSD (4drawers)"/>
    <d v="2022-05-20T00:00:00"/>
    <s v="PF14690"/>
    <s v="usd"/>
    <m/>
    <n v="381789"/>
    <m/>
    <m/>
  </r>
  <r>
    <d v="2022-06-06T00:00:00"/>
    <s v="bankcharges"/>
    <s v="Karamay"/>
    <s v="Bank"/>
    <n v="100"/>
    <s v="usd"/>
    <s v="зачислено"/>
    <m/>
    <m/>
    <m/>
    <s v="9080-M9S 4x48cores (88 active cores), 16TB RAM (9TB active), 32x1,6TB NVME SSD (4drawers)"/>
    <m/>
    <m/>
    <m/>
    <m/>
    <n v="381789"/>
    <m/>
    <m/>
  </r>
  <r>
    <d v="2022-06-06T00:00:00"/>
    <s v="оплата"/>
    <s v="Karamay"/>
    <s v="CHB Global Ltd "/>
    <n v="63090"/>
    <s v="usd"/>
    <s v="зачислено"/>
    <m/>
    <m/>
    <m/>
    <s v="X6-8 DIRECTORS "/>
    <d v="2022-05-19T00:00:00"/>
    <s v="PF14686"/>
    <s v="usd"/>
    <m/>
    <n v="381715"/>
    <m/>
    <m/>
  </r>
  <r>
    <d v="2022-06-06T00:00:00"/>
    <s v="bankcharges"/>
    <s v="Karamay"/>
    <s v="Bank"/>
    <n v="100"/>
    <s v="usd"/>
    <s v="зачислено"/>
    <m/>
    <m/>
    <m/>
    <s v="X6-8 DIRECTORS "/>
    <m/>
    <m/>
    <m/>
    <m/>
    <n v="381715"/>
    <m/>
    <m/>
  </r>
  <r>
    <d v="2022-06-06T00:00:00"/>
    <s v="оплата"/>
    <s v="Karamay"/>
    <s v="CHB Global Ltd "/>
    <n v="11410"/>
    <s v="usd"/>
    <s v="зачислено"/>
    <m/>
    <m/>
    <m/>
    <s v="9080-M9S 4x48cores (88 active cores), 16TB RAM (9TB active), 32x1,6TB NVME SSD (4drawers)"/>
    <d v="2022-05-20T00:00:00"/>
    <s v="PF14690"/>
    <s v="usd"/>
    <m/>
    <n v="381789"/>
    <m/>
    <m/>
  </r>
  <r>
    <d v="2022-06-07T00:00:00"/>
    <s v="оплата"/>
    <s v="Time ART"/>
    <s v="Compal из500"/>
    <n v="250050"/>
    <s v="usd"/>
    <s v="зачислено"/>
    <m/>
    <m/>
    <m/>
    <s v="7.68TB SAS 12Gb/s SSD 2.5” samsung"/>
    <m/>
    <m/>
    <m/>
    <m/>
    <n v="382437"/>
    <m/>
    <m/>
  </r>
  <r>
    <d v="2022-06-07T00:00:00"/>
    <s v="bankcharges"/>
    <s v="Time ART"/>
    <s v="Bank"/>
    <n v="100"/>
    <s v="usd"/>
    <s v="зачислено"/>
    <m/>
    <m/>
    <m/>
    <s v="7.68TB SAS 12Gb/s SSD 2.5” samsung"/>
    <m/>
    <m/>
    <m/>
    <m/>
    <n v="382437"/>
    <m/>
    <m/>
  </r>
  <r>
    <d v="2022-06-07T00:00:00"/>
    <s v="оплата"/>
    <s v="Karamay"/>
    <s v="VL"/>
    <n v="80000"/>
    <s v="usd"/>
    <s v="зачислено"/>
    <m/>
    <m/>
    <m/>
    <s v="9080-M9S 4x48cores (88 active cores), 16TB RAM (9TB active), 32x1,6TB NVME SSD (4drawers)"/>
    <d v="2022-05-20T00:00:00"/>
    <s v="PF14690"/>
    <s v="usd"/>
    <m/>
    <n v="381789"/>
    <m/>
    <m/>
  </r>
  <r>
    <d v="2022-06-07T00:00:00"/>
    <s v="bankcharges"/>
    <s v="Karamay"/>
    <s v="Bank"/>
    <n v="100"/>
    <s v="usd"/>
    <s v="зачислено"/>
    <m/>
    <m/>
    <m/>
    <s v="9080-M9S 4x48cores (88 active cores), 16TB RAM (9TB active), 32x1,6TB NVME SSD (4drawers)"/>
    <m/>
    <m/>
    <m/>
    <m/>
    <n v="381789"/>
    <m/>
    <m/>
  </r>
  <r>
    <d v="2022-06-07T00:00:00"/>
    <s v="оплата"/>
    <s v="Karamay"/>
    <s v="CHB Global Ltd "/>
    <n v="350000"/>
    <s v="usd"/>
    <s v="зачислено"/>
    <m/>
    <m/>
    <m/>
    <s v="9080-M9S 4x48cores (88 active cores), 16TB RAM (9TB active), 32x1,6TB NVME SSD (4drawers)"/>
    <d v="2022-05-20T00:00:00"/>
    <s v="PF14690"/>
    <s v="usd"/>
    <m/>
    <n v="381789"/>
    <m/>
    <m/>
  </r>
  <r>
    <d v="2022-06-07T00:00:00"/>
    <s v="bankcharges"/>
    <s v="Karamay"/>
    <s v="Bank"/>
    <n v="100"/>
    <s v="usd"/>
    <s v="зачислено"/>
    <m/>
    <m/>
    <m/>
    <s v="9080-M9S 4x48cores (88 active cores), 16TB RAM (9TB active), 32x1,6TB NVME SSD (4drawers)"/>
    <m/>
    <m/>
    <m/>
    <m/>
    <n v="381789"/>
    <m/>
    <m/>
  </r>
  <r>
    <d v="2022-06-07T00:00:00"/>
    <s v="оплата"/>
    <s v="Karamay"/>
    <s v="CHB Global Ltd "/>
    <n v="418475"/>
    <s v="usd"/>
    <s v="зачислено"/>
    <m/>
    <m/>
    <m/>
    <s v="9080-M9S 4x48cores (88 active cores), 16TB RAM (9TB active), 32x1,6TB NVME SSD (4drawers)"/>
    <d v="2022-05-20T00:00:00"/>
    <s v="PF14690"/>
    <s v="usd"/>
    <m/>
    <n v="381789"/>
    <m/>
    <m/>
  </r>
  <r>
    <d v="2022-06-07T00:00:00"/>
    <s v="bankcharges"/>
    <s v="Karamay"/>
    <s v="Bank"/>
    <n v="100"/>
    <s v="usd"/>
    <s v="зачислено"/>
    <m/>
    <m/>
    <m/>
    <s v="9080-M9S 4x48cores (88 active cores), 16TB RAM (9TB active), 32x1,6TB NVME SSD (4drawers)"/>
    <m/>
    <m/>
    <m/>
    <m/>
    <n v="381789"/>
    <m/>
    <m/>
  </r>
  <r>
    <d v="2022-06-07T00:00:00"/>
    <s v="оплата"/>
    <s v="Karamay"/>
    <s v="CHB Global Ltd "/>
    <n v="195226"/>
    <s v="usd"/>
    <s v="зачислено"/>
    <m/>
    <m/>
    <m/>
    <s v="9080-M9S 4x48cores (88 active cores), 16TB RAM (9TB active), 32x1,6TB NVME SSD (4drawers)"/>
    <d v="2022-05-20T00:00:00"/>
    <s v="PF14690"/>
    <s v="usd"/>
    <m/>
    <n v="381789"/>
    <m/>
    <m/>
  </r>
  <r>
    <d v="2022-06-07T00:00:00"/>
    <s v="bankcharges"/>
    <s v="Karamay"/>
    <s v="Bank"/>
    <n v="100"/>
    <s v="usd"/>
    <s v="зачислено"/>
    <m/>
    <m/>
    <m/>
    <s v="9080-M9S 4x48cores (88 active cores), 16TB RAM (9TB active), 32x1,6TB NVME SSD (4drawers)"/>
    <m/>
    <m/>
    <m/>
    <m/>
    <n v="381789"/>
    <m/>
    <m/>
  </r>
  <r>
    <d v="2022-06-08T00:00:00"/>
    <s v="оплата"/>
    <s v="Karamay"/>
    <s v="VL"/>
    <n v="295140"/>
    <s v="usd"/>
    <s v="зачислено"/>
    <m/>
    <m/>
    <m/>
    <s v="9080-M9S 4x48cores (88 active cores), 16TB RAM (9TB active), 32x1,6TB NVME SSD (4drawers)"/>
    <d v="2022-05-20T00:00:00"/>
    <s v="PF14690"/>
    <s v="usd"/>
    <m/>
    <n v="381789"/>
    <m/>
    <m/>
  </r>
  <r>
    <d v="2022-06-08T00:00:00"/>
    <s v="bankcharges"/>
    <s v="Karamay"/>
    <s v="Bank"/>
    <n v="100"/>
    <s v="usd"/>
    <s v="зачислено"/>
    <m/>
    <m/>
    <m/>
    <s v="9080-M9S 4x48cores (88 active cores), 16TB RAM (9TB active), 32x1,6TB NVME SSD (4drawers)"/>
    <m/>
    <m/>
    <m/>
    <m/>
    <n v="381789"/>
    <m/>
    <m/>
  </r>
  <r>
    <d v="2022-06-08T00:00:00"/>
    <s v="оплата"/>
    <s v="Karamay"/>
    <s v="VL"/>
    <n v="310230"/>
    <s v="usd"/>
    <s v="зачислено"/>
    <m/>
    <m/>
    <m/>
    <s v="9080-M9S 4x48cores (88 active cores), 16TB RAM (9TB active), 32x1,6TB NVME SSD (4drawers)"/>
    <d v="2022-05-20T00:00:00"/>
    <s v="PF14690"/>
    <s v="usd"/>
    <m/>
    <n v="381789"/>
    <m/>
    <m/>
  </r>
  <r>
    <d v="2022-06-08T00:00:00"/>
    <s v="bankcharges"/>
    <s v="Karamay"/>
    <s v="Bank"/>
    <n v="100"/>
    <s v="usd"/>
    <s v="зачислено"/>
    <m/>
    <m/>
    <m/>
    <s v="9080-M9S 4x48cores (88 active cores), 16TB RAM (9TB active), 32x1,6TB NVME SSD (4drawers)"/>
    <m/>
    <m/>
    <m/>
    <m/>
    <n v="381789"/>
    <m/>
    <m/>
  </r>
  <r>
    <d v="2022-06-08T00:00:00"/>
    <s v="оплата"/>
    <s v="Time ART"/>
    <s v="E ENERGY HOLDING LTD"/>
    <n v="294400"/>
    <s v="usd"/>
    <s v="зачислено"/>
    <m/>
    <m/>
    <m/>
    <s v="7.68TB SAS 12Gb/s SSD 2.5” samsung"/>
    <m/>
    <m/>
    <m/>
    <m/>
    <n v="382437"/>
    <m/>
    <m/>
  </r>
  <r>
    <d v="2022-06-08T00:00:00"/>
    <s v="bankcharges"/>
    <s v="Time ART"/>
    <s v="Bank"/>
    <n v="100"/>
    <s v="usd"/>
    <s v="зачислено"/>
    <m/>
    <m/>
    <m/>
    <s v="7.68TB SAS 12Gb/s SSD 2.5” samsung"/>
    <m/>
    <m/>
    <m/>
    <m/>
    <n v="382437"/>
    <m/>
    <m/>
  </r>
  <r>
    <d v="2022-06-10T00:00:00"/>
    <s v="оплата"/>
    <s v="Karamay"/>
    <s v="VL"/>
    <n v="283300"/>
    <s v="usd"/>
    <s v="зачислено"/>
    <m/>
    <m/>
    <m/>
    <s v="9080-M9S 4x48cores (88 active cores), 16TB RAM (9TB active), 32x1,6TB NVME SSD (4drawers)"/>
    <d v="2022-05-20T00:00:00"/>
    <s v="PF14690"/>
    <s v="usd"/>
    <m/>
    <n v="381789"/>
    <m/>
    <m/>
  </r>
  <r>
    <d v="2022-06-10T00:00:00"/>
    <s v="bankcharges"/>
    <s v="Karamay"/>
    <s v="Bank"/>
    <n v="100"/>
    <s v="usd"/>
    <s v="зачислено"/>
    <m/>
    <m/>
    <m/>
    <s v="9080-M9S 4x48cores (88 active cores), 16TB RAM (9TB active), 32x1,6TB NVME SSD (4drawers)"/>
    <m/>
    <m/>
    <m/>
    <m/>
    <n v="381789"/>
    <m/>
    <m/>
  </r>
  <r>
    <d v="2022-06-13T00:00:00"/>
    <s v="оплата"/>
    <s v="Karamay"/>
    <s v="VL"/>
    <n v="120255"/>
    <s v="usd"/>
    <s v="зачислено"/>
    <m/>
    <m/>
    <m/>
    <s v="9080-M9S 4x48cores (88 active cores), 16TB RAM (9TB active), 32x1,6TB NVME SSD (4drawers)"/>
    <d v="2022-05-20T00:00:00"/>
    <s v="PF14690"/>
    <s v="usd"/>
    <m/>
    <n v="381789"/>
    <m/>
    <m/>
  </r>
  <r>
    <d v="2022-06-13T00:00:00"/>
    <s v="bankcharges"/>
    <s v="Karamay"/>
    <s v="Bank"/>
    <n v="100"/>
    <s v="usd"/>
    <s v="зачислено"/>
    <m/>
    <m/>
    <m/>
    <s v="9080-M9S 4x48cores (88 active cores), 16TB RAM (9TB active), 32x1,6TB NVME SSD (4drawers)"/>
    <m/>
    <m/>
    <m/>
    <m/>
    <n v="381789"/>
    <m/>
    <m/>
  </r>
  <r>
    <d v="2022-06-15T00:00:00"/>
    <s v="оплата"/>
    <s v="Karamay"/>
    <s v="CHB Global Ltd "/>
    <n v="648000"/>
    <s v="usd"/>
    <m/>
    <m/>
    <m/>
    <m/>
    <s v="3907-ZR1 (Ref) IBM Z14 M04 1355 MIPS"/>
    <d v="2022-06-07T00:00:00"/>
    <s v="PF14729"/>
    <s v="usd"/>
    <m/>
    <n v="382569"/>
    <m/>
    <m/>
  </r>
  <r>
    <d v="2022-06-15T00:00:00"/>
    <s v="bankcharges"/>
    <s v="Karamay"/>
    <s v="Bank"/>
    <n v="100"/>
    <s v="usd"/>
    <m/>
    <m/>
    <m/>
    <m/>
    <s v="3907-ZR1 (Ref) IBM Z14 M04 1355 MIPS"/>
    <m/>
    <m/>
    <m/>
    <m/>
    <n v="382569"/>
    <m/>
    <m/>
  </r>
  <r>
    <d v="2022-06-15T00:00:00"/>
    <s v="оплата"/>
    <s v="Karamay"/>
    <s v="CHB Global Ltd "/>
    <n v="309300"/>
    <s v="usd"/>
    <m/>
    <m/>
    <m/>
    <m/>
    <s v="IB-EC5J (Ref) "/>
    <d v="2022-06-01T00:00:00"/>
    <s v="PF14722"/>
    <s v="usd"/>
    <m/>
    <n v="382315"/>
    <m/>
    <m/>
  </r>
  <r>
    <d v="2022-06-15T00:00:00"/>
    <s v="bankcharges"/>
    <s v="Karamay"/>
    <s v="Bank"/>
    <n v="100"/>
    <s v="usd"/>
    <m/>
    <m/>
    <m/>
    <m/>
    <s v="IB-EC5J (Ref) "/>
    <m/>
    <m/>
    <m/>
    <m/>
    <n v="382315"/>
    <m/>
    <m/>
  </r>
  <r>
    <d v="2022-06-15T00:00:00"/>
    <s v="оплата"/>
    <s v="Karamay"/>
    <s v="CHB Global Ltd "/>
    <n v="249870"/>
    <s v="usd"/>
    <m/>
    <m/>
    <m/>
    <m/>
    <s v="9080-M9S 4x48cores (88 active cores), 16TB RAM (9TB active), 32x1,6TB NVME SSD (4drawers)"/>
    <d v="2022-05-20T00:00:00"/>
    <s v="PF14690"/>
    <s v="usd"/>
    <m/>
    <n v="381789"/>
    <m/>
    <m/>
  </r>
  <r>
    <d v="2022-06-15T00:00:00"/>
    <s v="bankcharges"/>
    <s v="Karamay"/>
    <s v="Bank"/>
    <n v="100"/>
    <s v="usd"/>
    <m/>
    <m/>
    <m/>
    <m/>
    <s v="9080-M9S 4x48cores (88 active cores), 16TB RAM (9TB active), 32x1,6TB NVME SSD (4drawers)"/>
    <m/>
    <m/>
    <m/>
    <m/>
    <n v="381789"/>
    <m/>
    <m/>
  </r>
  <r>
    <d v="2022-06-15T00:00:00"/>
    <s v="оплата"/>
    <s v="Karamay"/>
    <s v="VL"/>
    <n v="414810"/>
    <s v="usd"/>
    <s v="зачислено"/>
    <m/>
    <m/>
    <m/>
    <s v="9080-M9S 4x48cores (88 active cores), 16TB RAM (9TB active), 32x1,6TB NVME SSD (4drawers)"/>
    <d v="2022-05-20T00:00:00"/>
    <s v="PF14690"/>
    <s v="usd"/>
    <m/>
    <n v="381789"/>
    <m/>
    <m/>
  </r>
  <r>
    <d v="2022-06-15T00:00:00"/>
    <s v="bankcharges"/>
    <s v="Karamay"/>
    <s v="Bank"/>
    <n v="100"/>
    <s v="usd"/>
    <s v="зачислено"/>
    <m/>
    <m/>
    <m/>
    <s v="9080-M9S 4x48cores (88 active cores), 16TB RAM (9TB active), 32x1,6TB NVME SSD (4drawers)"/>
    <m/>
    <m/>
    <m/>
    <m/>
    <n v="381789"/>
    <m/>
    <m/>
  </r>
  <r>
    <d v="2022-06-15T00:00:00"/>
    <s v="оплата"/>
    <s v="Karamay"/>
    <s v="CHB Global Ltd "/>
    <n v="252470"/>
    <s v="usd"/>
    <m/>
    <m/>
    <m/>
    <m/>
    <s v="9080-M9S 4x48cores (88 active cores), 16TB RAM (9TB active), 32x1,6TB NVME SSD (4drawers)"/>
    <d v="2022-05-20T00:00:00"/>
    <s v="PF14690"/>
    <s v="usd"/>
    <m/>
    <n v="381789"/>
    <m/>
    <m/>
  </r>
  <r>
    <d v="2022-06-15T00:00:00"/>
    <s v="bankcharges"/>
    <s v="Karamay"/>
    <s v="Bank"/>
    <n v="100"/>
    <s v="usd"/>
    <m/>
    <m/>
    <m/>
    <m/>
    <s v="9080-M9S 4x48cores (88 active cores), 16TB RAM (9TB active), 32x1,6TB NVME SSD (4drawers)"/>
    <m/>
    <m/>
    <m/>
    <m/>
    <n v="381789"/>
    <m/>
    <m/>
  </r>
  <r>
    <d v="2022-06-16T00:00:00"/>
    <s v="оплата"/>
    <s v="Karamay"/>
    <s v="VL"/>
    <n v="270505"/>
    <s v="usd"/>
    <s v="зачислено"/>
    <m/>
    <m/>
    <m/>
    <s v="9080-M9S 4x48cores (88 active cores), 16TB RAM (9TB active), 32x1,6TB NVME SSD (4drawers)"/>
    <d v="2022-05-20T00:00:00"/>
    <s v="PF14690"/>
    <s v="usd"/>
    <m/>
    <n v="381789"/>
    <m/>
    <m/>
  </r>
  <r>
    <d v="2022-06-16T00:00:00"/>
    <s v="bankcharges"/>
    <s v="Karamay"/>
    <s v="Bank"/>
    <n v="100"/>
    <s v="usd"/>
    <s v="зачислено"/>
    <m/>
    <m/>
    <m/>
    <s v="9080-M9S 4x48cores (88 active cores), 16TB RAM (9TB active), 32x1,6TB NVME SSD (4drawers)"/>
    <m/>
    <m/>
    <m/>
    <m/>
    <n v="381789"/>
    <m/>
    <m/>
  </r>
  <r>
    <d v="2022-06-17T00:00:00"/>
    <s v="оплата"/>
    <s v="Karamay"/>
    <s v="VL"/>
    <n v="216827.73"/>
    <s v="usd"/>
    <m/>
    <m/>
    <m/>
    <m/>
    <s v="9080-M9S 4x48cores (88 active cores), 16TB RAM (9TB active), 32x1,6TB NVME SSD (4drawers)"/>
    <d v="2022-05-20T00:00:00"/>
    <s v="PF14690"/>
    <s v="usd"/>
    <m/>
    <n v="381789"/>
    <m/>
    <m/>
  </r>
  <r>
    <d v="2022-06-17T00:00:00"/>
    <s v="bankcharges"/>
    <s v="Karamay"/>
    <s v="Bank"/>
    <n v="100"/>
    <s v="usd"/>
    <m/>
    <m/>
    <m/>
    <m/>
    <s v="9080-M9S 4x48cores (88 active cores), 16TB RAM (9TB active), 32x1,6TB NVME SSD (4drawers)"/>
    <m/>
    <m/>
    <m/>
    <m/>
    <n v="381789"/>
    <m/>
    <m/>
  </r>
  <r>
    <d v="2022-06-20T00:00:00"/>
    <s v="оплата"/>
    <s v="Karamay"/>
    <s v="CHB Global Ltd "/>
    <n v="991711"/>
    <s v="usd"/>
    <m/>
    <m/>
    <m/>
    <m/>
    <s v="9080-M9S 4x48cores (88 active cores), 16TB RAM (9TB active), 32x1,6TB NVME SSD (4drawers)"/>
    <d v="2022-05-20T00:00:00"/>
    <s v="PF14690"/>
    <s v="usd"/>
    <m/>
    <n v="381789"/>
    <m/>
    <m/>
  </r>
  <r>
    <d v="2022-06-20T00:00:00"/>
    <s v="bankcharges"/>
    <s v="Karamay"/>
    <s v="Bank"/>
    <n v="100"/>
    <s v="usd"/>
    <m/>
    <m/>
    <m/>
    <m/>
    <s v="9080-M9S 4x48cores (88 active cores), 16TB RAM (9TB active), 32x1,6TB NVME SSD (4drawers)"/>
    <m/>
    <m/>
    <m/>
    <m/>
    <n v="381789"/>
    <m/>
    <m/>
  </r>
  <r>
    <d v="2022-06-20T00:00:00"/>
    <s v="оплата"/>
    <s v="Karamay"/>
    <s v="CHB Global Ltd "/>
    <n v="186200"/>
    <s v="usd"/>
    <m/>
    <m/>
    <m/>
    <m/>
    <s v="9080-M9S 4x48cores (88 active cores), 16TB RAM (9TB active), 32x1,6TB NVME SSD (4drawers)"/>
    <d v="2022-05-20T00:00:00"/>
    <s v="PF14690"/>
    <s v="usd"/>
    <m/>
    <n v="381789"/>
    <m/>
    <m/>
  </r>
  <r>
    <d v="2022-06-20T00:00:00"/>
    <s v="bankcharges"/>
    <s v="Karamay"/>
    <s v="Bank"/>
    <n v="100"/>
    <s v="usd"/>
    <m/>
    <m/>
    <m/>
    <m/>
    <s v="9080-M9S 4x48cores (88 active cores), 16TB RAM (9TB active), 32x1,6TB NVME SSD (4drawers)"/>
    <m/>
    <m/>
    <m/>
    <m/>
    <n v="381789"/>
    <m/>
    <m/>
  </r>
  <r>
    <d v="2022-06-20T00:00:00"/>
    <s v="оплата"/>
    <s v="Karamay"/>
    <s v="VL"/>
    <n v="150340"/>
    <s v="usd"/>
    <m/>
    <m/>
    <m/>
    <m/>
    <s v="9080-M9S 4x48cores (88 active cores), 16TB RAM (9TB active), 32x1,6TB NVME SSD (4drawers)"/>
    <d v="2022-05-20T00:00:00"/>
    <s v="PF14690"/>
    <s v="usd"/>
    <m/>
    <n v="381789"/>
    <m/>
    <m/>
  </r>
  <r>
    <d v="2022-06-20T00:00:00"/>
    <s v="bankcharges"/>
    <s v="Karamay"/>
    <s v="Bank"/>
    <n v="100"/>
    <s v="usd"/>
    <m/>
    <m/>
    <m/>
    <m/>
    <s v="9080-M9S 4x48cores (88 active cores), 16TB RAM (9TB active), 32x1,6TB NVME SSD (4drawers)"/>
    <m/>
    <m/>
    <m/>
    <m/>
    <n v="381789"/>
    <m/>
    <m/>
  </r>
  <r>
    <d v="2022-06-21T00:00:00"/>
    <s v="оплата"/>
    <s v="Karamay"/>
    <s v="CHB Global Ltd "/>
    <n v="264780"/>
    <s v="usd"/>
    <m/>
    <m/>
    <m/>
    <m/>
    <s v="9080-M9S 4x48cores (88 active cores), 16TB RAM (9TB active), 32x1,6TB NVME SSD (4drawers)"/>
    <d v="2022-05-20T00:00:00"/>
    <s v="PF14690"/>
    <s v="usd"/>
    <m/>
    <n v="381789"/>
    <m/>
    <m/>
  </r>
  <r>
    <d v="2022-06-21T00:00:00"/>
    <s v="bankcharges"/>
    <s v="Karamay"/>
    <s v="Bank"/>
    <n v="100"/>
    <s v="usd"/>
    <m/>
    <m/>
    <m/>
    <m/>
    <s v="9080-M9S 4x48cores (88 active cores), 16TB RAM (9TB active), 32x1,6TB NVME SSD (4drawers)"/>
    <m/>
    <m/>
    <m/>
    <m/>
    <n v="381789"/>
    <m/>
    <m/>
  </r>
  <r>
    <d v="2022-06-22T00:00:00"/>
    <s v="оплата"/>
    <s v="Karamay"/>
    <s v="VL"/>
    <n v="273267"/>
    <s v="usd"/>
    <m/>
    <m/>
    <m/>
    <m/>
    <s v="9080-M9S 4x48cores (88 active cores), 16TB RAM (9TB active), 32x1,6TB NVME SSD (4drawers)"/>
    <d v="2022-05-20T00:00:00"/>
    <s v="PF14690"/>
    <s v="usd"/>
    <m/>
    <n v="381789"/>
    <m/>
    <m/>
  </r>
  <r>
    <d v="2022-06-22T00:00:00"/>
    <s v="bankcharges"/>
    <s v="Karamay"/>
    <s v="Bank"/>
    <n v="100"/>
    <s v="usd"/>
    <m/>
    <m/>
    <m/>
    <m/>
    <s v="9080-M9S 4x48cores (88 active cores), 16TB RAM (9TB active), 32x1,6TB NVME SSD (4drawers)"/>
    <m/>
    <m/>
    <m/>
    <m/>
    <n v="381789"/>
    <m/>
    <m/>
  </r>
  <r>
    <d v="2022-04-07T00:00:00"/>
    <s v="оплата"/>
    <s v="AGU China"/>
    <s v="Compal"/>
    <n v="1000000"/>
    <s v="cny"/>
    <s v="зачислено"/>
    <m/>
    <m/>
    <m/>
    <s v="000010 72AOGX26076 Purley 2U,24x 2.5''HDD with EXP,C621 MB,24 DIMMs Slots,W/0 PSU"/>
    <d v="2022-03-31T00:00:00"/>
    <n v="2022033103"/>
    <s v="CNY"/>
    <m/>
    <n v="379955"/>
    <m/>
    <m/>
  </r>
  <r>
    <d v="2022-04-11T00:00:00"/>
    <s v="оплата"/>
    <s v="AGU China"/>
    <s v="Compal"/>
    <n v="3200000"/>
    <s v="cny"/>
    <s v="зачислено"/>
    <m/>
    <m/>
    <m/>
    <s v="000010 72AOGX26076 Purley 2U,24x 2.5''HDD with EXP,C621 MB,24 DIMMs Slots,W/0 PSU"/>
    <d v="2022-03-31T00:00:00"/>
    <n v="2022033103"/>
    <s v="CNY"/>
    <m/>
    <n v="379955"/>
    <m/>
    <m/>
  </r>
  <r>
    <d v="2022-04-12T00:00:00"/>
    <s v="оплата"/>
    <s v="AGU China"/>
    <s v="Compal"/>
    <n v="9493000"/>
    <s v="cny"/>
    <s v="зачислено"/>
    <m/>
    <m/>
    <m/>
    <s v="000010 72AOGX26076 Purley 2U,24x 2.5''HDD with EXP,C621 MB,24 DIMMs Slots,W/0 PSU"/>
    <d v="2022-03-31T00:00:00"/>
    <n v="2022033103"/>
    <s v="CNY"/>
    <m/>
    <n v="379955"/>
    <m/>
    <m/>
  </r>
  <r>
    <d v="2022-04-14T00:00:00"/>
    <s v="оплата"/>
    <s v="AGU China"/>
    <s v="Compal"/>
    <n v="30000000"/>
    <s v="cny"/>
    <s v="зачислено"/>
    <m/>
    <m/>
    <m/>
    <s v="000010 72AOGX26076 Purley 2U,24x 2.5''HDD with EXP,C621 MB,24 DIMMs Slots,W/0 PSU"/>
    <d v="2022-03-31T00:00:00"/>
    <n v="2022033103"/>
    <s v="CNY"/>
    <m/>
    <n v="379955"/>
    <m/>
    <m/>
  </r>
  <r>
    <d v="2022-04-18T00:00:00"/>
    <s v="оплата"/>
    <s v="AGU China"/>
    <s v="Compal"/>
    <n v="17673000.84"/>
    <s v="cny"/>
    <s v="зачислено"/>
    <m/>
    <m/>
    <m/>
    <s v="000010 72A0GX26074 Purley 2U,12x 3.5''HDD W/0 EXP,C621 MB,24 DIMMs Slots,W/0 PSU"/>
    <d v="2022-03-31T00:00:00"/>
    <n v="2022033104"/>
    <s v="CNY"/>
    <m/>
    <n v="380178"/>
    <m/>
    <m/>
  </r>
  <r>
    <d v="2022-04-19T00:00:00"/>
    <s v="оплата"/>
    <s v="AGU China"/>
    <s v="Compal"/>
    <n v="403036.45"/>
    <s v="cny"/>
    <s v="зачислено"/>
    <m/>
    <m/>
    <m/>
    <s v="000010 72AOGX26076 Purley 2U,24x 2.5''HDD with EXP,C621 MB,24 DIMMs Slots,W/0 PSU"/>
    <d v="2022-03-31T00:00:00"/>
    <n v="2022033103"/>
    <s v="CNY"/>
    <m/>
    <n v="379955"/>
    <m/>
    <m/>
  </r>
  <r>
    <d v="2022-04-16T00:00:00"/>
    <s v="оплата"/>
    <s v="AGU China"/>
    <s v="Compal"/>
    <n v="100659.65"/>
    <s v="cny"/>
    <s v="зачислено"/>
    <m/>
    <m/>
    <m/>
    <s v="00010 72АОКО26022 Whitley 2U12 32DIMM Front 3,5&quot; , W/0 EXP"/>
    <d v="2022-03-31T00:00:00"/>
    <n v="2022042501"/>
    <s v="CNY"/>
    <m/>
    <n v="380648"/>
    <m/>
    <m/>
  </r>
  <r>
    <d v="2022-04-27T00:00:00"/>
    <s v="оплата"/>
    <s v="AGU China"/>
    <s v="ZKKR"/>
    <n v="122940"/>
    <s v="cny"/>
    <s v="зачислено"/>
    <m/>
    <m/>
    <m/>
    <s v="CR212- 780(INTEL)"/>
    <d v="2022-04-27T00:00:00"/>
    <s v="ZKKR20220422-05"/>
    <s v="CNY"/>
    <m/>
    <n v="380923"/>
    <m/>
    <m/>
  </r>
  <r>
    <d v="2022-04-27T00:00:00"/>
    <s v="оплата"/>
    <s v="AGU China"/>
    <s v="Compal"/>
    <n v="17673000.84"/>
    <s v="cny"/>
    <s v="зачислено"/>
    <m/>
    <m/>
    <m/>
    <s v="000010 72A0GX26074 Purley 2U,12x 3.5''HDD W/0 EXP,C621 MB,24 DIMMs Slots,W/0 PSU"/>
    <d v="2022-03-31T00:00:00"/>
    <n v="2022033104"/>
    <s v="CNY"/>
    <m/>
    <n v="380178"/>
    <m/>
    <m/>
  </r>
  <r>
    <d v="2022-04-27T00:00:00"/>
    <s v="оплата"/>
    <s v="AGU China"/>
    <s v="Compal"/>
    <n v="403036.45"/>
    <s v="cny"/>
    <s v="зачислено"/>
    <m/>
    <m/>
    <m/>
    <s v="000010 72AOKO26022 Whitley 2U12 32DIMM Front 3.5&quot;,W/O EXP "/>
    <d v="2022-04-29T00:00:00"/>
    <n v="2022042703"/>
    <s v="CNY"/>
    <m/>
    <n v="380747"/>
    <m/>
    <m/>
  </r>
  <r>
    <d v="2022-04-27T00:00:00"/>
    <s v="оплата"/>
    <s v="AGU China"/>
    <s v="Compal"/>
    <n v="1647862.62"/>
    <s v="cny"/>
    <s v="зачислено"/>
    <m/>
    <m/>
    <m/>
    <s v="000010 72AOKO26022 Whitley 2U12 32DIMM Front 3.5&quot;,W/O EXP "/>
    <d v="2022-04-29T00:00:00"/>
    <n v="2022042703"/>
    <s v="CNY"/>
    <m/>
    <n v="380747"/>
    <m/>
    <m/>
  </r>
  <r>
    <d v="2022-04-27T00:00:00"/>
    <s v="оплата"/>
    <s v="AGU China"/>
    <s v="Compal"/>
    <n v="50000000"/>
    <s v="cny"/>
    <s v="зачислено"/>
    <m/>
    <m/>
    <m/>
    <s v="000010 72AOKO26022 Whitley 2U12 32DIMM Front 3.5&quot;,W/O EXP "/>
    <d v="2022-04-29T00:00:00"/>
    <n v="2022042703"/>
    <s v="CNY"/>
    <m/>
    <n v="380747"/>
    <m/>
    <m/>
  </r>
  <r>
    <d v="2022-04-28T00:00:00"/>
    <s v="оплата"/>
    <s v="AGU China"/>
    <s v="Compal"/>
    <n v="50000000"/>
    <s v="cny"/>
    <s v="зачислено"/>
    <m/>
    <m/>
    <m/>
    <s v="000010 72AOKO26022 Whitley 2U12 32DIMM Front 3.5&quot;,W/O EXP "/>
    <d v="2022-04-29T00:00:00"/>
    <n v="2022042703"/>
    <s v="CNY"/>
    <m/>
    <n v="380747"/>
    <m/>
    <m/>
  </r>
  <r>
    <d v="2022-04-28T00:00:00"/>
    <s v="оплата"/>
    <s v="AGU China"/>
    <s v="JISHI (SHANGHAI) INTERNATIONA"/>
    <n v="536298"/>
    <s v="cny"/>
    <s v="зачислено"/>
    <m/>
    <m/>
    <m/>
    <s v="Minimal machine K1Power E980"/>
    <d v="2022-04-28T00:00:00"/>
    <s v="JS220402 "/>
    <s v="CNY"/>
    <m/>
    <n v="380793"/>
    <m/>
    <m/>
  </r>
  <r>
    <d v="2022-04-28T00:00:00"/>
    <s v="оплата"/>
    <s v="AGU China"/>
    <s v="SELLING FAST (SHANGHAI) INTERNATIONAL"/>
    <n v="536298"/>
    <s v="cny"/>
    <s v="зачислено"/>
    <m/>
    <m/>
    <m/>
    <s v="Minimal machine K1Power E980"/>
    <d v="2022-04-28T00:00:00"/>
    <s v="LMD220402 "/>
    <s v="CNY"/>
    <m/>
    <n v="380793"/>
    <m/>
    <m/>
  </r>
  <r>
    <d v="2022-05-06T00:00:00"/>
    <s v="оплата"/>
    <s v="AGU China"/>
    <s v="YIHAI YANGTIAN"/>
    <n v="9125754"/>
    <s v="cny"/>
    <s v="зачислено"/>
    <m/>
    <m/>
    <m/>
    <s v="MZ7LH480HAHQ-00005 PM883 2.5 480G"/>
    <d v="2022-04-27T00:00:00"/>
    <s v="AGU-YHYT20220422"/>
    <s v="CNY"/>
    <m/>
    <n v="380998"/>
    <m/>
    <m/>
  </r>
  <r>
    <d v="2022-04-28T00:00:00"/>
    <s v="оплата"/>
    <s v="AGU China"/>
    <s v="JISHI (SHANGHAI) INTERNATIONA"/>
    <n v="21663709"/>
    <s v="cny"/>
    <s v="зачислено"/>
    <m/>
    <m/>
    <m/>
    <s v="Minimal machine K1Power E980"/>
    <d v="2022-04-11T00:00:00"/>
    <s v="JS220401"/>
    <s v="CNY"/>
    <m/>
    <n v="380793"/>
    <m/>
    <m/>
  </r>
  <r>
    <d v="2022-05-05T00:00:00"/>
    <s v="оплата"/>
    <s v="AGU China"/>
    <s v="SELLING FAST (SHANGHAI) INTERNATIONAL"/>
    <n v="18000000"/>
    <s v="cny"/>
    <s v="зачислено"/>
    <m/>
    <m/>
    <m/>
    <s v="Minimal machine K1Power E980"/>
    <d v="2022-04-11T00:00:00"/>
    <s v="LMD220401"/>
    <s v="CNY"/>
    <m/>
    <n v="380793"/>
    <m/>
    <m/>
  </r>
  <r>
    <d v="2022-05-06T00:00:00"/>
    <s v="оплата"/>
    <s v="AGU China"/>
    <s v="SELLING FAST (SHANGHAI) INTERNATIONAL"/>
    <n v="4282709"/>
    <s v="cny"/>
    <s v="зачислено"/>
    <m/>
    <m/>
    <m/>
    <s v="Minimal machine K1Power E980"/>
    <d v="2022-04-11T00:00:00"/>
    <s v="LMD220401"/>
    <s v="CNY"/>
    <m/>
    <n v="380793"/>
    <m/>
    <m/>
  </r>
  <r>
    <d v="2022-05-06T00:00:00"/>
    <s v="оплата"/>
    <s v="AGU China"/>
    <s v="Compal"/>
    <n v="18603841.920000002"/>
    <s v="cny"/>
    <s v="зачислено"/>
    <m/>
    <m/>
    <m/>
    <s v="000010 72AOKO26022 Whitley 2U12 32DIMM Front 3.5&quot;,W/O EXP "/>
    <d v="2022-04-29T00:00:00"/>
    <n v="2022042703"/>
    <s v="CNY"/>
    <m/>
    <n v="380747"/>
    <m/>
    <m/>
  </r>
  <r>
    <d v="2022-05-06T00:00:00"/>
    <s v="оплата"/>
    <s v="AGU China"/>
    <s v="YIHAI YANGTIAN"/>
    <n v="5125754"/>
    <s v="cny"/>
    <s v="зачислено"/>
    <m/>
    <m/>
    <m/>
    <s v="MZ7LH480HAHQ-00005 PM883 2.5 480G"/>
    <d v="2022-04-27T00:00:00"/>
    <s v="AGU-YHYT20220422"/>
    <s v="CNY"/>
    <m/>
    <n v="380998"/>
    <m/>
    <m/>
  </r>
  <r>
    <d v="2022-05-18T00:00:00"/>
    <s v="оплата"/>
    <s v="AGU China"/>
    <s v="Compal"/>
    <n v="37840762.039999999"/>
    <s v="cny"/>
    <s v="зачислено"/>
    <m/>
    <m/>
    <m/>
    <s v="POLY CAP 270U 16V M P2.5 6.3X9 AR5K ETD"/>
    <d v="2022-05-05T00:00:00"/>
    <s v="AGUVNE2022000505"/>
    <s v="CNY"/>
    <m/>
    <n v="381264"/>
    <m/>
    <m/>
  </r>
  <r>
    <d v="2022-05-18T00:00:00"/>
    <s v="оплата"/>
    <s v="AGU China"/>
    <s v="Compal"/>
    <n v="48620070.090000004"/>
    <s v="cny"/>
    <s v="зачислено"/>
    <m/>
    <m/>
    <m/>
    <s v="000010 72AOK026022 Whitley 2U12 32DIMM Front 3.5*,H/0 EXP"/>
    <d v="2022-05-04T00:00:00"/>
    <s v="AGUVNE2022000504"/>
    <s v="CNY"/>
    <m/>
    <n v="381262"/>
    <m/>
    <m/>
  </r>
  <r>
    <d v="2022-05-20T00:00:00"/>
    <s v="оплата"/>
    <s v="AGU China"/>
    <s v="XINYANG PUDING ELECTRONLCS CO"/>
    <n v="178970"/>
    <s v="cny"/>
    <s v="зачислено"/>
    <m/>
    <m/>
    <m/>
    <s v="M393A8K40B22 CWD"/>
    <d v="2022-05-17T00:00:00"/>
    <n v="20220517"/>
    <s v="CNY"/>
    <m/>
    <n v="40000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J22:L39" firstHeaderRow="1" firstDataRow="1" firstDataCol="0"/>
  <pivotFields count="18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0"/>
  <sheetViews>
    <sheetView tabSelected="1" workbookViewId="0">
      <selection sqref="A1:T70"/>
    </sheetView>
  </sheetViews>
  <sheetFormatPr defaultRowHeight="15" x14ac:dyDescent="0.25"/>
  <sheetData>
    <row r="1" spans="1:20" ht="51" x14ac:dyDescent="0.25">
      <c r="A1" s="71" t="s">
        <v>435</v>
      </c>
      <c r="B1" s="71" t="s">
        <v>436</v>
      </c>
      <c r="C1" s="71" t="s">
        <v>437</v>
      </c>
      <c r="D1" s="71" t="s">
        <v>438</v>
      </c>
      <c r="E1" s="71" t="s">
        <v>439</v>
      </c>
      <c r="F1" s="72" t="s">
        <v>440</v>
      </c>
      <c r="G1" s="71" t="s">
        <v>441</v>
      </c>
      <c r="H1" s="73" t="s">
        <v>442</v>
      </c>
      <c r="I1" s="71" t="s">
        <v>443</v>
      </c>
      <c r="J1" s="71" t="s">
        <v>444</v>
      </c>
      <c r="K1" s="72" t="s">
        <v>445</v>
      </c>
      <c r="L1" s="71" t="s">
        <v>446</v>
      </c>
      <c r="M1" s="71" t="s">
        <v>447</v>
      </c>
      <c r="N1" s="71" t="s">
        <v>448</v>
      </c>
      <c r="O1" s="71" t="s">
        <v>449</v>
      </c>
      <c r="P1" s="71" t="s">
        <v>450</v>
      </c>
      <c r="Q1" s="71" t="s">
        <v>451</v>
      </c>
      <c r="R1" s="71" t="s">
        <v>452</v>
      </c>
      <c r="S1" s="74" t="s">
        <v>453</v>
      </c>
      <c r="T1" s="75" t="s">
        <v>454</v>
      </c>
    </row>
    <row r="2" spans="1:20" x14ac:dyDescent="0.25">
      <c r="A2" s="76">
        <v>44651</v>
      </c>
      <c r="B2" s="77" t="s">
        <v>51</v>
      </c>
      <c r="C2" s="77" t="s">
        <v>455</v>
      </c>
      <c r="D2" s="77" t="s">
        <v>456</v>
      </c>
      <c r="E2" s="77" t="s">
        <v>51</v>
      </c>
      <c r="F2" s="78">
        <v>49402.51999999999</v>
      </c>
      <c r="G2" s="77" t="s">
        <v>457</v>
      </c>
      <c r="H2" s="77">
        <v>380366</v>
      </c>
      <c r="I2" s="77" t="s">
        <v>458</v>
      </c>
      <c r="J2" s="79"/>
      <c r="K2" s="78"/>
      <c r="L2" s="77"/>
      <c r="M2" s="78">
        <v>49402.51999999999</v>
      </c>
      <c r="N2" s="77" t="s">
        <v>457</v>
      </c>
      <c r="O2" s="76">
        <v>44659</v>
      </c>
      <c r="P2" s="77" t="s">
        <v>459</v>
      </c>
      <c r="Q2" s="77" t="s">
        <v>457</v>
      </c>
      <c r="R2" s="77"/>
      <c r="S2" s="80">
        <v>44659</v>
      </c>
      <c r="T2" s="81" t="s">
        <v>46</v>
      </c>
    </row>
    <row r="3" spans="1:20" x14ac:dyDescent="0.25">
      <c r="A3" s="76">
        <v>44651</v>
      </c>
      <c r="B3" s="77" t="s">
        <v>51</v>
      </c>
      <c r="C3" s="77" t="s">
        <v>455</v>
      </c>
      <c r="D3" s="77" t="s">
        <v>456</v>
      </c>
      <c r="E3" s="77" t="s">
        <v>51</v>
      </c>
      <c r="F3" s="78">
        <v>98108.33</v>
      </c>
      <c r="G3" s="77" t="s">
        <v>457</v>
      </c>
      <c r="H3" s="77">
        <v>380366</v>
      </c>
      <c r="I3" s="77" t="s">
        <v>458</v>
      </c>
      <c r="J3" s="79"/>
      <c r="K3" s="78"/>
      <c r="L3" s="77"/>
      <c r="M3" s="78">
        <v>98108.33</v>
      </c>
      <c r="N3" s="77" t="s">
        <v>457</v>
      </c>
      <c r="O3" s="76">
        <v>44659</v>
      </c>
      <c r="P3" s="77" t="s">
        <v>459</v>
      </c>
      <c r="Q3" s="77" t="s">
        <v>457</v>
      </c>
      <c r="R3" s="77"/>
      <c r="S3" s="80">
        <v>44659</v>
      </c>
      <c r="T3" s="81" t="s">
        <v>46</v>
      </c>
    </row>
    <row r="4" spans="1:20" x14ac:dyDescent="0.25">
      <c r="A4" s="76">
        <v>44657</v>
      </c>
      <c r="B4" s="77" t="s">
        <v>51</v>
      </c>
      <c r="C4" s="77" t="s">
        <v>455</v>
      </c>
      <c r="D4" s="77" t="s">
        <v>456</v>
      </c>
      <c r="E4" s="77" t="s">
        <v>51</v>
      </c>
      <c r="F4" s="78">
        <v>200000</v>
      </c>
      <c r="G4" s="77" t="s">
        <v>457</v>
      </c>
      <c r="H4" s="77">
        <v>380366</v>
      </c>
      <c r="I4" s="77" t="s">
        <v>458</v>
      </c>
      <c r="J4" s="79"/>
      <c r="K4" s="78"/>
      <c r="L4" s="77"/>
      <c r="M4" s="78">
        <v>200000</v>
      </c>
      <c r="N4" s="77" t="s">
        <v>457</v>
      </c>
      <c r="O4" s="76">
        <v>44659</v>
      </c>
      <c r="P4" s="77" t="s">
        <v>459</v>
      </c>
      <c r="Q4" s="77" t="s">
        <v>457</v>
      </c>
      <c r="R4" s="77"/>
      <c r="S4" s="80">
        <v>44659</v>
      </c>
      <c r="T4" s="81" t="s">
        <v>46</v>
      </c>
    </row>
    <row r="5" spans="1:20" x14ac:dyDescent="0.25">
      <c r="A5" s="76">
        <v>44657</v>
      </c>
      <c r="B5" s="77" t="s">
        <v>51</v>
      </c>
      <c r="C5" s="77" t="s">
        <v>455</v>
      </c>
      <c r="D5" s="77" t="s">
        <v>456</v>
      </c>
      <c r="E5" s="77" t="s">
        <v>51</v>
      </c>
      <c r="F5" s="78">
        <v>200000</v>
      </c>
      <c r="G5" s="77" t="s">
        <v>457</v>
      </c>
      <c r="H5" s="77">
        <v>380366</v>
      </c>
      <c r="I5" s="77" t="s">
        <v>458</v>
      </c>
      <c r="J5" s="79"/>
      <c r="K5" s="78"/>
      <c r="L5" s="77"/>
      <c r="M5" s="78">
        <v>200000</v>
      </c>
      <c r="N5" s="77" t="s">
        <v>457</v>
      </c>
      <c r="O5" s="76">
        <v>44659</v>
      </c>
      <c r="P5" s="77" t="s">
        <v>459</v>
      </c>
      <c r="Q5" s="77" t="s">
        <v>457</v>
      </c>
      <c r="R5" s="77"/>
      <c r="S5" s="80">
        <v>44659</v>
      </c>
      <c r="T5" s="81" t="s">
        <v>46</v>
      </c>
    </row>
    <row r="6" spans="1:20" x14ac:dyDescent="0.25">
      <c r="A6" s="76">
        <v>44662</v>
      </c>
      <c r="B6" s="77" t="s">
        <v>51</v>
      </c>
      <c r="C6" s="77" t="s">
        <v>455</v>
      </c>
      <c r="D6" s="77" t="s">
        <v>456</v>
      </c>
      <c r="E6" s="77" t="s">
        <v>51</v>
      </c>
      <c r="F6" s="78">
        <v>102826</v>
      </c>
      <c r="G6" s="77" t="s">
        <v>457</v>
      </c>
      <c r="H6" s="77">
        <v>380366</v>
      </c>
      <c r="I6" s="77" t="s">
        <v>458</v>
      </c>
      <c r="J6" s="77"/>
      <c r="K6" s="78"/>
      <c r="L6" s="77"/>
      <c r="M6" s="78">
        <v>102826</v>
      </c>
      <c r="N6" s="77" t="s">
        <v>457</v>
      </c>
      <c r="O6" s="76">
        <v>44659</v>
      </c>
      <c r="P6" s="77" t="s">
        <v>459</v>
      </c>
      <c r="Q6" s="77" t="s">
        <v>457</v>
      </c>
      <c r="R6" s="77"/>
      <c r="S6" s="80">
        <v>44659</v>
      </c>
      <c r="T6" s="81" t="s">
        <v>46</v>
      </c>
    </row>
    <row r="7" spans="1:20" x14ac:dyDescent="0.25">
      <c r="A7" s="76">
        <v>44662</v>
      </c>
      <c r="B7" s="77" t="s">
        <v>51</v>
      </c>
      <c r="C7" s="77" t="s">
        <v>455</v>
      </c>
      <c r="D7" s="77" t="s">
        <v>456</v>
      </c>
      <c r="E7" s="77" t="s">
        <v>51</v>
      </c>
      <c r="F7" s="78">
        <v>102826</v>
      </c>
      <c r="G7" s="77" t="s">
        <v>457</v>
      </c>
      <c r="H7" s="77">
        <v>380366</v>
      </c>
      <c r="I7" s="77" t="s">
        <v>458</v>
      </c>
      <c r="J7" s="77"/>
      <c r="K7" s="78"/>
      <c r="L7" s="77"/>
      <c r="M7" s="78">
        <v>102826</v>
      </c>
      <c r="N7" s="77" t="s">
        <v>457</v>
      </c>
      <c r="O7" s="76">
        <v>44659</v>
      </c>
      <c r="P7" s="77" t="s">
        <v>459</v>
      </c>
      <c r="Q7" s="77" t="s">
        <v>457</v>
      </c>
      <c r="R7" s="77"/>
      <c r="S7" s="80">
        <v>44659</v>
      </c>
      <c r="T7" s="81" t="s">
        <v>46</v>
      </c>
    </row>
    <row r="8" spans="1:20" x14ac:dyDescent="0.25">
      <c r="A8" s="76">
        <v>44663</v>
      </c>
      <c r="B8" s="77" t="s">
        <v>51</v>
      </c>
      <c r="C8" s="77" t="s">
        <v>455</v>
      </c>
      <c r="D8" s="77" t="s">
        <v>456</v>
      </c>
      <c r="E8" s="77" t="s">
        <v>51</v>
      </c>
      <c r="F8" s="78">
        <v>194718.4</v>
      </c>
      <c r="G8" s="77" t="s">
        <v>457</v>
      </c>
      <c r="H8" s="77">
        <v>380366</v>
      </c>
      <c r="I8" s="77" t="s">
        <v>458</v>
      </c>
      <c r="J8" s="77"/>
      <c r="K8" s="78"/>
      <c r="L8" s="77"/>
      <c r="M8" s="78">
        <v>194718.4</v>
      </c>
      <c r="N8" s="77" t="s">
        <v>457</v>
      </c>
      <c r="O8" s="76">
        <v>44659</v>
      </c>
      <c r="P8" s="77" t="s">
        <v>459</v>
      </c>
      <c r="Q8" s="77" t="s">
        <v>457</v>
      </c>
      <c r="R8" s="77"/>
      <c r="S8" s="80">
        <v>44659</v>
      </c>
      <c r="T8" s="81" t="s">
        <v>46</v>
      </c>
    </row>
    <row r="9" spans="1:20" x14ac:dyDescent="0.25">
      <c r="A9" s="76">
        <v>44663</v>
      </c>
      <c r="B9" s="77" t="s">
        <v>51</v>
      </c>
      <c r="C9" s="77" t="s">
        <v>455</v>
      </c>
      <c r="D9" s="77" t="s">
        <v>456</v>
      </c>
      <c r="E9" s="77" t="s">
        <v>51</v>
      </c>
      <c r="F9" s="78">
        <v>199634.6</v>
      </c>
      <c r="G9" s="77" t="s">
        <v>457</v>
      </c>
      <c r="H9" s="77">
        <v>380366</v>
      </c>
      <c r="I9" s="77" t="s">
        <v>458</v>
      </c>
      <c r="J9" s="77"/>
      <c r="K9" s="78"/>
      <c r="L9" s="77"/>
      <c r="M9" s="78">
        <v>199634.6</v>
      </c>
      <c r="N9" s="77" t="s">
        <v>457</v>
      </c>
      <c r="O9" s="76">
        <v>44659</v>
      </c>
      <c r="P9" s="77" t="s">
        <v>459</v>
      </c>
      <c r="Q9" s="77" t="s">
        <v>457</v>
      </c>
      <c r="R9" s="77"/>
      <c r="S9" s="80">
        <v>44659</v>
      </c>
      <c r="T9" s="81" t="s">
        <v>46</v>
      </c>
    </row>
    <row r="10" spans="1:20" x14ac:dyDescent="0.25">
      <c r="A10" s="76">
        <v>44663</v>
      </c>
      <c r="B10" s="77" t="s">
        <v>51</v>
      </c>
      <c r="C10" s="77" t="s">
        <v>455</v>
      </c>
      <c r="D10" s="77" t="s">
        <v>456</v>
      </c>
      <c r="E10" s="77" t="s">
        <v>51</v>
      </c>
      <c r="F10" s="78">
        <v>298826</v>
      </c>
      <c r="G10" s="77" t="s">
        <v>457</v>
      </c>
      <c r="H10" s="77">
        <v>380366</v>
      </c>
      <c r="I10" s="77" t="s">
        <v>458</v>
      </c>
      <c r="J10" s="77"/>
      <c r="K10" s="78"/>
      <c r="L10" s="77"/>
      <c r="M10" s="78">
        <v>298826</v>
      </c>
      <c r="N10" s="77" t="s">
        <v>457</v>
      </c>
      <c r="O10" s="76">
        <v>44659</v>
      </c>
      <c r="P10" s="77" t="s">
        <v>459</v>
      </c>
      <c r="Q10" s="77" t="s">
        <v>457</v>
      </c>
      <c r="R10" s="77"/>
      <c r="S10" s="80">
        <v>44659</v>
      </c>
      <c r="T10" s="81" t="s">
        <v>46</v>
      </c>
    </row>
    <row r="11" spans="1:20" x14ac:dyDescent="0.25">
      <c r="A11" s="76">
        <v>44663</v>
      </c>
      <c r="B11" s="77" t="s">
        <v>51</v>
      </c>
      <c r="C11" s="77" t="s">
        <v>455</v>
      </c>
      <c r="D11" s="77" t="s">
        <v>456</v>
      </c>
      <c r="E11" s="77" t="s">
        <v>51</v>
      </c>
      <c r="F11" s="78">
        <v>297284</v>
      </c>
      <c r="G11" s="77" t="s">
        <v>457</v>
      </c>
      <c r="H11" s="77">
        <v>380366</v>
      </c>
      <c r="I11" s="77" t="s">
        <v>458</v>
      </c>
      <c r="J11" s="77"/>
      <c r="K11" s="78"/>
      <c r="L11" s="77"/>
      <c r="M11" s="78">
        <v>297284</v>
      </c>
      <c r="N11" s="77" t="s">
        <v>457</v>
      </c>
      <c r="O11" s="76">
        <v>44659</v>
      </c>
      <c r="P11" s="77" t="s">
        <v>459</v>
      </c>
      <c r="Q11" s="77" t="s">
        <v>457</v>
      </c>
      <c r="R11" s="77"/>
      <c r="S11" s="80">
        <v>44659</v>
      </c>
      <c r="T11" s="81" t="s">
        <v>46</v>
      </c>
    </row>
    <row r="12" spans="1:20" x14ac:dyDescent="0.25">
      <c r="A12" s="76">
        <v>44665</v>
      </c>
      <c r="B12" s="77" t="s">
        <v>51</v>
      </c>
      <c r="C12" s="77" t="s">
        <v>455</v>
      </c>
      <c r="D12" s="77" t="s">
        <v>456</v>
      </c>
      <c r="E12" s="77" t="s">
        <v>51</v>
      </c>
      <c r="F12" s="78">
        <v>398725</v>
      </c>
      <c r="G12" s="77" t="s">
        <v>457</v>
      </c>
      <c r="H12" s="77">
        <v>380366</v>
      </c>
      <c r="I12" s="77" t="s">
        <v>458</v>
      </c>
      <c r="J12" s="77"/>
      <c r="K12" s="82"/>
      <c r="L12" s="77"/>
      <c r="M12" s="78">
        <v>398725</v>
      </c>
      <c r="N12" s="77" t="s">
        <v>457</v>
      </c>
      <c r="O12" s="76">
        <v>44659</v>
      </c>
      <c r="P12" s="77" t="s">
        <v>459</v>
      </c>
      <c r="Q12" s="77" t="s">
        <v>457</v>
      </c>
      <c r="R12" s="77"/>
      <c r="S12" s="80">
        <v>44659</v>
      </c>
      <c r="T12" s="81" t="s">
        <v>46</v>
      </c>
    </row>
    <row r="13" spans="1:20" x14ac:dyDescent="0.25">
      <c r="A13" s="76">
        <v>44665</v>
      </c>
      <c r="B13" s="77" t="s">
        <v>51</v>
      </c>
      <c r="C13" s="77" t="s">
        <v>455</v>
      </c>
      <c r="D13" s="77" t="s">
        <v>456</v>
      </c>
      <c r="E13" s="77" t="s">
        <v>51</v>
      </c>
      <c r="F13" s="78">
        <v>405165</v>
      </c>
      <c r="G13" s="77" t="s">
        <v>457</v>
      </c>
      <c r="H13" s="77">
        <v>380366</v>
      </c>
      <c r="I13" s="77" t="s">
        <v>458</v>
      </c>
      <c r="J13" s="77"/>
      <c r="K13" s="82"/>
      <c r="L13" s="77"/>
      <c r="M13" s="78">
        <v>405165</v>
      </c>
      <c r="N13" s="77" t="s">
        <v>457</v>
      </c>
      <c r="O13" s="76">
        <v>44659</v>
      </c>
      <c r="P13" s="77" t="s">
        <v>459</v>
      </c>
      <c r="Q13" s="77" t="s">
        <v>457</v>
      </c>
      <c r="R13" s="77"/>
      <c r="S13" s="80">
        <v>44659</v>
      </c>
      <c r="T13" s="81" t="s">
        <v>46</v>
      </c>
    </row>
    <row r="14" spans="1:20" x14ac:dyDescent="0.25">
      <c r="A14" s="76">
        <v>44665</v>
      </c>
      <c r="B14" s="77" t="s">
        <v>51</v>
      </c>
      <c r="C14" s="77" t="s">
        <v>455</v>
      </c>
      <c r="D14" s="77" t="s">
        <v>456</v>
      </c>
      <c r="E14" s="77" t="s">
        <v>51</v>
      </c>
      <c r="F14" s="78">
        <v>350125</v>
      </c>
      <c r="G14" s="77" t="s">
        <v>457</v>
      </c>
      <c r="H14" s="77">
        <v>380366</v>
      </c>
      <c r="I14" s="77" t="s">
        <v>458</v>
      </c>
      <c r="J14" s="77"/>
      <c r="K14" s="82"/>
      <c r="L14" s="77"/>
      <c r="M14" s="78">
        <v>350125</v>
      </c>
      <c r="N14" s="77" t="s">
        <v>457</v>
      </c>
      <c r="O14" s="76">
        <v>44659</v>
      </c>
      <c r="P14" s="77" t="s">
        <v>459</v>
      </c>
      <c r="Q14" s="77" t="s">
        <v>457</v>
      </c>
      <c r="R14" s="77"/>
      <c r="S14" s="80">
        <v>44659</v>
      </c>
      <c r="T14" s="81" t="s">
        <v>46</v>
      </c>
    </row>
    <row r="15" spans="1:20" x14ac:dyDescent="0.25">
      <c r="A15" s="76">
        <v>44665</v>
      </c>
      <c r="B15" s="77" t="s">
        <v>51</v>
      </c>
      <c r="C15" s="77" t="s">
        <v>455</v>
      </c>
      <c r="D15" s="77" t="s">
        <v>456</v>
      </c>
      <c r="E15" s="77" t="s">
        <v>51</v>
      </c>
      <c r="F15" s="78">
        <v>389250</v>
      </c>
      <c r="G15" s="77" t="s">
        <v>457</v>
      </c>
      <c r="H15" s="77">
        <v>380366</v>
      </c>
      <c r="I15" s="77" t="s">
        <v>458</v>
      </c>
      <c r="J15" s="77"/>
      <c r="K15" s="78"/>
      <c r="L15" s="77"/>
      <c r="M15" s="78">
        <v>389250</v>
      </c>
      <c r="N15" s="77" t="s">
        <v>457</v>
      </c>
      <c r="O15" s="76">
        <v>44659</v>
      </c>
      <c r="P15" s="77" t="s">
        <v>459</v>
      </c>
      <c r="Q15" s="77" t="s">
        <v>457</v>
      </c>
      <c r="R15" s="77"/>
      <c r="S15" s="80">
        <v>44659</v>
      </c>
      <c r="T15" s="81" t="s">
        <v>46</v>
      </c>
    </row>
    <row r="16" spans="1:20" x14ac:dyDescent="0.25">
      <c r="A16" s="76">
        <v>44666</v>
      </c>
      <c r="B16" s="77" t="s">
        <v>51</v>
      </c>
      <c r="C16" s="77" t="s">
        <v>455</v>
      </c>
      <c r="D16" s="77" t="s">
        <v>456</v>
      </c>
      <c r="E16" s="77" t="s">
        <v>51</v>
      </c>
      <c r="F16" s="78">
        <v>206446.34</v>
      </c>
      <c r="G16" s="77" t="s">
        <v>457</v>
      </c>
      <c r="H16" s="77">
        <v>380366</v>
      </c>
      <c r="I16" s="77" t="s">
        <v>458</v>
      </c>
      <c r="J16" s="77"/>
      <c r="K16" s="78"/>
      <c r="L16" s="77"/>
      <c r="M16" s="78">
        <v>206446.34</v>
      </c>
      <c r="N16" s="77" t="s">
        <v>457</v>
      </c>
      <c r="O16" s="76">
        <v>44659</v>
      </c>
      <c r="P16" s="77" t="s">
        <v>459</v>
      </c>
      <c r="Q16" s="83" t="s">
        <v>457</v>
      </c>
      <c r="R16" s="77"/>
      <c r="S16" s="80">
        <v>44659</v>
      </c>
      <c r="T16" s="81" t="s">
        <v>46</v>
      </c>
    </row>
    <row r="17" spans="1:20" x14ac:dyDescent="0.25">
      <c r="A17" s="76">
        <v>44666</v>
      </c>
      <c r="B17" s="77" t="s">
        <v>51</v>
      </c>
      <c r="C17" s="77" t="s">
        <v>455</v>
      </c>
      <c r="D17" s="77" t="s">
        <v>456</v>
      </c>
      <c r="E17" s="77" t="s">
        <v>51</v>
      </c>
      <c r="F17" s="78">
        <v>401250</v>
      </c>
      <c r="G17" s="77" t="s">
        <v>457</v>
      </c>
      <c r="H17" s="77">
        <v>380366</v>
      </c>
      <c r="I17" s="77" t="s">
        <v>458</v>
      </c>
      <c r="J17" s="77"/>
      <c r="K17" s="78"/>
      <c r="L17" s="77"/>
      <c r="M17" s="78">
        <v>401250</v>
      </c>
      <c r="N17" s="77" t="s">
        <v>457</v>
      </c>
      <c r="O17" s="76">
        <v>44659</v>
      </c>
      <c r="P17" s="77" t="s">
        <v>459</v>
      </c>
      <c r="Q17" s="83" t="s">
        <v>457</v>
      </c>
      <c r="R17" s="77"/>
      <c r="S17" s="80">
        <v>44659</v>
      </c>
      <c r="T17" s="81" t="s">
        <v>46</v>
      </c>
    </row>
    <row r="18" spans="1:20" x14ac:dyDescent="0.25">
      <c r="A18" s="76">
        <v>44693</v>
      </c>
      <c r="B18" s="77" t="s">
        <v>51</v>
      </c>
      <c r="C18" s="77" t="s">
        <v>455</v>
      </c>
      <c r="D18" s="77" t="s">
        <v>456</v>
      </c>
      <c r="E18" s="77" t="s">
        <v>51</v>
      </c>
      <c r="F18" s="78">
        <v>48710.8</v>
      </c>
      <c r="G18" s="77" t="s">
        <v>457</v>
      </c>
      <c r="H18" s="77">
        <v>380366</v>
      </c>
      <c r="I18" s="77" t="s">
        <v>458</v>
      </c>
      <c r="J18" s="77"/>
      <c r="K18" s="78"/>
      <c r="L18" s="77"/>
      <c r="M18" s="78">
        <v>48710.8</v>
      </c>
      <c r="N18" s="77" t="s">
        <v>457</v>
      </c>
      <c r="O18" s="76"/>
      <c r="P18" s="77"/>
      <c r="Q18" s="83"/>
      <c r="R18" s="77"/>
      <c r="S18" s="80">
        <v>44659</v>
      </c>
      <c r="T18" s="81" t="s">
        <v>46</v>
      </c>
    </row>
    <row r="19" spans="1:20" x14ac:dyDescent="0.25">
      <c r="A19" s="84">
        <v>44656</v>
      </c>
      <c r="B19" s="77" t="s">
        <v>51</v>
      </c>
      <c r="C19" s="77" t="s">
        <v>455</v>
      </c>
      <c r="D19" s="77" t="s">
        <v>51</v>
      </c>
      <c r="E19" s="77" t="s">
        <v>460</v>
      </c>
      <c r="F19" s="85">
        <v>14520</v>
      </c>
      <c r="G19" s="86" t="s">
        <v>457</v>
      </c>
      <c r="H19" s="77">
        <v>380366</v>
      </c>
      <c r="I19" s="77" t="s">
        <v>455</v>
      </c>
      <c r="J19" s="87"/>
      <c r="K19" s="78"/>
      <c r="L19" s="77"/>
      <c r="M19" s="85">
        <v>14520</v>
      </c>
      <c r="N19" s="86" t="s">
        <v>457</v>
      </c>
      <c r="O19" s="76">
        <v>44651</v>
      </c>
      <c r="P19" s="77" t="s">
        <v>52</v>
      </c>
      <c r="Q19" s="77" t="s">
        <v>48</v>
      </c>
      <c r="R19" s="88"/>
      <c r="S19" s="80"/>
      <c r="T19" s="81"/>
    </row>
    <row r="20" spans="1:20" x14ac:dyDescent="0.25">
      <c r="A20" s="84">
        <v>44656</v>
      </c>
      <c r="B20" s="77" t="s">
        <v>51</v>
      </c>
      <c r="C20" s="77" t="s">
        <v>455</v>
      </c>
      <c r="D20" s="77" t="s">
        <v>51</v>
      </c>
      <c r="E20" s="77" t="s">
        <v>460</v>
      </c>
      <c r="F20" s="85">
        <v>114040</v>
      </c>
      <c r="G20" s="86" t="s">
        <v>457</v>
      </c>
      <c r="H20" s="77">
        <v>380366</v>
      </c>
      <c r="I20" s="77" t="s">
        <v>455</v>
      </c>
      <c r="J20" s="87"/>
      <c r="K20" s="78"/>
      <c r="L20" s="77"/>
      <c r="M20" s="85">
        <v>114040</v>
      </c>
      <c r="N20" s="86" t="s">
        <v>457</v>
      </c>
      <c r="O20" s="76">
        <v>44651</v>
      </c>
      <c r="P20" s="77" t="s">
        <v>56</v>
      </c>
      <c r="Q20" s="77" t="s">
        <v>48</v>
      </c>
      <c r="R20" s="88"/>
      <c r="S20" s="80"/>
      <c r="T20" s="81"/>
    </row>
    <row r="21" spans="1:20" x14ac:dyDescent="0.25">
      <c r="A21" s="84">
        <v>44656</v>
      </c>
      <c r="B21" s="77" t="s">
        <v>51</v>
      </c>
      <c r="C21" s="77" t="s">
        <v>461</v>
      </c>
      <c r="D21" s="77" t="s">
        <v>51</v>
      </c>
      <c r="E21" s="77" t="s">
        <v>462</v>
      </c>
      <c r="F21" s="85">
        <v>100</v>
      </c>
      <c r="G21" s="86" t="s">
        <v>457</v>
      </c>
      <c r="H21" s="77">
        <v>380366</v>
      </c>
      <c r="I21" s="77" t="s">
        <v>461</v>
      </c>
      <c r="J21" s="87"/>
      <c r="K21" s="78"/>
      <c r="L21" s="77"/>
      <c r="M21" s="85">
        <v>100</v>
      </c>
      <c r="N21" s="86" t="s">
        <v>457</v>
      </c>
      <c r="O21" s="76"/>
      <c r="P21" s="77"/>
      <c r="Q21" s="77"/>
      <c r="R21" s="88"/>
      <c r="S21" s="80"/>
      <c r="T21" s="81"/>
    </row>
    <row r="22" spans="1:20" x14ac:dyDescent="0.25">
      <c r="A22" s="84">
        <v>44651</v>
      </c>
      <c r="B22" s="77" t="s">
        <v>51</v>
      </c>
      <c r="C22" s="77" t="s">
        <v>455</v>
      </c>
      <c r="D22" s="77" t="s">
        <v>51</v>
      </c>
      <c r="E22" s="77" t="s">
        <v>460</v>
      </c>
      <c r="F22" s="85">
        <v>35960</v>
      </c>
      <c r="G22" s="86" t="s">
        <v>457</v>
      </c>
      <c r="H22" s="77">
        <v>380366</v>
      </c>
      <c r="I22" s="77" t="s">
        <v>455</v>
      </c>
      <c r="J22" s="89"/>
      <c r="K22" s="90"/>
      <c r="L22" s="91"/>
      <c r="M22" s="85">
        <v>35960</v>
      </c>
      <c r="N22" s="86" t="s">
        <v>457</v>
      </c>
      <c r="O22" s="76">
        <v>44651</v>
      </c>
      <c r="P22" s="77" t="s">
        <v>56</v>
      </c>
      <c r="Q22" s="77" t="s">
        <v>48</v>
      </c>
      <c r="R22" s="88"/>
      <c r="S22" s="80"/>
      <c r="T22" s="81"/>
    </row>
    <row r="23" spans="1:20" x14ac:dyDescent="0.25">
      <c r="A23" s="84">
        <v>44651</v>
      </c>
      <c r="B23" s="77" t="s">
        <v>51</v>
      </c>
      <c r="C23" s="77" t="s">
        <v>455</v>
      </c>
      <c r="D23" s="77" t="s">
        <v>51</v>
      </c>
      <c r="E23" s="77" t="s">
        <v>460</v>
      </c>
      <c r="F23" s="85">
        <v>183290</v>
      </c>
      <c r="G23" s="86" t="s">
        <v>457</v>
      </c>
      <c r="H23" s="77">
        <v>380366</v>
      </c>
      <c r="I23" s="77" t="s">
        <v>455</v>
      </c>
      <c r="J23" s="92"/>
      <c r="K23" s="93"/>
      <c r="L23" s="94"/>
      <c r="M23" s="85">
        <v>183290</v>
      </c>
      <c r="N23" s="86" t="s">
        <v>457</v>
      </c>
      <c r="O23" s="76">
        <v>44651</v>
      </c>
      <c r="P23" s="77" t="s">
        <v>58</v>
      </c>
      <c r="Q23" s="77" t="s">
        <v>48</v>
      </c>
      <c r="R23" s="88"/>
      <c r="S23" s="80"/>
      <c r="T23" s="81"/>
    </row>
    <row r="24" spans="1:20" x14ac:dyDescent="0.25">
      <c r="A24" s="84">
        <v>44651</v>
      </c>
      <c r="B24" s="77" t="s">
        <v>51</v>
      </c>
      <c r="C24" s="77" t="s">
        <v>461</v>
      </c>
      <c r="D24" s="77" t="s">
        <v>51</v>
      </c>
      <c r="E24" s="77" t="s">
        <v>462</v>
      </c>
      <c r="F24" s="85">
        <v>100</v>
      </c>
      <c r="G24" s="86" t="s">
        <v>457</v>
      </c>
      <c r="H24" s="77">
        <v>380366</v>
      </c>
      <c r="I24" s="77" t="s">
        <v>461</v>
      </c>
      <c r="J24" s="92"/>
      <c r="K24" s="93"/>
      <c r="L24" s="94"/>
      <c r="M24" s="85">
        <v>100</v>
      </c>
      <c r="N24" s="86" t="s">
        <v>457</v>
      </c>
      <c r="O24" s="76"/>
      <c r="P24" s="77"/>
      <c r="Q24" s="77"/>
      <c r="R24" s="88"/>
      <c r="S24" s="80"/>
      <c r="T24" s="81"/>
    </row>
    <row r="25" spans="1:20" x14ac:dyDescent="0.25">
      <c r="A25" s="84">
        <v>44666</v>
      </c>
      <c r="B25" s="77" t="s">
        <v>51</v>
      </c>
      <c r="C25" s="77" t="s">
        <v>455</v>
      </c>
      <c r="D25" s="77" t="s">
        <v>51</v>
      </c>
      <c r="E25" s="77" t="s">
        <v>460</v>
      </c>
      <c r="F25" s="85">
        <v>430000</v>
      </c>
      <c r="G25" s="86" t="s">
        <v>457</v>
      </c>
      <c r="H25" s="77">
        <v>380366</v>
      </c>
      <c r="I25" s="77" t="s">
        <v>455</v>
      </c>
      <c r="J25" s="92"/>
      <c r="K25" s="93"/>
      <c r="L25" s="94"/>
      <c r="M25" s="85">
        <v>430000</v>
      </c>
      <c r="N25" s="86" t="s">
        <v>457</v>
      </c>
      <c r="O25" s="76">
        <v>44651</v>
      </c>
      <c r="P25" s="77" t="s">
        <v>58</v>
      </c>
      <c r="Q25" s="77" t="s">
        <v>48</v>
      </c>
      <c r="R25" s="88"/>
      <c r="S25" s="80"/>
      <c r="T25" s="81"/>
    </row>
    <row r="26" spans="1:20" x14ac:dyDescent="0.25">
      <c r="A26" s="84">
        <v>44666</v>
      </c>
      <c r="B26" s="77" t="s">
        <v>51</v>
      </c>
      <c r="C26" s="77" t="s">
        <v>461</v>
      </c>
      <c r="D26" s="77" t="s">
        <v>51</v>
      </c>
      <c r="E26" s="77" t="s">
        <v>462</v>
      </c>
      <c r="F26" s="85">
        <v>100</v>
      </c>
      <c r="G26" s="86" t="s">
        <v>457</v>
      </c>
      <c r="H26" s="77">
        <v>380366</v>
      </c>
      <c r="I26" s="77" t="s">
        <v>461</v>
      </c>
      <c r="J26" s="92"/>
      <c r="K26" s="93"/>
      <c r="L26" s="94"/>
      <c r="M26" s="85">
        <v>100</v>
      </c>
      <c r="N26" s="86" t="s">
        <v>457</v>
      </c>
      <c r="O26" s="76"/>
      <c r="P26" s="77"/>
      <c r="Q26" s="77"/>
      <c r="R26" s="88"/>
      <c r="S26" s="80"/>
      <c r="T26" s="81"/>
    </row>
    <row r="27" spans="1:20" x14ac:dyDescent="0.25">
      <c r="A27" s="84">
        <v>44669</v>
      </c>
      <c r="B27" s="77" t="s">
        <v>51</v>
      </c>
      <c r="C27" s="77" t="s">
        <v>455</v>
      </c>
      <c r="D27" s="77" t="s">
        <v>51</v>
      </c>
      <c r="E27" s="77" t="s">
        <v>460</v>
      </c>
      <c r="F27" s="85">
        <v>465000</v>
      </c>
      <c r="G27" s="86" t="s">
        <v>457</v>
      </c>
      <c r="H27" s="77">
        <v>380366</v>
      </c>
      <c r="I27" s="77" t="s">
        <v>455</v>
      </c>
      <c r="J27" s="92"/>
      <c r="K27" s="93"/>
      <c r="L27" s="94"/>
      <c r="M27" s="85">
        <v>465000</v>
      </c>
      <c r="N27" s="86" t="s">
        <v>457</v>
      </c>
      <c r="O27" s="76">
        <v>44651</v>
      </c>
      <c r="P27" s="77" t="s">
        <v>58</v>
      </c>
      <c r="Q27" s="77" t="s">
        <v>48</v>
      </c>
      <c r="R27" s="88"/>
      <c r="S27" s="80"/>
      <c r="T27" s="81"/>
    </row>
    <row r="28" spans="1:20" x14ac:dyDescent="0.25">
      <c r="A28" s="84">
        <v>44669</v>
      </c>
      <c r="B28" s="77" t="s">
        <v>51</v>
      </c>
      <c r="C28" s="77" t="s">
        <v>461</v>
      </c>
      <c r="D28" s="77" t="s">
        <v>51</v>
      </c>
      <c r="E28" s="77" t="s">
        <v>462</v>
      </c>
      <c r="F28" s="85">
        <v>100</v>
      </c>
      <c r="G28" s="86" t="s">
        <v>457</v>
      </c>
      <c r="H28" s="77">
        <v>380366</v>
      </c>
      <c r="I28" s="77" t="s">
        <v>461</v>
      </c>
      <c r="J28" s="92"/>
      <c r="K28" s="93"/>
      <c r="L28" s="94"/>
      <c r="M28" s="85">
        <v>100</v>
      </c>
      <c r="N28" s="86" t="s">
        <v>457</v>
      </c>
      <c r="O28" s="76"/>
      <c r="P28" s="77"/>
      <c r="Q28" s="77"/>
      <c r="R28" s="88"/>
      <c r="S28" s="80"/>
      <c r="T28" s="81"/>
    </row>
    <row r="29" spans="1:20" x14ac:dyDescent="0.25">
      <c r="A29" s="84">
        <v>44669</v>
      </c>
      <c r="B29" s="77" t="s">
        <v>51</v>
      </c>
      <c r="C29" s="77" t="s">
        <v>455</v>
      </c>
      <c r="D29" s="77" t="s">
        <v>51</v>
      </c>
      <c r="E29" s="77" t="s">
        <v>69</v>
      </c>
      <c r="F29" s="85">
        <v>21710</v>
      </c>
      <c r="G29" s="86" t="s">
        <v>457</v>
      </c>
      <c r="H29" s="77">
        <v>380366</v>
      </c>
      <c r="I29" s="77" t="s">
        <v>455</v>
      </c>
      <c r="J29" s="92"/>
      <c r="K29" s="93"/>
      <c r="L29" s="94"/>
      <c r="M29" s="85">
        <v>21710</v>
      </c>
      <c r="N29" s="86" t="s">
        <v>457</v>
      </c>
      <c r="O29" s="76">
        <v>44651</v>
      </c>
      <c r="P29" s="77" t="s">
        <v>58</v>
      </c>
      <c r="Q29" s="77" t="s">
        <v>48</v>
      </c>
      <c r="R29" s="88"/>
      <c r="S29" s="80"/>
      <c r="T29" s="81"/>
    </row>
    <row r="30" spans="1:20" x14ac:dyDescent="0.25">
      <c r="A30" s="84">
        <v>44669</v>
      </c>
      <c r="B30" s="77" t="s">
        <v>51</v>
      </c>
      <c r="C30" s="77" t="s">
        <v>455</v>
      </c>
      <c r="D30" s="77" t="s">
        <v>51</v>
      </c>
      <c r="E30" s="77" t="s">
        <v>69</v>
      </c>
      <c r="F30" s="85">
        <v>98290</v>
      </c>
      <c r="G30" s="86" t="s">
        <v>457</v>
      </c>
      <c r="H30" s="77">
        <v>380366</v>
      </c>
      <c r="I30" s="77" t="s">
        <v>455</v>
      </c>
      <c r="J30" s="92"/>
      <c r="K30" s="93"/>
      <c r="L30" s="94"/>
      <c r="M30" s="85">
        <v>98290</v>
      </c>
      <c r="N30" s="86" t="s">
        <v>457</v>
      </c>
      <c r="O30" s="76">
        <v>44651</v>
      </c>
      <c r="P30" s="77" t="s">
        <v>60</v>
      </c>
      <c r="Q30" s="77" t="s">
        <v>48</v>
      </c>
      <c r="R30" s="88"/>
      <c r="S30" s="80"/>
      <c r="T30" s="81"/>
    </row>
    <row r="31" spans="1:20" x14ac:dyDescent="0.25">
      <c r="A31" s="84">
        <v>44669</v>
      </c>
      <c r="B31" s="77" t="s">
        <v>51</v>
      </c>
      <c r="C31" s="77" t="s">
        <v>461</v>
      </c>
      <c r="D31" s="77" t="s">
        <v>51</v>
      </c>
      <c r="E31" s="77" t="s">
        <v>462</v>
      </c>
      <c r="F31" s="95">
        <v>1212</v>
      </c>
      <c r="G31" s="86" t="s">
        <v>457</v>
      </c>
      <c r="H31" s="77">
        <v>380366</v>
      </c>
      <c r="I31" s="77" t="s">
        <v>461</v>
      </c>
      <c r="J31" s="92"/>
      <c r="K31" s="93"/>
      <c r="L31" s="94"/>
      <c r="M31" s="95">
        <v>1212</v>
      </c>
      <c r="N31" s="86" t="s">
        <v>457</v>
      </c>
      <c r="O31" s="76"/>
      <c r="P31" s="77"/>
      <c r="Q31" s="77"/>
      <c r="R31" s="88"/>
      <c r="S31" s="80"/>
      <c r="T31" s="81"/>
    </row>
    <row r="32" spans="1:20" x14ac:dyDescent="0.25">
      <c r="A32" s="84">
        <v>44669</v>
      </c>
      <c r="B32" s="77" t="s">
        <v>51</v>
      </c>
      <c r="C32" s="77" t="s">
        <v>455</v>
      </c>
      <c r="D32" s="77" t="s">
        <v>51</v>
      </c>
      <c r="E32" s="77" t="s">
        <v>69</v>
      </c>
      <c r="F32" s="85">
        <v>200000</v>
      </c>
      <c r="G32" s="86" t="s">
        <v>457</v>
      </c>
      <c r="H32" s="77">
        <v>380366</v>
      </c>
      <c r="I32" s="77" t="s">
        <v>455</v>
      </c>
      <c r="J32" s="92"/>
      <c r="K32" s="93"/>
      <c r="L32" s="94"/>
      <c r="M32" s="85">
        <v>200000</v>
      </c>
      <c r="N32" s="86" t="s">
        <v>457</v>
      </c>
      <c r="O32" s="76">
        <v>44651</v>
      </c>
      <c r="P32" s="77" t="s">
        <v>60</v>
      </c>
      <c r="Q32" s="77" t="s">
        <v>48</v>
      </c>
      <c r="R32" s="88"/>
      <c r="S32" s="80"/>
      <c r="T32" s="81"/>
    </row>
    <row r="33" spans="1:20" x14ac:dyDescent="0.25">
      <c r="A33" s="84">
        <v>44669</v>
      </c>
      <c r="B33" s="77" t="s">
        <v>51</v>
      </c>
      <c r="C33" s="77" t="s">
        <v>461</v>
      </c>
      <c r="D33" s="77" t="s">
        <v>51</v>
      </c>
      <c r="E33" s="77" t="s">
        <v>462</v>
      </c>
      <c r="F33" s="96">
        <v>2020.2</v>
      </c>
      <c r="G33" s="86" t="s">
        <v>457</v>
      </c>
      <c r="H33" s="77">
        <v>380366</v>
      </c>
      <c r="I33" s="77" t="s">
        <v>461</v>
      </c>
      <c r="J33" s="92"/>
      <c r="K33" s="93"/>
      <c r="L33" s="94"/>
      <c r="M33" s="96">
        <v>2020.2</v>
      </c>
      <c r="N33" s="86" t="s">
        <v>457</v>
      </c>
      <c r="O33" s="76"/>
      <c r="P33" s="77"/>
      <c r="Q33" s="77"/>
      <c r="R33" s="88"/>
      <c r="S33" s="80"/>
      <c r="T33" s="81"/>
    </row>
    <row r="34" spans="1:20" x14ac:dyDescent="0.25">
      <c r="A34" s="84">
        <v>44670</v>
      </c>
      <c r="B34" s="77" t="s">
        <v>51</v>
      </c>
      <c r="C34" s="77" t="s">
        <v>455</v>
      </c>
      <c r="D34" s="77" t="s">
        <v>51</v>
      </c>
      <c r="E34" s="77" t="s">
        <v>460</v>
      </c>
      <c r="F34" s="85">
        <v>150000</v>
      </c>
      <c r="G34" s="86" t="s">
        <v>457</v>
      </c>
      <c r="H34" s="77">
        <v>380366</v>
      </c>
      <c r="I34" s="77" t="s">
        <v>455</v>
      </c>
      <c r="J34" s="92"/>
      <c r="K34" s="93"/>
      <c r="L34" s="94"/>
      <c r="M34" s="85">
        <v>150000</v>
      </c>
      <c r="N34" s="86" t="s">
        <v>457</v>
      </c>
      <c r="O34" s="76">
        <v>44651</v>
      </c>
      <c r="P34" s="77" t="s">
        <v>60</v>
      </c>
      <c r="Q34" s="77" t="s">
        <v>48</v>
      </c>
      <c r="R34" s="88"/>
      <c r="S34" s="80"/>
      <c r="T34" s="81"/>
    </row>
    <row r="35" spans="1:20" x14ac:dyDescent="0.25">
      <c r="A35" s="84">
        <v>44670</v>
      </c>
      <c r="B35" s="77" t="s">
        <v>51</v>
      </c>
      <c r="C35" s="77" t="s">
        <v>461</v>
      </c>
      <c r="D35" s="77" t="s">
        <v>51</v>
      </c>
      <c r="E35" s="77" t="s">
        <v>462</v>
      </c>
      <c r="F35" s="85">
        <v>100</v>
      </c>
      <c r="G35" s="86" t="s">
        <v>457</v>
      </c>
      <c r="H35" s="77">
        <v>380366</v>
      </c>
      <c r="I35" s="77" t="s">
        <v>461</v>
      </c>
      <c r="J35" s="92"/>
      <c r="K35" s="93"/>
      <c r="L35" s="94"/>
      <c r="M35" s="85">
        <v>100</v>
      </c>
      <c r="N35" s="86" t="s">
        <v>457</v>
      </c>
      <c r="O35" s="76"/>
      <c r="P35" s="77"/>
      <c r="Q35" s="77"/>
      <c r="R35" s="88"/>
      <c r="S35" s="80"/>
      <c r="T35" s="81"/>
    </row>
    <row r="36" spans="1:20" x14ac:dyDescent="0.25">
      <c r="A36" s="84">
        <v>44671</v>
      </c>
      <c r="B36" s="77" t="s">
        <v>51</v>
      </c>
      <c r="C36" s="77" t="s">
        <v>455</v>
      </c>
      <c r="D36" s="77" t="s">
        <v>51</v>
      </c>
      <c r="E36" s="77" t="s">
        <v>69</v>
      </c>
      <c r="F36" s="85">
        <v>500000</v>
      </c>
      <c r="G36" s="86" t="s">
        <v>457</v>
      </c>
      <c r="H36" s="77">
        <v>380366</v>
      </c>
      <c r="I36" s="77" t="s">
        <v>455</v>
      </c>
      <c r="J36" s="92"/>
      <c r="K36" s="93"/>
      <c r="L36" s="94"/>
      <c r="M36" s="85">
        <v>500000</v>
      </c>
      <c r="N36" s="86" t="s">
        <v>457</v>
      </c>
      <c r="O36" s="76">
        <v>44651</v>
      </c>
      <c r="P36" s="77" t="s">
        <v>60</v>
      </c>
      <c r="Q36" s="77" t="s">
        <v>48</v>
      </c>
      <c r="R36" s="88"/>
      <c r="S36" s="80"/>
      <c r="T36" s="81"/>
    </row>
    <row r="37" spans="1:20" x14ac:dyDescent="0.25">
      <c r="A37" s="84">
        <v>44671</v>
      </c>
      <c r="B37" s="77" t="s">
        <v>51</v>
      </c>
      <c r="C37" s="77" t="s">
        <v>461</v>
      </c>
      <c r="D37" s="77" t="s">
        <v>51</v>
      </c>
      <c r="E37" s="77" t="s">
        <v>462</v>
      </c>
      <c r="F37" s="97">
        <v>5050.51</v>
      </c>
      <c r="G37" s="86" t="s">
        <v>457</v>
      </c>
      <c r="H37" s="77">
        <v>380366</v>
      </c>
      <c r="I37" s="77" t="s">
        <v>461</v>
      </c>
      <c r="J37" s="92"/>
      <c r="K37" s="93"/>
      <c r="L37" s="94"/>
      <c r="M37" s="97">
        <v>5050.51</v>
      </c>
      <c r="N37" s="86" t="s">
        <v>457</v>
      </c>
      <c r="O37" s="76"/>
      <c r="P37" s="77"/>
      <c r="Q37" s="77"/>
      <c r="R37" s="88"/>
      <c r="S37" s="80"/>
      <c r="T37" s="81"/>
    </row>
    <row r="38" spans="1:20" x14ac:dyDescent="0.25">
      <c r="A38" s="84">
        <v>44671</v>
      </c>
      <c r="B38" s="77" t="s">
        <v>51</v>
      </c>
      <c r="C38" s="77" t="s">
        <v>455</v>
      </c>
      <c r="D38" s="77" t="s">
        <v>51</v>
      </c>
      <c r="E38" s="77" t="s">
        <v>69</v>
      </c>
      <c r="F38" s="97">
        <v>150000</v>
      </c>
      <c r="G38" s="86" t="s">
        <v>457</v>
      </c>
      <c r="H38" s="77">
        <v>380366</v>
      </c>
      <c r="I38" s="77" t="s">
        <v>455</v>
      </c>
      <c r="J38" s="92"/>
      <c r="K38" s="93"/>
      <c r="L38" s="94"/>
      <c r="M38" s="97">
        <v>150000</v>
      </c>
      <c r="N38" s="86" t="s">
        <v>457</v>
      </c>
      <c r="O38" s="76">
        <v>44651</v>
      </c>
      <c r="P38" s="77" t="s">
        <v>60</v>
      </c>
      <c r="Q38" s="77" t="s">
        <v>48</v>
      </c>
      <c r="R38" s="88"/>
      <c r="S38" s="80"/>
      <c r="T38" s="81"/>
    </row>
    <row r="39" spans="1:20" x14ac:dyDescent="0.25">
      <c r="A39" s="84">
        <v>44671</v>
      </c>
      <c r="B39" s="77" t="s">
        <v>51</v>
      </c>
      <c r="C39" s="77" t="s">
        <v>461</v>
      </c>
      <c r="D39" s="77" t="s">
        <v>51</v>
      </c>
      <c r="E39" s="77" t="s">
        <v>462</v>
      </c>
      <c r="F39" s="97">
        <v>1515.15</v>
      </c>
      <c r="G39" s="86" t="s">
        <v>457</v>
      </c>
      <c r="H39" s="77">
        <v>380366</v>
      </c>
      <c r="I39" s="77" t="s">
        <v>461</v>
      </c>
      <c r="J39" s="98"/>
      <c r="K39" s="99"/>
      <c r="L39" s="100"/>
      <c r="M39" s="97">
        <v>1515.15</v>
      </c>
      <c r="N39" s="86" t="s">
        <v>457</v>
      </c>
      <c r="O39" s="76"/>
      <c r="P39" s="77"/>
      <c r="Q39" s="77"/>
      <c r="R39" s="88"/>
      <c r="S39" s="80"/>
      <c r="T39" s="81"/>
    </row>
    <row r="40" spans="1:20" x14ac:dyDescent="0.25">
      <c r="A40" s="84">
        <v>44671</v>
      </c>
      <c r="B40" s="77" t="s">
        <v>51</v>
      </c>
      <c r="C40" s="77" t="s">
        <v>455</v>
      </c>
      <c r="D40" s="77" t="s">
        <v>51</v>
      </c>
      <c r="E40" s="77" t="s">
        <v>69</v>
      </c>
      <c r="F40" s="97">
        <v>359350</v>
      </c>
      <c r="G40" s="86" t="s">
        <v>457</v>
      </c>
      <c r="H40" s="77">
        <v>380366</v>
      </c>
      <c r="I40" s="77" t="s">
        <v>455</v>
      </c>
      <c r="J40" s="87"/>
      <c r="K40" s="78"/>
      <c r="L40" s="77"/>
      <c r="M40" s="97">
        <v>359350</v>
      </c>
      <c r="N40" s="86" t="s">
        <v>457</v>
      </c>
      <c r="O40" s="76">
        <v>44651</v>
      </c>
      <c r="P40" s="77" t="s">
        <v>60</v>
      </c>
      <c r="Q40" s="77" t="s">
        <v>48</v>
      </c>
      <c r="R40" s="88"/>
      <c r="S40" s="80"/>
      <c r="T40" s="81"/>
    </row>
    <row r="41" spans="1:20" x14ac:dyDescent="0.25">
      <c r="A41" s="84">
        <v>44671</v>
      </c>
      <c r="B41" s="77" t="s">
        <v>51</v>
      </c>
      <c r="C41" s="77" t="s">
        <v>461</v>
      </c>
      <c r="D41" s="77" t="s">
        <v>51</v>
      </c>
      <c r="E41" s="77" t="s">
        <v>462</v>
      </c>
      <c r="F41" s="97">
        <v>3629.8</v>
      </c>
      <c r="G41" s="86" t="s">
        <v>457</v>
      </c>
      <c r="H41" s="77">
        <v>380366</v>
      </c>
      <c r="I41" s="77" t="s">
        <v>461</v>
      </c>
      <c r="J41" s="87"/>
      <c r="K41" s="78"/>
      <c r="L41" s="77"/>
      <c r="M41" s="97">
        <v>3629.8</v>
      </c>
      <c r="N41" s="86" t="s">
        <v>457</v>
      </c>
      <c r="O41" s="76"/>
      <c r="P41" s="77"/>
      <c r="Q41" s="77"/>
      <c r="R41" s="88"/>
      <c r="S41" s="80"/>
      <c r="T41" s="81"/>
    </row>
    <row r="42" spans="1:20" x14ac:dyDescent="0.25">
      <c r="A42" s="84">
        <v>44671</v>
      </c>
      <c r="B42" s="77" t="s">
        <v>51</v>
      </c>
      <c r="C42" s="77" t="s">
        <v>455</v>
      </c>
      <c r="D42" s="77" t="s">
        <v>51</v>
      </c>
      <c r="E42" s="77" t="s">
        <v>69</v>
      </c>
      <c r="F42" s="97">
        <v>309650</v>
      </c>
      <c r="G42" s="86" t="s">
        <v>457</v>
      </c>
      <c r="H42" s="77">
        <v>380366</v>
      </c>
      <c r="I42" s="77" t="s">
        <v>455</v>
      </c>
      <c r="J42" s="87"/>
      <c r="K42" s="78"/>
      <c r="L42" s="77"/>
      <c r="M42" s="97">
        <v>309650</v>
      </c>
      <c r="N42" s="86" t="s">
        <v>457</v>
      </c>
      <c r="O42" s="76">
        <v>44651</v>
      </c>
      <c r="P42" s="77" t="s">
        <v>60</v>
      </c>
      <c r="Q42" s="77" t="s">
        <v>48</v>
      </c>
      <c r="R42" s="88"/>
      <c r="S42" s="80"/>
      <c r="T42" s="81"/>
    </row>
    <row r="43" spans="1:20" x14ac:dyDescent="0.25">
      <c r="A43" s="84">
        <v>44671</v>
      </c>
      <c r="B43" s="77" t="s">
        <v>51</v>
      </c>
      <c r="C43" s="77" t="s">
        <v>461</v>
      </c>
      <c r="D43" s="77" t="s">
        <v>51</v>
      </c>
      <c r="E43" s="77" t="s">
        <v>462</v>
      </c>
      <c r="F43" s="97">
        <v>3127.78</v>
      </c>
      <c r="G43" s="86" t="s">
        <v>457</v>
      </c>
      <c r="H43" s="77">
        <v>380366</v>
      </c>
      <c r="I43" s="77" t="s">
        <v>461</v>
      </c>
      <c r="J43" s="87"/>
      <c r="K43" s="78"/>
      <c r="L43" s="77"/>
      <c r="M43" s="97">
        <v>3127.78</v>
      </c>
      <c r="N43" s="86" t="s">
        <v>457</v>
      </c>
      <c r="O43" s="76"/>
      <c r="P43" s="77"/>
      <c r="Q43" s="77"/>
      <c r="R43" s="88"/>
      <c r="S43" s="80"/>
      <c r="T43" s="81"/>
    </row>
    <row r="44" spans="1:20" x14ac:dyDescent="0.25">
      <c r="A44" s="101">
        <v>44676</v>
      </c>
      <c r="B44" s="102" t="s">
        <v>51</v>
      </c>
      <c r="C44" s="102" t="s">
        <v>455</v>
      </c>
      <c r="D44" s="102" t="s">
        <v>51</v>
      </c>
      <c r="E44" s="102" t="s">
        <v>69</v>
      </c>
      <c r="F44" s="103">
        <v>150491.71</v>
      </c>
      <c r="G44" s="86" t="s">
        <v>457</v>
      </c>
      <c r="H44" s="77">
        <v>380366</v>
      </c>
      <c r="I44" s="102" t="s">
        <v>455</v>
      </c>
      <c r="J44" s="87"/>
      <c r="K44" s="78"/>
      <c r="L44" s="77"/>
      <c r="M44" s="103">
        <v>150491.71</v>
      </c>
      <c r="N44" s="86" t="s">
        <v>457</v>
      </c>
      <c r="O44" s="76">
        <v>44651</v>
      </c>
      <c r="P44" s="77" t="s">
        <v>60</v>
      </c>
      <c r="Q44" s="77" t="s">
        <v>48</v>
      </c>
      <c r="R44" s="88"/>
      <c r="S44" s="80"/>
      <c r="T44" s="81"/>
    </row>
    <row r="45" spans="1:20" x14ac:dyDescent="0.25">
      <c r="A45" s="101">
        <v>44676</v>
      </c>
      <c r="B45" s="102" t="s">
        <v>51</v>
      </c>
      <c r="C45" s="102" t="s">
        <v>461</v>
      </c>
      <c r="D45" s="102" t="s">
        <v>51</v>
      </c>
      <c r="E45" s="102" t="s">
        <v>462</v>
      </c>
      <c r="F45" s="85">
        <v>100</v>
      </c>
      <c r="G45" s="86" t="s">
        <v>457</v>
      </c>
      <c r="H45" s="77">
        <v>380366</v>
      </c>
      <c r="I45" s="102" t="s">
        <v>461</v>
      </c>
      <c r="J45" s="87"/>
      <c r="K45" s="78"/>
      <c r="L45" s="77"/>
      <c r="M45" s="85">
        <v>100</v>
      </c>
      <c r="N45" s="86" t="s">
        <v>457</v>
      </c>
      <c r="O45" s="76"/>
      <c r="P45" s="77"/>
      <c r="Q45" s="77"/>
      <c r="R45" s="88"/>
      <c r="S45" s="80"/>
      <c r="T45" s="81"/>
    </row>
    <row r="46" spans="1:20" x14ac:dyDescent="0.25">
      <c r="A46" s="84">
        <v>44677</v>
      </c>
      <c r="B46" s="77" t="s">
        <v>51</v>
      </c>
      <c r="C46" s="77" t="s">
        <v>461</v>
      </c>
      <c r="D46" s="77" t="s">
        <v>51</v>
      </c>
      <c r="E46" s="77" t="s">
        <v>462</v>
      </c>
      <c r="F46" s="85">
        <v>100</v>
      </c>
      <c r="G46" s="86" t="s">
        <v>457</v>
      </c>
      <c r="H46" s="77">
        <v>380366</v>
      </c>
      <c r="I46" s="77" t="s">
        <v>461</v>
      </c>
      <c r="J46" s="87"/>
      <c r="K46" s="78"/>
      <c r="L46" s="77"/>
      <c r="M46" s="85">
        <v>100</v>
      </c>
      <c r="N46" s="86" t="s">
        <v>457</v>
      </c>
      <c r="O46" s="76"/>
      <c r="P46" s="77"/>
      <c r="Q46" s="77"/>
      <c r="R46" s="88"/>
      <c r="S46" s="80"/>
      <c r="T46" s="81"/>
    </row>
    <row r="47" spans="1:20" x14ac:dyDescent="0.25">
      <c r="A47" s="84">
        <v>44679</v>
      </c>
      <c r="B47" s="77" t="s">
        <v>51</v>
      </c>
      <c r="C47" s="77" t="s">
        <v>455</v>
      </c>
      <c r="D47" s="77" t="s">
        <v>51</v>
      </c>
      <c r="E47" s="77" t="s">
        <v>69</v>
      </c>
      <c r="F47" s="85">
        <v>383477.97</v>
      </c>
      <c r="G47" s="86" t="s">
        <v>457</v>
      </c>
      <c r="H47" s="77">
        <v>380366</v>
      </c>
      <c r="I47" s="77" t="s">
        <v>455</v>
      </c>
      <c r="J47" s="87"/>
      <c r="K47" s="78"/>
      <c r="L47" s="77"/>
      <c r="M47" s="85">
        <v>383477.97</v>
      </c>
      <c r="N47" s="86" t="s">
        <v>457</v>
      </c>
      <c r="O47" s="76">
        <v>44651</v>
      </c>
      <c r="P47" s="77" t="s">
        <v>60</v>
      </c>
      <c r="Q47" s="77" t="s">
        <v>48</v>
      </c>
      <c r="R47" s="88"/>
      <c r="S47" s="80"/>
      <c r="T47" s="81"/>
    </row>
    <row r="48" spans="1:20" x14ac:dyDescent="0.25">
      <c r="A48" s="84">
        <v>44679</v>
      </c>
      <c r="B48" s="77" t="s">
        <v>51</v>
      </c>
      <c r="C48" s="77" t="s">
        <v>461</v>
      </c>
      <c r="D48" s="77" t="s">
        <v>51</v>
      </c>
      <c r="E48" s="77" t="s">
        <v>462</v>
      </c>
      <c r="F48" s="85">
        <v>3834.78</v>
      </c>
      <c r="G48" s="86" t="s">
        <v>457</v>
      </c>
      <c r="H48" s="77">
        <v>380366</v>
      </c>
      <c r="I48" s="77" t="s">
        <v>461</v>
      </c>
      <c r="J48" s="87"/>
      <c r="K48" s="78"/>
      <c r="L48" s="77"/>
      <c r="M48" s="85">
        <v>3834.78</v>
      </c>
      <c r="N48" s="86" t="s">
        <v>457</v>
      </c>
      <c r="O48" s="76"/>
      <c r="P48" s="77"/>
      <c r="Q48" s="77"/>
      <c r="R48" s="88"/>
      <c r="S48" s="80"/>
      <c r="T48" s="81"/>
    </row>
    <row r="49" spans="1:20" x14ac:dyDescent="0.25">
      <c r="A49" s="84">
        <v>44679</v>
      </c>
      <c r="B49" s="77" t="s">
        <v>51</v>
      </c>
      <c r="C49" s="77" t="s">
        <v>461</v>
      </c>
      <c r="D49" s="77" t="s">
        <v>51</v>
      </c>
      <c r="E49" s="77" t="s">
        <v>462</v>
      </c>
      <c r="F49" s="85">
        <v>1959.6</v>
      </c>
      <c r="G49" s="86" t="s">
        <v>457</v>
      </c>
      <c r="H49" s="77">
        <v>380366</v>
      </c>
      <c r="I49" s="77" t="s">
        <v>461</v>
      </c>
      <c r="J49" s="87"/>
      <c r="K49" s="78"/>
      <c r="L49" s="77"/>
      <c r="M49" s="85">
        <v>1959.6</v>
      </c>
      <c r="N49" s="86" t="s">
        <v>457</v>
      </c>
      <c r="O49" s="76"/>
      <c r="P49" s="77"/>
      <c r="Q49" s="77"/>
      <c r="R49" s="88"/>
      <c r="S49" s="80"/>
      <c r="T49" s="81"/>
    </row>
    <row r="50" spans="1:20" x14ac:dyDescent="0.25">
      <c r="A50" s="76">
        <v>44719</v>
      </c>
      <c r="B50" s="77" t="s">
        <v>75</v>
      </c>
      <c r="C50" s="77" t="s">
        <v>455</v>
      </c>
      <c r="D50" s="77" t="s">
        <v>456</v>
      </c>
      <c r="E50" s="77" t="s">
        <v>75</v>
      </c>
      <c r="F50" s="78">
        <v>222121.99</v>
      </c>
      <c r="G50" s="77" t="s">
        <v>463</v>
      </c>
      <c r="H50" s="77">
        <v>382276</v>
      </c>
      <c r="I50" s="77" t="s">
        <v>458</v>
      </c>
      <c r="J50" s="104"/>
      <c r="K50" s="78"/>
      <c r="L50" s="77"/>
      <c r="M50" s="78">
        <v>222121.99</v>
      </c>
      <c r="N50" s="77" t="s">
        <v>463</v>
      </c>
      <c r="O50" s="76"/>
      <c r="P50" s="77"/>
      <c r="Q50" s="83"/>
      <c r="R50" s="77"/>
      <c r="S50" s="80">
        <v>44714</v>
      </c>
      <c r="T50" s="81" t="s">
        <v>70</v>
      </c>
    </row>
    <row r="51" spans="1:20" x14ac:dyDescent="0.25">
      <c r="A51" s="84">
        <v>44721</v>
      </c>
      <c r="B51" s="77" t="s">
        <v>75</v>
      </c>
      <c r="C51" s="77" t="s">
        <v>455</v>
      </c>
      <c r="D51" s="77" t="s">
        <v>75</v>
      </c>
      <c r="E51" s="77" t="s">
        <v>76</v>
      </c>
      <c r="F51" s="97">
        <v>215652.42</v>
      </c>
      <c r="G51" s="105" t="s">
        <v>463</v>
      </c>
      <c r="H51" s="77">
        <v>382276</v>
      </c>
      <c r="I51" s="77" t="s">
        <v>455</v>
      </c>
      <c r="J51" s="87"/>
      <c r="K51" s="78"/>
      <c r="L51" s="77"/>
      <c r="M51" s="97">
        <v>215652.42</v>
      </c>
      <c r="N51" s="105" t="s">
        <v>463</v>
      </c>
      <c r="O51" s="76">
        <v>44713</v>
      </c>
      <c r="P51" s="106">
        <v>2022060102</v>
      </c>
      <c r="Q51" s="83" t="s">
        <v>72</v>
      </c>
      <c r="R51" s="88"/>
      <c r="S51" s="80"/>
      <c r="T51" s="81"/>
    </row>
    <row r="52" spans="1:20" x14ac:dyDescent="0.25">
      <c r="A52" s="76">
        <v>44721</v>
      </c>
      <c r="B52" s="77" t="s">
        <v>464</v>
      </c>
      <c r="C52" s="77" t="s">
        <v>455</v>
      </c>
      <c r="D52" s="77" t="s">
        <v>456</v>
      </c>
      <c r="E52" s="77" t="s">
        <v>464</v>
      </c>
      <c r="F52" s="78">
        <v>19949826</v>
      </c>
      <c r="G52" s="77" t="s">
        <v>463</v>
      </c>
      <c r="H52" s="77">
        <v>382437</v>
      </c>
      <c r="I52" s="77" t="s">
        <v>458</v>
      </c>
      <c r="J52" s="104">
        <v>6.75</v>
      </c>
      <c r="K52" s="78">
        <v>2955529.777777778</v>
      </c>
      <c r="L52" s="77"/>
      <c r="M52" s="78">
        <v>19949826</v>
      </c>
      <c r="N52" s="77" t="s">
        <v>463</v>
      </c>
      <c r="O52" s="76"/>
      <c r="P52" s="77"/>
      <c r="Q52" s="83"/>
      <c r="R52" s="77"/>
      <c r="S52" s="80">
        <v>44720</v>
      </c>
      <c r="T52" s="81" t="s">
        <v>418</v>
      </c>
    </row>
    <row r="53" spans="1:20" x14ac:dyDescent="0.25">
      <c r="A53" s="76">
        <v>44722</v>
      </c>
      <c r="B53" s="77" t="s">
        <v>464</v>
      </c>
      <c r="C53" s="77" t="s">
        <v>455</v>
      </c>
      <c r="D53" s="77" t="s">
        <v>456</v>
      </c>
      <c r="E53" s="77" t="s">
        <v>464</v>
      </c>
      <c r="F53" s="78">
        <v>19853030</v>
      </c>
      <c r="G53" s="77" t="s">
        <v>463</v>
      </c>
      <c r="H53" s="77">
        <v>382437</v>
      </c>
      <c r="I53" s="77" t="s">
        <v>458</v>
      </c>
      <c r="J53" s="104">
        <v>6.75</v>
      </c>
      <c r="K53" s="78">
        <v>2941189.6296296297</v>
      </c>
      <c r="L53" s="77"/>
      <c r="M53" s="78">
        <v>19853030</v>
      </c>
      <c r="N53" s="77" t="s">
        <v>463</v>
      </c>
      <c r="O53" s="76"/>
      <c r="P53" s="77"/>
      <c r="Q53" s="83"/>
      <c r="R53" s="77"/>
      <c r="S53" s="80">
        <v>44720</v>
      </c>
      <c r="T53" s="81" t="s">
        <v>418</v>
      </c>
    </row>
    <row r="54" spans="1:20" x14ac:dyDescent="0.25">
      <c r="A54" s="76">
        <v>44726</v>
      </c>
      <c r="B54" s="77" t="s">
        <v>464</v>
      </c>
      <c r="C54" s="77" t="s">
        <v>455</v>
      </c>
      <c r="D54" s="77" t="s">
        <v>456</v>
      </c>
      <c r="E54" s="77" t="s">
        <v>464</v>
      </c>
      <c r="F54" s="78">
        <v>14968776</v>
      </c>
      <c r="G54" s="77" t="s">
        <v>463</v>
      </c>
      <c r="H54" s="77">
        <v>382437</v>
      </c>
      <c r="I54" s="77" t="s">
        <v>458</v>
      </c>
      <c r="J54" s="104">
        <v>6.75</v>
      </c>
      <c r="K54" s="78">
        <v>2217596.4444444445</v>
      </c>
      <c r="L54" s="77"/>
      <c r="M54" s="78">
        <v>14968776</v>
      </c>
      <c r="N54" s="77" t="s">
        <v>463</v>
      </c>
      <c r="O54" s="76"/>
      <c r="P54" s="77"/>
      <c r="Q54" s="83"/>
      <c r="R54" s="77"/>
      <c r="S54" s="80">
        <v>44720</v>
      </c>
      <c r="T54" s="81" t="s">
        <v>418</v>
      </c>
    </row>
    <row r="55" spans="1:20" x14ac:dyDescent="0.25">
      <c r="A55" s="76">
        <v>44727</v>
      </c>
      <c r="B55" s="77" t="s">
        <v>464</v>
      </c>
      <c r="C55" s="77" t="s">
        <v>455</v>
      </c>
      <c r="D55" s="77" t="s">
        <v>456</v>
      </c>
      <c r="E55" s="77" t="s">
        <v>464</v>
      </c>
      <c r="F55" s="78">
        <v>12005605</v>
      </c>
      <c r="G55" s="77" t="s">
        <v>463</v>
      </c>
      <c r="H55" s="77">
        <v>382437</v>
      </c>
      <c r="I55" s="77" t="s">
        <v>458</v>
      </c>
      <c r="J55" s="104">
        <v>6.75</v>
      </c>
      <c r="K55" s="78">
        <v>1778608.1481481481</v>
      </c>
      <c r="L55" s="77"/>
      <c r="M55" s="78">
        <v>12005605</v>
      </c>
      <c r="N55" s="77" t="s">
        <v>463</v>
      </c>
      <c r="O55" s="76"/>
      <c r="P55" s="77"/>
      <c r="Q55" s="83"/>
      <c r="R55" s="77"/>
      <c r="S55" s="80">
        <v>44720</v>
      </c>
      <c r="T55" s="81" t="s">
        <v>418</v>
      </c>
    </row>
    <row r="56" spans="1:20" x14ac:dyDescent="0.25">
      <c r="A56" s="76">
        <v>44734</v>
      </c>
      <c r="B56" s="77" t="s">
        <v>464</v>
      </c>
      <c r="C56" s="77" t="s">
        <v>455</v>
      </c>
      <c r="D56" s="77" t="s">
        <v>456</v>
      </c>
      <c r="E56" s="77" t="s">
        <v>464</v>
      </c>
      <c r="F56" s="78">
        <v>1522509</v>
      </c>
      <c r="G56" s="77" t="s">
        <v>463</v>
      </c>
      <c r="H56" s="77">
        <v>382437</v>
      </c>
      <c r="I56" s="77" t="s">
        <v>458</v>
      </c>
      <c r="J56" s="104">
        <v>6.75</v>
      </c>
      <c r="K56" s="78">
        <v>225556.88888888888</v>
      </c>
      <c r="L56" s="77"/>
      <c r="M56" s="78">
        <v>1522509</v>
      </c>
      <c r="N56" s="77" t="s">
        <v>463</v>
      </c>
      <c r="O56" s="76"/>
      <c r="P56" s="77"/>
      <c r="Q56" s="83"/>
      <c r="R56" s="77"/>
      <c r="S56" s="80">
        <v>44720</v>
      </c>
      <c r="T56" s="81" t="s">
        <v>418</v>
      </c>
    </row>
    <row r="57" spans="1:20" x14ac:dyDescent="0.25">
      <c r="A57" s="76">
        <v>44735</v>
      </c>
      <c r="B57" s="77" t="s">
        <v>464</v>
      </c>
      <c r="C57" s="77" t="s">
        <v>455</v>
      </c>
      <c r="D57" s="77" t="s">
        <v>456</v>
      </c>
      <c r="E57" s="77" t="s">
        <v>464</v>
      </c>
      <c r="F57" s="78">
        <v>11982878</v>
      </c>
      <c r="G57" s="77" t="s">
        <v>463</v>
      </c>
      <c r="H57" s="77">
        <v>382437</v>
      </c>
      <c r="I57" s="77" t="s">
        <v>458</v>
      </c>
      <c r="J57" s="104">
        <v>6.75</v>
      </c>
      <c r="K57" s="78">
        <v>1775241.1851851852</v>
      </c>
      <c r="L57" s="77"/>
      <c r="M57" s="78">
        <v>11982878</v>
      </c>
      <c r="N57" s="77" t="s">
        <v>463</v>
      </c>
      <c r="O57" s="76"/>
      <c r="P57" s="77"/>
      <c r="Q57" s="83"/>
      <c r="R57" s="77"/>
      <c r="S57" s="80">
        <v>44720</v>
      </c>
      <c r="T57" s="81" t="s">
        <v>418</v>
      </c>
    </row>
    <row r="58" spans="1:20" x14ac:dyDescent="0.25">
      <c r="A58" s="76">
        <v>44741</v>
      </c>
      <c r="B58" s="77" t="s">
        <v>464</v>
      </c>
      <c r="C58" s="77" t="s">
        <v>455</v>
      </c>
      <c r="D58" s="77" t="s">
        <v>456</v>
      </c>
      <c r="E58" s="77" t="s">
        <v>464</v>
      </c>
      <c r="F58" s="78">
        <v>12580665</v>
      </c>
      <c r="G58" s="77" t="s">
        <v>463</v>
      </c>
      <c r="H58" s="77">
        <v>382437</v>
      </c>
      <c r="I58" s="77" t="s">
        <v>458</v>
      </c>
      <c r="J58" s="104">
        <v>6.75</v>
      </c>
      <c r="K58" s="78">
        <v>1863802.2222222222</v>
      </c>
      <c r="L58" s="77"/>
      <c r="M58" s="78">
        <v>12580665</v>
      </c>
      <c r="N58" s="77" t="s">
        <v>463</v>
      </c>
      <c r="O58" s="76"/>
      <c r="P58" s="77"/>
      <c r="Q58" s="83"/>
      <c r="R58" s="77"/>
      <c r="S58" s="80">
        <v>44720</v>
      </c>
      <c r="T58" s="81" t="s">
        <v>418</v>
      </c>
    </row>
    <row r="59" spans="1:20" x14ac:dyDescent="0.25">
      <c r="A59" s="107">
        <v>44719</v>
      </c>
      <c r="B59" s="102" t="s">
        <v>464</v>
      </c>
      <c r="C59" s="102" t="s">
        <v>455</v>
      </c>
      <c r="D59" s="102" t="s">
        <v>464</v>
      </c>
      <c r="E59" s="77" t="s">
        <v>465</v>
      </c>
      <c r="F59" s="85">
        <v>14955950.17</v>
      </c>
      <c r="G59" s="86" t="s">
        <v>463</v>
      </c>
      <c r="H59" s="108">
        <v>382437</v>
      </c>
      <c r="I59" s="102" t="s">
        <v>455</v>
      </c>
      <c r="J59" s="87"/>
      <c r="K59" s="78">
        <v>2217540</v>
      </c>
      <c r="L59" s="77" t="s">
        <v>48</v>
      </c>
      <c r="M59" s="78">
        <v>2217540</v>
      </c>
      <c r="N59" s="77" t="s">
        <v>457</v>
      </c>
      <c r="O59" s="76">
        <v>44713</v>
      </c>
      <c r="P59" s="77" t="s">
        <v>423</v>
      </c>
      <c r="Q59" s="77" t="s">
        <v>48</v>
      </c>
      <c r="R59" s="88"/>
      <c r="S59" s="80"/>
      <c r="T59" s="81"/>
    </row>
    <row r="60" spans="1:20" x14ac:dyDescent="0.25">
      <c r="A60" s="107">
        <v>44720</v>
      </c>
      <c r="B60" s="102" t="s">
        <v>464</v>
      </c>
      <c r="C60" s="102" t="s">
        <v>455</v>
      </c>
      <c r="D60" s="102" t="s">
        <v>464</v>
      </c>
      <c r="E60" s="77" t="s">
        <v>465</v>
      </c>
      <c r="F60" s="85">
        <v>14972320.050000001</v>
      </c>
      <c r="G60" s="86" t="s">
        <v>463</v>
      </c>
      <c r="H60" s="108">
        <v>382437</v>
      </c>
      <c r="I60" s="102" t="s">
        <v>455</v>
      </c>
      <c r="J60" s="87"/>
      <c r="K60" s="78">
        <v>2217540</v>
      </c>
      <c r="L60" s="77" t="s">
        <v>48</v>
      </c>
      <c r="M60" s="78">
        <v>2217540</v>
      </c>
      <c r="N60" s="77" t="s">
        <v>457</v>
      </c>
      <c r="O60" s="76">
        <v>44713</v>
      </c>
      <c r="P60" s="77" t="s">
        <v>423</v>
      </c>
      <c r="Q60" s="77" t="s">
        <v>48</v>
      </c>
      <c r="R60" s="88"/>
      <c r="S60" s="80"/>
      <c r="T60" s="81"/>
    </row>
    <row r="61" spans="1:20" x14ac:dyDescent="0.25">
      <c r="A61" s="107">
        <v>44720</v>
      </c>
      <c r="B61" s="102" t="s">
        <v>464</v>
      </c>
      <c r="C61" s="102" t="s">
        <v>455</v>
      </c>
      <c r="D61" s="102" t="s">
        <v>464</v>
      </c>
      <c r="E61" s="77" t="s">
        <v>465</v>
      </c>
      <c r="F61" s="85">
        <v>14975437.91</v>
      </c>
      <c r="G61" s="86" t="s">
        <v>463</v>
      </c>
      <c r="H61" s="108">
        <v>382437</v>
      </c>
      <c r="I61" s="102" t="s">
        <v>455</v>
      </c>
      <c r="J61" s="87"/>
      <c r="K61" s="78">
        <v>2217540</v>
      </c>
      <c r="L61" s="77" t="s">
        <v>48</v>
      </c>
      <c r="M61" s="78">
        <v>2217540</v>
      </c>
      <c r="N61" s="77" t="s">
        <v>457</v>
      </c>
      <c r="O61" s="76">
        <v>44713</v>
      </c>
      <c r="P61" s="77" t="s">
        <v>423</v>
      </c>
      <c r="Q61" s="77" t="s">
        <v>48</v>
      </c>
      <c r="R61" s="88"/>
      <c r="S61" s="80"/>
      <c r="T61" s="81"/>
    </row>
    <row r="62" spans="1:20" x14ac:dyDescent="0.25">
      <c r="A62" s="107">
        <v>44722</v>
      </c>
      <c r="B62" s="102" t="s">
        <v>464</v>
      </c>
      <c r="C62" s="102" t="s">
        <v>455</v>
      </c>
      <c r="D62" s="102" t="s">
        <v>464</v>
      </c>
      <c r="E62" s="77" t="s">
        <v>465</v>
      </c>
      <c r="F62" s="85">
        <v>6748539.7999999998</v>
      </c>
      <c r="G62" s="86" t="s">
        <v>463</v>
      </c>
      <c r="H62" s="108">
        <v>382437</v>
      </c>
      <c r="I62" s="102" t="s">
        <v>455</v>
      </c>
      <c r="J62" s="87"/>
      <c r="K62" s="78">
        <v>997893</v>
      </c>
      <c r="L62" s="77" t="s">
        <v>48</v>
      </c>
      <c r="M62" s="78">
        <v>997893</v>
      </c>
      <c r="N62" s="77" t="s">
        <v>457</v>
      </c>
      <c r="O62" s="76">
        <v>44713</v>
      </c>
      <c r="P62" s="77" t="s">
        <v>423</v>
      </c>
      <c r="Q62" s="77" t="s">
        <v>48</v>
      </c>
      <c r="R62" s="88"/>
      <c r="S62" s="80"/>
      <c r="T62" s="81"/>
    </row>
    <row r="63" spans="1:20" x14ac:dyDescent="0.25">
      <c r="A63" s="107">
        <v>44722</v>
      </c>
      <c r="B63" s="77" t="s">
        <v>464</v>
      </c>
      <c r="C63" s="77" t="s">
        <v>455</v>
      </c>
      <c r="D63" s="77" t="s">
        <v>464</v>
      </c>
      <c r="E63" s="77" t="s">
        <v>466</v>
      </c>
      <c r="F63" s="85">
        <v>1636521.85</v>
      </c>
      <c r="G63" s="86" t="s">
        <v>463</v>
      </c>
      <c r="H63" s="108">
        <v>382437</v>
      </c>
      <c r="I63" s="77" t="s">
        <v>455</v>
      </c>
      <c r="J63" s="87"/>
      <c r="K63" s="78">
        <v>242000</v>
      </c>
      <c r="L63" s="77" t="s">
        <v>48</v>
      </c>
      <c r="M63" s="78">
        <v>242000</v>
      </c>
      <c r="N63" s="77" t="s">
        <v>457</v>
      </c>
      <c r="O63" s="76">
        <v>44713</v>
      </c>
      <c r="P63" s="77" t="s">
        <v>432</v>
      </c>
      <c r="Q63" s="77" t="s">
        <v>48</v>
      </c>
      <c r="R63" s="88"/>
      <c r="S63" s="80"/>
      <c r="T63" s="81"/>
    </row>
    <row r="64" spans="1:20" x14ac:dyDescent="0.25">
      <c r="A64" s="107">
        <v>44725</v>
      </c>
      <c r="B64" s="102" t="s">
        <v>464</v>
      </c>
      <c r="C64" s="102" t="s">
        <v>455</v>
      </c>
      <c r="D64" s="102" t="s">
        <v>464</v>
      </c>
      <c r="E64" s="77" t="s">
        <v>465</v>
      </c>
      <c r="F64" s="85">
        <v>7566494.8399999999</v>
      </c>
      <c r="G64" s="86" t="s">
        <v>463</v>
      </c>
      <c r="H64" s="108">
        <v>382437</v>
      </c>
      <c r="I64" s="102" t="s">
        <v>455</v>
      </c>
      <c r="J64" s="87"/>
      <c r="K64" s="78">
        <v>1108770</v>
      </c>
      <c r="L64" s="77" t="s">
        <v>48</v>
      </c>
      <c r="M64" s="78">
        <v>1108770</v>
      </c>
      <c r="N64" s="77" t="s">
        <v>457</v>
      </c>
      <c r="O64" s="76">
        <v>44713</v>
      </c>
      <c r="P64" s="77" t="s">
        <v>423</v>
      </c>
      <c r="Q64" s="77" t="s">
        <v>48</v>
      </c>
      <c r="R64" s="88"/>
      <c r="S64" s="80"/>
      <c r="T64" s="81"/>
    </row>
    <row r="65" spans="1:20" x14ac:dyDescent="0.25">
      <c r="A65" s="107">
        <v>44726</v>
      </c>
      <c r="B65" s="102" t="s">
        <v>464</v>
      </c>
      <c r="C65" s="102" t="s">
        <v>455</v>
      </c>
      <c r="D65" s="102" t="s">
        <v>464</v>
      </c>
      <c r="E65" s="77" t="s">
        <v>465</v>
      </c>
      <c r="F65" s="103">
        <v>5296784.67</v>
      </c>
      <c r="G65" s="86" t="s">
        <v>463</v>
      </c>
      <c r="H65" s="108">
        <v>382437</v>
      </c>
      <c r="I65" s="102" t="s">
        <v>455</v>
      </c>
      <c r="J65" s="87"/>
      <c r="K65" s="97">
        <v>776139</v>
      </c>
      <c r="L65" s="102" t="s">
        <v>48</v>
      </c>
      <c r="M65" s="78">
        <v>776139</v>
      </c>
      <c r="N65" s="77" t="s">
        <v>457</v>
      </c>
      <c r="O65" s="76">
        <v>44713</v>
      </c>
      <c r="P65" s="77" t="s">
        <v>423</v>
      </c>
      <c r="Q65" s="77" t="s">
        <v>48</v>
      </c>
      <c r="R65" s="88"/>
      <c r="S65" s="80"/>
      <c r="T65" s="81"/>
    </row>
    <row r="66" spans="1:20" x14ac:dyDescent="0.25">
      <c r="A66" s="107">
        <v>44727</v>
      </c>
      <c r="B66" s="102" t="s">
        <v>464</v>
      </c>
      <c r="C66" s="102" t="s">
        <v>455</v>
      </c>
      <c r="D66" s="102" t="s">
        <v>464</v>
      </c>
      <c r="E66" s="77" t="s">
        <v>465</v>
      </c>
      <c r="F66" s="109">
        <v>8565324.0099999998</v>
      </c>
      <c r="G66" s="86" t="s">
        <v>463</v>
      </c>
      <c r="H66" s="108">
        <v>382437</v>
      </c>
      <c r="I66" s="102" t="s">
        <v>455</v>
      </c>
      <c r="J66" s="87"/>
      <c r="K66" s="78">
        <v>1257878</v>
      </c>
      <c r="L66" s="77" t="s">
        <v>48</v>
      </c>
      <c r="M66" s="78">
        <v>1257878</v>
      </c>
      <c r="N66" s="77" t="s">
        <v>457</v>
      </c>
      <c r="O66" s="76">
        <v>44713</v>
      </c>
      <c r="P66" s="77" t="s">
        <v>423</v>
      </c>
      <c r="Q66" s="77" t="s">
        <v>48</v>
      </c>
      <c r="R66" s="88"/>
      <c r="S66" s="80"/>
      <c r="T66" s="81"/>
    </row>
    <row r="67" spans="1:20" x14ac:dyDescent="0.25">
      <c r="A67" s="107">
        <v>44732</v>
      </c>
      <c r="B67" s="102" t="s">
        <v>464</v>
      </c>
      <c r="C67" s="102" t="s">
        <v>455</v>
      </c>
      <c r="D67" s="102" t="s">
        <v>464</v>
      </c>
      <c r="E67" s="77" t="s">
        <v>69</v>
      </c>
      <c r="F67" s="110">
        <v>11008227.501</v>
      </c>
      <c r="G67" s="86" t="s">
        <v>463</v>
      </c>
      <c r="H67" s="108">
        <v>382437</v>
      </c>
      <c r="I67" s="102" t="s">
        <v>455</v>
      </c>
      <c r="J67" s="87">
        <v>6.7792500000000002</v>
      </c>
      <c r="K67" s="82">
        <v>1623812</v>
      </c>
      <c r="L67" s="77" t="s">
        <v>48</v>
      </c>
      <c r="M67" s="78">
        <v>1623812</v>
      </c>
      <c r="N67" s="77" t="s">
        <v>457</v>
      </c>
      <c r="O67" s="76">
        <v>44728</v>
      </c>
      <c r="P67" s="77" t="s">
        <v>467</v>
      </c>
      <c r="Q67" s="77" t="s">
        <v>48</v>
      </c>
      <c r="R67" s="88"/>
      <c r="S67" s="80"/>
      <c r="T67" s="81"/>
    </row>
    <row r="68" spans="1:20" x14ac:dyDescent="0.25">
      <c r="A68" s="111">
        <v>44718</v>
      </c>
      <c r="B68" s="102" t="s">
        <v>464</v>
      </c>
      <c r="C68" s="77" t="s">
        <v>455</v>
      </c>
      <c r="D68" s="102" t="s">
        <v>464</v>
      </c>
      <c r="E68" s="77" t="s">
        <v>69</v>
      </c>
      <c r="F68" s="112">
        <v>249950</v>
      </c>
      <c r="G68" s="86" t="s">
        <v>457</v>
      </c>
      <c r="H68" s="77">
        <v>382437</v>
      </c>
      <c r="I68" s="77" t="s">
        <v>455</v>
      </c>
      <c r="J68" s="87"/>
      <c r="K68" s="78"/>
      <c r="L68" s="77"/>
      <c r="M68" s="112">
        <v>249950</v>
      </c>
      <c r="N68" s="86" t="s">
        <v>457</v>
      </c>
      <c r="O68" s="76"/>
      <c r="P68" s="77"/>
      <c r="Q68" s="77"/>
      <c r="R68" s="88"/>
      <c r="S68" s="80"/>
      <c r="T68" s="81"/>
    </row>
    <row r="69" spans="1:20" x14ac:dyDescent="0.25">
      <c r="A69" s="111">
        <v>44719</v>
      </c>
      <c r="B69" s="102" t="s">
        <v>464</v>
      </c>
      <c r="C69" s="77" t="s">
        <v>455</v>
      </c>
      <c r="D69" s="102" t="s">
        <v>464</v>
      </c>
      <c r="E69" s="77" t="s">
        <v>69</v>
      </c>
      <c r="F69" s="112">
        <v>250050</v>
      </c>
      <c r="G69" s="86" t="s">
        <v>457</v>
      </c>
      <c r="H69" s="77">
        <v>382437</v>
      </c>
      <c r="I69" s="77" t="s">
        <v>455</v>
      </c>
      <c r="J69" s="87"/>
      <c r="K69" s="78"/>
      <c r="L69" s="77"/>
      <c r="M69" s="112">
        <v>250050</v>
      </c>
      <c r="N69" s="86" t="s">
        <v>457</v>
      </c>
      <c r="O69" s="76"/>
      <c r="P69" s="77"/>
      <c r="Q69" s="77"/>
      <c r="R69" s="88"/>
      <c r="S69" s="80"/>
      <c r="T69" s="81"/>
    </row>
    <row r="70" spans="1:20" x14ac:dyDescent="0.25">
      <c r="A70" s="111">
        <v>44720</v>
      </c>
      <c r="B70" s="102" t="s">
        <v>464</v>
      </c>
      <c r="C70" s="77" t="s">
        <v>455</v>
      </c>
      <c r="D70" s="102" t="s">
        <v>464</v>
      </c>
      <c r="E70" s="77" t="s">
        <v>465</v>
      </c>
      <c r="F70" s="113">
        <v>294400</v>
      </c>
      <c r="G70" s="86" t="s">
        <v>457</v>
      </c>
      <c r="H70" s="77">
        <v>382437</v>
      </c>
      <c r="I70" s="77" t="s">
        <v>455</v>
      </c>
      <c r="J70" s="87"/>
      <c r="K70" s="78"/>
      <c r="L70" s="77"/>
      <c r="M70" s="113">
        <v>294400</v>
      </c>
      <c r="N70" s="86" t="s">
        <v>457</v>
      </c>
      <c r="O70" s="76"/>
      <c r="P70" s="77"/>
      <c r="Q70" s="77"/>
      <c r="R70" s="88"/>
      <c r="S70" s="80"/>
      <c r="T70" s="81"/>
    </row>
  </sheetData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67"/>
  <sheetViews>
    <sheetView workbookViewId="0">
      <selection sqref="A1:AT367"/>
    </sheetView>
  </sheetViews>
  <sheetFormatPr defaultRowHeight="15" x14ac:dyDescent="0.25"/>
  <cols>
    <col min="2" max="2" width="10.140625" bestFit="1" customWidth="1"/>
  </cols>
  <sheetData>
    <row r="1" spans="1:46" ht="9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3" t="s">
        <v>10</v>
      </c>
      <c r="L1" s="4" t="s">
        <v>7</v>
      </c>
      <c r="M1" s="6" t="s">
        <v>11</v>
      </c>
      <c r="N1" s="7" t="s">
        <v>12</v>
      </c>
      <c r="O1" s="8" t="s">
        <v>13</v>
      </c>
      <c r="P1" s="8" t="s">
        <v>14</v>
      </c>
      <c r="Q1" s="6" t="s">
        <v>15</v>
      </c>
      <c r="R1" s="6" t="s">
        <v>16</v>
      </c>
      <c r="S1" s="6" t="s">
        <v>17</v>
      </c>
      <c r="T1" s="9" t="s">
        <v>18</v>
      </c>
      <c r="U1" s="10" t="s">
        <v>19</v>
      </c>
      <c r="V1" s="6" t="s">
        <v>20</v>
      </c>
      <c r="W1" s="11" t="s">
        <v>21</v>
      </c>
      <c r="X1" s="6" t="s">
        <v>22</v>
      </c>
      <c r="Y1" s="11" t="s">
        <v>23</v>
      </c>
      <c r="Z1" s="11" t="s">
        <v>24</v>
      </c>
      <c r="AA1" s="11" t="s">
        <v>25</v>
      </c>
      <c r="AB1" s="12" t="s">
        <v>26</v>
      </c>
      <c r="AC1" s="6" t="s">
        <v>27</v>
      </c>
      <c r="AD1" s="13" t="s">
        <v>28</v>
      </c>
      <c r="AE1" s="14" t="s">
        <v>29</v>
      </c>
      <c r="AF1" s="14" t="s">
        <v>30</v>
      </c>
      <c r="AG1" s="14" t="s">
        <v>31</v>
      </c>
      <c r="AH1" s="14" t="s">
        <v>32</v>
      </c>
      <c r="AI1" s="6" t="s">
        <v>33</v>
      </c>
      <c r="AJ1" s="6" t="s">
        <v>34</v>
      </c>
      <c r="AK1" s="6" t="s">
        <v>35</v>
      </c>
      <c r="AL1" s="14" t="s">
        <v>36</v>
      </c>
      <c r="AM1" s="6" t="s">
        <v>37</v>
      </c>
      <c r="AN1" s="6" t="s">
        <v>38</v>
      </c>
      <c r="AO1" s="6" t="s">
        <v>39</v>
      </c>
      <c r="AP1" s="14" t="s">
        <v>40</v>
      </c>
      <c r="AQ1" s="6" t="s">
        <v>41</v>
      </c>
      <c r="AR1" s="14" t="s">
        <v>42</v>
      </c>
      <c r="AS1" s="14" t="s">
        <v>43</v>
      </c>
      <c r="AT1" s="14" t="s">
        <v>44</v>
      </c>
    </row>
    <row r="2" spans="1:46" ht="15.75" x14ac:dyDescent="0.25">
      <c r="A2" s="15">
        <v>380366</v>
      </c>
      <c r="B2" s="16">
        <v>44659</v>
      </c>
      <c r="C2" s="16" t="s">
        <v>45</v>
      </c>
      <c r="D2" s="17" t="s">
        <v>46</v>
      </c>
      <c r="E2" s="18" t="s">
        <v>47</v>
      </c>
      <c r="F2" s="19">
        <v>16</v>
      </c>
      <c r="G2" s="20">
        <v>890</v>
      </c>
      <c r="H2" s="17" t="s">
        <v>48</v>
      </c>
      <c r="I2" s="20">
        <v>890</v>
      </c>
      <c r="J2" s="20">
        <v>14240</v>
      </c>
      <c r="K2" s="20">
        <v>872.54901960784309</v>
      </c>
      <c r="L2" s="17" t="s">
        <v>48</v>
      </c>
      <c r="M2" s="21" t="s">
        <v>49</v>
      </c>
      <c r="N2" s="22">
        <v>44658</v>
      </c>
      <c r="O2" s="23">
        <v>14240</v>
      </c>
      <c r="P2" s="23">
        <v>14240</v>
      </c>
      <c r="Q2" s="24" t="s">
        <v>50</v>
      </c>
      <c r="R2" s="25" t="s">
        <v>51</v>
      </c>
      <c r="S2" s="26" t="s">
        <v>52</v>
      </c>
      <c r="T2" s="27">
        <v>720</v>
      </c>
      <c r="U2" s="28">
        <v>11520</v>
      </c>
      <c r="V2" s="29" t="s">
        <v>48</v>
      </c>
      <c r="W2" s="30" t="b">
        <v>1</v>
      </c>
      <c r="X2" s="29"/>
      <c r="Y2" s="30" t="e">
        <v>#N/A</v>
      </c>
      <c r="Z2" s="30" t="s">
        <v>48</v>
      </c>
      <c r="AA2" s="31">
        <v>13960.784313725489</v>
      </c>
      <c r="AB2" s="32">
        <v>720</v>
      </c>
      <c r="AC2" s="33">
        <v>720</v>
      </c>
      <c r="AD2" s="13">
        <v>756</v>
      </c>
      <c r="AE2" s="34">
        <v>0</v>
      </c>
      <c r="AF2" s="35">
        <v>0</v>
      </c>
      <c r="AG2" s="36">
        <v>576</v>
      </c>
      <c r="AH2" s="37">
        <v>1864.7843137254895</v>
      </c>
      <c r="AI2" s="38" t="s">
        <v>53</v>
      </c>
      <c r="AJ2" s="38"/>
      <c r="AK2" s="25" t="b">
        <v>1</v>
      </c>
      <c r="AL2" s="39">
        <v>1684.8261007058818</v>
      </c>
      <c r="AM2" s="40">
        <v>1.7500000000000002E-2</v>
      </c>
      <c r="AN2" s="41">
        <v>0.02</v>
      </c>
      <c r="AO2" s="39">
        <v>279.21568627450978</v>
      </c>
      <c r="AP2" s="37">
        <v>240.11176952353424</v>
      </c>
      <c r="AQ2" s="37"/>
      <c r="AR2" s="37">
        <v>-11.888230476465793</v>
      </c>
      <c r="AS2" s="37">
        <v>191.84644349607356</v>
      </c>
      <c r="AT2" s="34">
        <v>324</v>
      </c>
    </row>
    <row r="3" spans="1:46" ht="15.75" x14ac:dyDescent="0.25">
      <c r="A3" s="15">
        <v>380366</v>
      </c>
      <c r="B3" s="16">
        <v>44659</v>
      </c>
      <c r="C3" s="16" t="s">
        <v>45</v>
      </c>
      <c r="D3" s="17" t="s">
        <v>46</v>
      </c>
      <c r="E3" s="18" t="s">
        <v>54</v>
      </c>
      <c r="F3" s="19">
        <v>8</v>
      </c>
      <c r="G3" s="20">
        <v>463</v>
      </c>
      <c r="H3" s="17" t="s">
        <v>48</v>
      </c>
      <c r="I3" s="20">
        <v>463</v>
      </c>
      <c r="J3" s="20">
        <v>3704</v>
      </c>
      <c r="K3" s="20">
        <v>453.92156862745099</v>
      </c>
      <c r="L3" s="17" t="s">
        <v>48</v>
      </c>
      <c r="M3" s="21" t="s">
        <v>49</v>
      </c>
      <c r="N3" s="22">
        <v>44658</v>
      </c>
      <c r="O3" s="23">
        <v>3704</v>
      </c>
      <c r="P3" s="23">
        <v>3704</v>
      </c>
      <c r="Q3" s="24" t="s">
        <v>50</v>
      </c>
      <c r="R3" s="25" t="s">
        <v>51</v>
      </c>
      <c r="S3" s="26" t="s">
        <v>52</v>
      </c>
      <c r="T3" s="27">
        <v>375</v>
      </c>
      <c r="U3" s="28">
        <v>3000</v>
      </c>
      <c r="V3" s="29" t="s">
        <v>48</v>
      </c>
      <c r="W3" s="30" t="b">
        <v>1</v>
      </c>
      <c r="X3" s="29"/>
      <c r="Y3" s="30" t="e">
        <v>#N/A</v>
      </c>
      <c r="Z3" s="30" t="s">
        <v>48</v>
      </c>
      <c r="AA3" s="31">
        <v>3631.372549019608</v>
      </c>
      <c r="AB3" s="32">
        <v>375</v>
      </c>
      <c r="AC3" s="33">
        <v>375</v>
      </c>
      <c r="AD3" s="13">
        <v>393.75</v>
      </c>
      <c r="AE3" s="34">
        <v>0</v>
      </c>
      <c r="AF3" s="35">
        <v>0</v>
      </c>
      <c r="AG3" s="36">
        <v>150</v>
      </c>
      <c r="AH3" s="37">
        <v>481.37254901960796</v>
      </c>
      <c r="AI3" s="38" t="s">
        <v>53</v>
      </c>
      <c r="AJ3" s="38"/>
      <c r="AK3" s="25" t="b">
        <v>1</v>
      </c>
      <c r="AL3" s="39">
        <v>434.91841323529422</v>
      </c>
      <c r="AM3" s="40">
        <v>1.7500000000000002E-2</v>
      </c>
      <c r="AN3" s="41">
        <v>0.02</v>
      </c>
      <c r="AO3" s="39">
        <v>72.627450980392155</v>
      </c>
      <c r="AP3" s="37">
        <v>62.456038926627166</v>
      </c>
      <c r="AQ3" s="37"/>
      <c r="AR3" s="37">
        <v>-3.1689610733728344</v>
      </c>
      <c r="AS3" s="37">
        <v>49.623096857686562</v>
      </c>
      <c r="AT3" s="34">
        <v>84.375</v>
      </c>
    </row>
    <row r="4" spans="1:46" ht="15.75" x14ac:dyDescent="0.25">
      <c r="A4" s="15">
        <v>380366</v>
      </c>
      <c r="B4" s="16">
        <v>44659</v>
      </c>
      <c r="C4" s="16" t="s">
        <v>45</v>
      </c>
      <c r="D4" s="17" t="s">
        <v>46</v>
      </c>
      <c r="E4" s="18" t="s">
        <v>55</v>
      </c>
      <c r="F4" s="19">
        <v>1</v>
      </c>
      <c r="G4" s="20">
        <v>185400</v>
      </c>
      <c r="H4" s="17" t="s">
        <v>48</v>
      </c>
      <c r="I4" s="20">
        <v>185400</v>
      </c>
      <c r="J4" s="20">
        <v>185400</v>
      </c>
      <c r="K4" s="20">
        <v>181764.70588235295</v>
      </c>
      <c r="L4" s="17" t="s">
        <v>48</v>
      </c>
      <c r="M4" s="21" t="s">
        <v>49</v>
      </c>
      <c r="N4" s="22">
        <v>44658</v>
      </c>
      <c r="O4" s="23">
        <v>185400</v>
      </c>
      <c r="P4" s="23">
        <v>185400</v>
      </c>
      <c r="Q4" s="24" t="s">
        <v>50</v>
      </c>
      <c r="R4" s="25" t="s">
        <v>51</v>
      </c>
      <c r="S4" s="26" t="s">
        <v>56</v>
      </c>
      <c r="T4" s="27">
        <v>150000</v>
      </c>
      <c r="U4" s="28">
        <v>150000</v>
      </c>
      <c r="V4" s="29" t="s">
        <v>48</v>
      </c>
      <c r="W4" s="30" t="b">
        <v>1</v>
      </c>
      <c r="X4" s="29"/>
      <c r="Y4" s="30" t="e">
        <v>#N/A</v>
      </c>
      <c r="Z4" s="30" t="s">
        <v>48</v>
      </c>
      <c r="AA4" s="31">
        <v>181764.70588235295</v>
      </c>
      <c r="AB4" s="32">
        <v>150000</v>
      </c>
      <c r="AC4" s="33">
        <v>150000</v>
      </c>
      <c r="AD4" s="13">
        <v>157500</v>
      </c>
      <c r="AE4" s="34">
        <v>0</v>
      </c>
      <c r="AF4" s="35">
        <v>0</v>
      </c>
      <c r="AG4" s="36">
        <v>7500</v>
      </c>
      <c r="AH4" s="37">
        <v>24264.705882352951</v>
      </c>
      <c r="AI4" s="38" t="s">
        <v>53</v>
      </c>
      <c r="AJ4" s="38"/>
      <c r="AK4" s="25" t="b">
        <v>1</v>
      </c>
      <c r="AL4" s="39">
        <v>21923.076838235305</v>
      </c>
      <c r="AM4" s="40">
        <v>1.7500000000000002E-2</v>
      </c>
      <c r="AN4" s="41">
        <v>0.02</v>
      </c>
      <c r="AO4" s="39">
        <v>3635.294117647059</v>
      </c>
      <c r="AP4" s="37">
        <v>3126.1743026448912</v>
      </c>
      <c r="AQ4" s="37"/>
      <c r="AR4" s="37">
        <v>-155.07569735510924</v>
      </c>
      <c r="AS4" s="37">
        <v>2496.7047414727567</v>
      </c>
      <c r="AT4" s="34">
        <v>4218.75</v>
      </c>
    </row>
    <row r="5" spans="1:46" ht="15.75" x14ac:dyDescent="0.25">
      <c r="A5" s="15">
        <v>380366</v>
      </c>
      <c r="B5" s="16">
        <v>44659</v>
      </c>
      <c r="C5" s="16" t="s">
        <v>45</v>
      </c>
      <c r="D5" s="17" t="s">
        <v>46</v>
      </c>
      <c r="E5" s="18" t="s">
        <v>57</v>
      </c>
      <c r="F5" s="19">
        <v>1</v>
      </c>
      <c r="G5" s="20">
        <v>3602373</v>
      </c>
      <c r="H5" s="17" t="s">
        <v>48</v>
      </c>
      <c r="I5" s="20">
        <v>3602373</v>
      </c>
      <c r="J5" s="20">
        <v>3602373</v>
      </c>
      <c r="K5" s="20">
        <v>3531738.2352941176</v>
      </c>
      <c r="L5" s="17" t="s">
        <v>48</v>
      </c>
      <c r="M5" s="21" t="s">
        <v>49</v>
      </c>
      <c r="N5" s="22">
        <v>44658</v>
      </c>
      <c r="O5" s="23">
        <v>3602373</v>
      </c>
      <c r="P5" s="23">
        <v>3602373</v>
      </c>
      <c r="Q5" s="24" t="s">
        <v>50</v>
      </c>
      <c r="R5" s="25" t="s">
        <v>51</v>
      </c>
      <c r="S5" s="26" t="s">
        <v>58</v>
      </c>
      <c r="T5" s="27">
        <v>1100000</v>
      </c>
      <c r="U5" s="28">
        <v>1100000</v>
      </c>
      <c r="V5" s="29" t="s">
        <v>48</v>
      </c>
      <c r="W5" s="30" t="b">
        <v>1</v>
      </c>
      <c r="X5" s="29"/>
      <c r="Y5" s="30" t="e">
        <v>#N/A</v>
      </c>
      <c r="Z5" s="30" t="s">
        <v>48</v>
      </c>
      <c r="AA5" s="31">
        <v>3531738.2352941176</v>
      </c>
      <c r="AB5" s="32">
        <v>1100000</v>
      </c>
      <c r="AC5" s="33">
        <v>1100000</v>
      </c>
      <c r="AD5" s="13">
        <v>1155000</v>
      </c>
      <c r="AE5" s="34">
        <v>0</v>
      </c>
      <c r="AF5" s="35">
        <v>0</v>
      </c>
      <c r="AG5" s="36">
        <v>55000</v>
      </c>
      <c r="AH5" s="37">
        <v>2376738.2352941176</v>
      </c>
      <c r="AI5" s="38" t="s">
        <v>53</v>
      </c>
      <c r="AJ5" s="38"/>
      <c r="AK5" s="25" t="b">
        <v>1</v>
      </c>
      <c r="AL5" s="39">
        <v>2147374.6770044118</v>
      </c>
      <c r="AM5" s="40">
        <v>1.7500000000000002E-2</v>
      </c>
      <c r="AN5" s="41">
        <v>0.02</v>
      </c>
      <c r="AO5" s="39">
        <v>70634.76470588235</v>
      </c>
      <c r="AP5" s="37">
        <v>60742.426651250178</v>
      </c>
      <c r="AQ5" s="37"/>
      <c r="AR5" s="37">
        <v>36679.926651250178</v>
      </c>
      <c r="AS5" s="37">
        <v>192683.63163845567</v>
      </c>
      <c r="AT5" s="34">
        <v>30937.5</v>
      </c>
    </row>
    <row r="6" spans="1:46" ht="15.75" x14ac:dyDescent="0.25">
      <c r="A6" s="42">
        <v>380366</v>
      </c>
      <c r="B6" s="43">
        <v>44659</v>
      </c>
      <c r="C6" s="43" t="s">
        <v>45</v>
      </c>
      <c r="D6" s="44" t="s">
        <v>46</v>
      </c>
      <c r="E6" s="45" t="s">
        <v>59</v>
      </c>
      <c r="F6" s="19">
        <v>10</v>
      </c>
      <c r="G6" s="20">
        <v>680</v>
      </c>
      <c r="H6" s="44" t="s">
        <v>48</v>
      </c>
      <c r="I6" s="20">
        <v>680</v>
      </c>
      <c r="J6" s="20">
        <v>6800</v>
      </c>
      <c r="K6" s="20">
        <v>666.66666666666674</v>
      </c>
      <c r="L6" s="44" t="s">
        <v>48</v>
      </c>
      <c r="M6" s="46" t="s">
        <v>49</v>
      </c>
      <c r="N6" s="47">
        <v>44658</v>
      </c>
      <c r="O6" s="48">
        <v>6800</v>
      </c>
      <c r="P6" s="23">
        <v>6800</v>
      </c>
      <c r="Q6" s="24" t="s">
        <v>50</v>
      </c>
      <c r="R6" s="49" t="s">
        <v>51</v>
      </c>
      <c r="S6" s="26" t="s">
        <v>60</v>
      </c>
      <c r="T6" s="27">
        <v>680</v>
      </c>
      <c r="U6" s="28">
        <v>6800</v>
      </c>
      <c r="V6" s="29" t="s">
        <v>48</v>
      </c>
      <c r="W6" s="30" t="b">
        <v>1</v>
      </c>
      <c r="X6" s="29"/>
      <c r="Y6" s="30" t="e">
        <v>#N/A</v>
      </c>
      <c r="Z6" s="30" t="s">
        <v>48</v>
      </c>
      <c r="AA6" s="31">
        <v>6666.6666666666679</v>
      </c>
      <c r="AB6" s="32">
        <v>680</v>
      </c>
      <c r="AC6" s="33">
        <v>680</v>
      </c>
      <c r="AD6" s="13">
        <v>714</v>
      </c>
      <c r="AE6" s="34">
        <v>0</v>
      </c>
      <c r="AF6" s="35">
        <v>0</v>
      </c>
      <c r="AG6" s="36">
        <v>340</v>
      </c>
      <c r="AH6" s="37">
        <v>-473.33333333333258</v>
      </c>
      <c r="AI6" s="50" t="s">
        <v>53</v>
      </c>
      <c r="AJ6" s="50"/>
      <c r="AK6" s="25" t="b">
        <v>1</v>
      </c>
      <c r="AL6" s="39"/>
      <c r="AM6" s="40">
        <v>1.7500000000000002E-2</v>
      </c>
      <c r="AN6" s="41">
        <v>0.02</v>
      </c>
      <c r="AO6" s="39">
        <v>133.33333333333337</v>
      </c>
      <c r="AP6" s="37">
        <v>114.66011466011469</v>
      </c>
      <c r="AQ6" s="37"/>
      <c r="AR6" s="37">
        <v>-34.089885339885313</v>
      </c>
      <c r="AS6" s="37">
        <v>-439.24344799344726</v>
      </c>
      <c r="AT6" s="34">
        <v>191.25</v>
      </c>
    </row>
    <row r="7" spans="1:46" ht="15.75" x14ac:dyDescent="0.25">
      <c r="A7" s="15">
        <v>380366</v>
      </c>
      <c r="B7" s="16">
        <v>44659</v>
      </c>
      <c r="C7" s="16" t="s">
        <v>45</v>
      </c>
      <c r="D7" s="17" t="s">
        <v>46</v>
      </c>
      <c r="E7" s="18" t="s">
        <v>61</v>
      </c>
      <c r="F7" s="19">
        <v>4</v>
      </c>
      <c r="G7" s="20">
        <v>2904</v>
      </c>
      <c r="H7" s="17" t="s">
        <v>48</v>
      </c>
      <c r="I7" s="20">
        <v>2904</v>
      </c>
      <c r="J7" s="20">
        <v>11616</v>
      </c>
      <c r="K7" s="20">
        <v>2847.0588235294117</v>
      </c>
      <c r="L7" s="17" t="s">
        <v>48</v>
      </c>
      <c r="M7" s="21" t="s">
        <v>49</v>
      </c>
      <c r="N7" s="22">
        <v>44658</v>
      </c>
      <c r="O7" s="23">
        <v>11616</v>
      </c>
      <c r="P7" s="23">
        <v>11616</v>
      </c>
      <c r="Q7" s="24" t="s">
        <v>50</v>
      </c>
      <c r="R7" s="25" t="s">
        <v>51</v>
      </c>
      <c r="S7" s="26" t="s">
        <v>60</v>
      </c>
      <c r="T7" s="27">
        <v>2350</v>
      </c>
      <c r="U7" s="28">
        <v>9400</v>
      </c>
      <c r="V7" s="29" t="s">
        <v>48</v>
      </c>
      <c r="W7" s="30" t="b">
        <v>1</v>
      </c>
      <c r="X7" s="29"/>
      <c r="Y7" s="30" t="e">
        <v>#N/A</v>
      </c>
      <c r="Z7" s="30" t="s">
        <v>48</v>
      </c>
      <c r="AA7" s="31">
        <v>11388.235294117647</v>
      </c>
      <c r="AB7" s="32">
        <v>2350</v>
      </c>
      <c r="AC7" s="33">
        <v>2350</v>
      </c>
      <c r="AD7" s="13">
        <v>2467.5</v>
      </c>
      <c r="AE7" s="34">
        <v>0</v>
      </c>
      <c r="AF7" s="35">
        <v>0</v>
      </c>
      <c r="AG7" s="36">
        <v>470</v>
      </c>
      <c r="AH7" s="37">
        <v>1518.2352941176468</v>
      </c>
      <c r="AI7" s="38" t="s">
        <v>53</v>
      </c>
      <c r="AJ7" s="38"/>
      <c r="AK7" s="25" t="b">
        <v>1</v>
      </c>
      <c r="AL7" s="39"/>
      <c r="AM7" s="40">
        <v>1.7500000000000002E-2</v>
      </c>
      <c r="AN7" s="41">
        <v>0.02</v>
      </c>
      <c r="AO7" s="39">
        <v>227.76470588235293</v>
      </c>
      <c r="AP7" s="37">
        <v>195.8664546899841</v>
      </c>
      <c r="AQ7" s="37"/>
      <c r="AR7" s="37">
        <v>-9.7585453100159327</v>
      </c>
      <c r="AS7" s="37">
        <v>1527.9938394276628</v>
      </c>
      <c r="AT7" s="34">
        <v>264.375</v>
      </c>
    </row>
    <row r="8" spans="1:46" ht="15.75" x14ac:dyDescent="0.25">
      <c r="A8" s="15">
        <v>380366</v>
      </c>
      <c r="B8" s="16">
        <v>44659</v>
      </c>
      <c r="C8" s="16" t="s">
        <v>45</v>
      </c>
      <c r="D8" s="17" t="s">
        <v>46</v>
      </c>
      <c r="E8" s="18" t="s">
        <v>61</v>
      </c>
      <c r="F8" s="19">
        <v>10</v>
      </c>
      <c r="G8" s="20">
        <v>2225</v>
      </c>
      <c r="H8" s="17" t="s">
        <v>48</v>
      </c>
      <c r="I8" s="20">
        <v>2225</v>
      </c>
      <c r="J8" s="20">
        <v>22250</v>
      </c>
      <c r="K8" s="20">
        <v>2181.3725490196075</v>
      </c>
      <c r="L8" s="17" t="s">
        <v>48</v>
      </c>
      <c r="M8" s="21" t="s">
        <v>49</v>
      </c>
      <c r="N8" s="22">
        <v>44658</v>
      </c>
      <c r="O8" s="23">
        <v>22250</v>
      </c>
      <c r="P8" s="23">
        <v>22250</v>
      </c>
      <c r="Q8" s="24" t="s">
        <v>50</v>
      </c>
      <c r="R8" s="25" t="s">
        <v>51</v>
      </c>
      <c r="S8" s="26" t="s">
        <v>60</v>
      </c>
      <c r="T8" s="27">
        <v>1800</v>
      </c>
      <c r="U8" s="28">
        <v>18000</v>
      </c>
      <c r="V8" s="29" t="s">
        <v>48</v>
      </c>
      <c r="W8" s="30" t="b">
        <v>1</v>
      </c>
      <c r="X8" s="29"/>
      <c r="Y8" s="30" t="e">
        <v>#N/A</v>
      </c>
      <c r="Z8" s="30" t="s">
        <v>48</v>
      </c>
      <c r="AA8" s="31">
        <v>21813.725490196077</v>
      </c>
      <c r="AB8" s="32">
        <v>1800</v>
      </c>
      <c r="AC8" s="33">
        <v>1800</v>
      </c>
      <c r="AD8" s="13">
        <v>1890</v>
      </c>
      <c r="AE8" s="34">
        <v>0</v>
      </c>
      <c r="AF8" s="35">
        <v>0</v>
      </c>
      <c r="AG8" s="36">
        <v>900</v>
      </c>
      <c r="AH8" s="37">
        <v>2913.725490196075</v>
      </c>
      <c r="AI8" s="38" t="s">
        <v>53</v>
      </c>
      <c r="AJ8" s="38"/>
      <c r="AK8" s="25" t="b">
        <v>1</v>
      </c>
      <c r="AL8" s="39"/>
      <c r="AM8" s="40">
        <v>1.7500000000000002E-2</v>
      </c>
      <c r="AN8" s="41">
        <v>0.02</v>
      </c>
      <c r="AO8" s="39">
        <v>436.27450980392155</v>
      </c>
      <c r="AP8" s="37">
        <v>375.17463988052225</v>
      </c>
      <c r="AQ8" s="37"/>
      <c r="AR8" s="37">
        <v>-18.575360119477807</v>
      </c>
      <c r="AS8" s="37">
        <v>2932.3008503155529</v>
      </c>
      <c r="AT8" s="34">
        <v>506.24999999999994</v>
      </c>
    </row>
    <row r="9" spans="1:46" ht="15.75" x14ac:dyDescent="0.25">
      <c r="A9" s="15">
        <v>380366</v>
      </c>
      <c r="B9" s="16">
        <v>44659</v>
      </c>
      <c r="C9" s="16" t="s">
        <v>45</v>
      </c>
      <c r="D9" s="17" t="s">
        <v>46</v>
      </c>
      <c r="E9" s="18" t="s">
        <v>62</v>
      </c>
      <c r="F9" s="19">
        <v>20</v>
      </c>
      <c r="G9" s="20">
        <v>2600</v>
      </c>
      <c r="H9" s="17" t="s">
        <v>48</v>
      </c>
      <c r="I9" s="20">
        <v>2600</v>
      </c>
      <c r="J9" s="20">
        <v>52000</v>
      </c>
      <c r="K9" s="20">
        <v>2549.0196078431372</v>
      </c>
      <c r="L9" s="17" t="s">
        <v>48</v>
      </c>
      <c r="M9" s="21" t="s">
        <v>49</v>
      </c>
      <c r="N9" s="22">
        <v>44658</v>
      </c>
      <c r="O9" s="23">
        <v>52000</v>
      </c>
      <c r="P9" s="23">
        <v>52000</v>
      </c>
      <c r="Q9" s="24" t="s">
        <v>50</v>
      </c>
      <c r="R9" s="25" t="s">
        <v>51</v>
      </c>
      <c r="S9" s="26" t="s">
        <v>60</v>
      </c>
      <c r="T9" s="27">
        <v>2600</v>
      </c>
      <c r="U9" s="28">
        <v>52000</v>
      </c>
      <c r="V9" s="29" t="s">
        <v>48</v>
      </c>
      <c r="W9" s="30" t="b">
        <v>1</v>
      </c>
      <c r="X9" s="29"/>
      <c r="Y9" s="30" t="e">
        <v>#N/A</v>
      </c>
      <c r="Z9" s="30" t="s">
        <v>48</v>
      </c>
      <c r="AA9" s="31">
        <v>50980.392156862741</v>
      </c>
      <c r="AB9" s="32">
        <v>2600</v>
      </c>
      <c r="AC9" s="33">
        <v>2600</v>
      </c>
      <c r="AD9" s="13">
        <v>2730</v>
      </c>
      <c r="AE9" s="34">
        <v>0</v>
      </c>
      <c r="AF9" s="34">
        <v>0</v>
      </c>
      <c r="AG9" s="34">
        <v>2600</v>
      </c>
      <c r="AH9" s="34">
        <v>-3619.6078431372553</v>
      </c>
      <c r="AI9" s="38" t="s">
        <v>53</v>
      </c>
      <c r="AJ9" s="38"/>
      <c r="AK9" s="25" t="b">
        <v>1</v>
      </c>
      <c r="AL9" s="39"/>
      <c r="AM9" s="40">
        <v>1.7500000000000002E-2</v>
      </c>
      <c r="AN9" s="41">
        <v>0.02</v>
      </c>
      <c r="AO9" s="39">
        <v>1019.6078431372548</v>
      </c>
      <c r="AP9" s="37">
        <v>876.81264151852383</v>
      </c>
      <c r="AQ9" s="37"/>
      <c r="AR9" s="37">
        <v>-260.68735848147617</v>
      </c>
      <c r="AS9" s="37">
        <v>-3358.9204846557791</v>
      </c>
      <c r="AT9" s="34">
        <v>1462.5</v>
      </c>
    </row>
    <row r="10" spans="1:46" ht="15.75" x14ac:dyDescent="0.25">
      <c r="A10" s="15">
        <v>380366</v>
      </c>
      <c r="B10" s="16">
        <v>44659</v>
      </c>
      <c r="C10" s="16" t="s">
        <v>45</v>
      </c>
      <c r="D10" s="17" t="s">
        <v>46</v>
      </c>
      <c r="E10" s="18" t="s">
        <v>61</v>
      </c>
      <c r="F10" s="19">
        <v>6</v>
      </c>
      <c r="G10" s="20">
        <v>2225</v>
      </c>
      <c r="H10" s="17" t="s">
        <v>48</v>
      </c>
      <c r="I10" s="20">
        <v>2225</v>
      </c>
      <c r="J10" s="20">
        <v>13350</v>
      </c>
      <c r="K10" s="20">
        <v>2181.372549019608</v>
      </c>
      <c r="L10" s="17" t="s">
        <v>48</v>
      </c>
      <c r="M10" s="21" t="s">
        <v>49</v>
      </c>
      <c r="N10" s="22">
        <v>44658</v>
      </c>
      <c r="O10" s="23">
        <v>13350</v>
      </c>
      <c r="P10" s="23">
        <v>13350</v>
      </c>
      <c r="Q10" s="24" t="s">
        <v>50</v>
      </c>
      <c r="R10" s="25" t="s">
        <v>51</v>
      </c>
      <c r="S10" s="26" t="s">
        <v>60</v>
      </c>
      <c r="T10" s="27">
        <v>1800</v>
      </c>
      <c r="U10" s="28">
        <v>10800</v>
      </c>
      <c r="V10" s="29" t="s">
        <v>48</v>
      </c>
      <c r="W10" s="30" t="b">
        <v>1</v>
      </c>
      <c r="X10" s="29"/>
      <c r="Y10" s="30" t="e">
        <v>#N/A</v>
      </c>
      <c r="Z10" s="30" t="s">
        <v>48</v>
      </c>
      <c r="AA10" s="31">
        <v>13088.235294117647</v>
      </c>
      <c r="AB10" s="32">
        <v>1800</v>
      </c>
      <c r="AC10" s="33">
        <v>1800</v>
      </c>
      <c r="AD10" s="13">
        <v>1890</v>
      </c>
      <c r="AE10" s="34">
        <v>0</v>
      </c>
      <c r="AF10" s="35">
        <v>0</v>
      </c>
      <c r="AG10" s="36">
        <v>540</v>
      </c>
      <c r="AH10" s="37">
        <v>1748.2352941176478</v>
      </c>
      <c r="AI10" s="38" t="s">
        <v>53</v>
      </c>
      <c r="AJ10" s="38"/>
      <c r="AK10" s="25" t="b">
        <v>1</v>
      </c>
      <c r="AL10" s="39">
        <v>1579.5244694117655</v>
      </c>
      <c r="AM10" s="40">
        <v>1.7500000000000002E-2</v>
      </c>
      <c r="AN10" s="41">
        <v>0.02</v>
      </c>
      <c r="AO10" s="39">
        <v>261.76470588235293</v>
      </c>
      <c r="AP10" s="37">
        <v>225.10478392831334</v>
      </c>
      <c r="AQ10" s="37"/>
      <c r="AR10" s="37">
        <v>-11.14521607168669</v>
      </c>
      <c r="AS10" s="37">
        <v>179.85604077756898</v>
      </c>
      <c r="AT10" s="34">
        <v>303.75</v>
      </c>
    </row>
    <row r="11" spans="1:46" ht="15.75" x14ac:dyDescent="0.25">
      <c r="A11" s="15">
        <v>380366</v>
      </c>
      <c r="B11" s="16">
        <v>44659</v>
      </c>
      <c r="C11" s="16" t="s">
        <v>45</v>
      </c>
      <c r="D11" s="17" t="s">
        <v>46</v>
      </c>
      <c r="E11" s="18" t="s">
        <v>63</v>
      </c>
      <c r="F11" s="19">
        <v>12</v>
      </c>
      <c r="G11" s="20">
        <v>680</v>
      </c>
      <c r="H11" s="17" t="s">
        <v>48</v>
      </c>
      <c r="I11" s="20">
        <v>680</v>
      </c>
      <c r="J11" s="20">
        <v>8160</v>
      </c>
      <c r="K11" s="20">
        <v>666.66666666666663</v>
      </c>
      <c r="L11" s="17" t="s">
        <v>48</v>
      </c>
      <c r="M11" s="21" t="s">
        <v>49</v>
      </c>
      <c r="N11" s="22">
        <v>44658</v>
      </c>
      <c r="O11" s="23">
        <v>8160</v>
      </c>
      <c r="P11" s="23">
        <v>8160</v>
      </c>
      <c r="Q11" s="24" t="s">
        <v>50</v>
      </c>
      <c r="R11" s="25" t="s">
        <v>51</v>
      </c>
      <c r="S11" s="26" t="s">
        <v>60</v>
      </c>
      <c r="T11" s="27">
        <v>680</v>
      </c>
      <c r="U11" s="28">
        <v>8160</v>
      </c>
      <c r="V11" s="29" t="s">
        <v>48</v>
      </c>
      <c r="W11" s="30" t="b">
        <v>1</v>
      </c>
      <c r="X11" s="29"/>
      <c r="Y11" s="30" t="e">
        <v>#N/A</v>
      </c>
      <c r="Z11" s="30" t="s">
        <v>48</v>
      </c>
      <c r="AA11" s="31">
        <v>8000</v>
      </c>
      <c r="AB11" s="32">
        <v>680</v>
      </c>
      <c r="AC11" s="33">
        <v>680</v>
      </c>
      <c r="AD11" s="13">
        <v>714</v>
      </c>
      <c r="AE11" s="34">
        <v>0</v>
      </c>
      <c r="AF11" s="35">
        <v>0</v>
      </c>
      <c r="AG11" s="36">
        <v>408</v>
      </c>
      <c r="AH11" s="37">
        <v>-568.00000000000045</v>
      </c>
      <c r="AI11" s="38" t="s">
        <v>53</v>
      </c>
      <c r="AJ11" s="38"/>
      <c r="AK11" s="25" t="b">
        <v>1</v>
      </c>
      <c r="AL11" s="39"/>
      <c r="AM11" s="40">
        <v>1.7500000000000002E-2</v>
      </c>
      <c r="AN11" s="41">
        <v>0.02</v>
      </c>
      <c r="AO11" s="39">
        <v>160</v>
      </c>
      <c r="AP11" s="37">
        <v>137.59213759213759</v>
      </c>
      <c r="AQ11" s="37"/>
      <c r="AR11" s="37">
        <v>-40.907862407862439</v>
      </c>
      <c r="AS11" s="37">
        <v>-527.09213759213799</v>
      </c>
      <c r="AT11" s="34">
        <v>229.49999999999997</v>
      </c>
    </row>
    <row r="12" spans="1:46" ht="15.75" x14ac:dyDescent="0.25">
      <c r="A12" s="15">
        <v>380366</v>
      </c>
      <c r="B12" s="16">
        <v>44659</v>
      </c>
      <c r="C12" s="16" t="s">
        <v>45</v>
      </c>
      <c r="D12" s="17" t="s">
        <v>46</v>
      </c>
      <c r="E12" s="18" t="s">
        <v>64</v>
      </c>
      <c r="F12" s="19">
        <v>8</v>
      </c>
      <c r="G12" s="20">
        <v>825</v>
      </c>
      <c r="H12" s="17" t="s">
        <v>48</v>
      </c>
      <c r="I12" s="20">
        <v>825</v>
      </c>
      <c r="J12" s="20">
        <v>6600</v>
      </c>
      <c r="K12" s="20">
        <v>808.82352941176464</v>
      </c>
      <c r="L12" s="17" t="s">
        <v>48</v>
      </c>
      <c r="M12" s="21" t="s">
        <v>49</v>
      </c>
      <c r="N12" s="22">
        <v>44658</v>
      </c>
      <c r="O12" s="23">
        <v>6600</v>
      </c>
      <c r="P12" s="23">
        <v>6600</v>
      </c>
      <c r="Q12" s="24" t="s">
        <v>50</v>
      </c>
      <c r="R12" s="25" t="s">
        <v>51</v>
      </c>
      <c r="S12" s="26" t="s">
        <v>60</v>
      </c>
      <c r="T12" s="27">
        <v>825</v>
      </c>
      <c r="U12" s="28">
        <v>6600</v>
      </c>
      <c r="V12" s="29" t="s">
        <v>48</v>
      </c>
      <c r="W12" s="30" t="b">
        <v>1</v>
      </c>
      <c r="X12" s="29"/>
      <c r="Y12" s="30" t="e">
        <v>#N/A</v>
      </c>
      <c r="Z12" s="30" t="s">
        <v>48</v>
      </c>
      <c r="AA12" s="31">
        <v>6470.5882352941171</v>
      </c>
      <c r="AB12" s="32">
        <v>825</v>
      </c>
      <c r="AC12" s="33">
        <v>825</v>
      </c>
      <c r="AD12" s="13">
        <v>866.25</v>
      </c>
      <c r="AE12" s="34">
        <v>0</v>
      </c>
      <c r="AF12" s="35">
        <v>0</v>
      </c>
      <c r="AG12" s="36">
        <v>330</v>
      </c>
      <c r="AH12" s="37">
        <v>-459.41176470588289</v>
      </c>
      <c r="AI12" s="38" t="s">
        <v>53</v>
      </c>
      <c r="AJ12" s="38"/>
      <c r="AK12" s="25" t="b">
        <v>1</v>
      </c>
      <c r="AL12" s="39"/>
      <c r="AM12" s="40">
        <v>1.7500000000000002E-2</v>
      </c>
      <c r="AN12" s="41">
        <v>0.02</v>
      </c>
      <c r="AO12" s="39">
        <v>129.41176470588235</v>
      </c>
      <c r="AP12" s="37">
        <v>111.28775834658187</v>
      </c>
      <c r="AQ12" s="37"/>
      <c r="AR12" s="37">
        <v>-33.087241653418133</v>
      </c>
      <c r="AS12" s="37">
        <v>-426.32452305246477</v>
      </c>
      <c r="AT12" s="34">
        <v>185.625</v>
      </c>
    </row>
    <row r="13" spans="1:46" ht="15.75" x14ac:dyDescent="0.25">
      <c r="A13" s="15">
        <v>380366</v>
      </c>
      <c r="B13" s="16">
        <v>44659</v>
      </c>
      <c r="C13" s="16" t="s">
        <v>45</v>
      </c>
      <c r="D13" s="17" t="s">
        <v>46</v>
      </c>
      <c r="E13" s="18" t="s">
        <v>65</v>
      </c>
      <c r="F13" s="19">
        <v>8</v>
      </c>
      <c r="G13" s="20">
        <v>1000</v>
      </c>
      <c r="H13" s="17" t="s">
        <v>48</v>
      </c>
      <c r="I13" s="20">
        <v>1000</v>
      </c>
      <c r="J13" s="20">
        <v>8000</v>
      </c>
      <c r="K13" s="20">
        <v>980.39215686274508</v>
      </c>
      <c r="L13" s="17" t="s">
        <v>48</v>
      </c>
      <c r="M13" s="21" t="s">
        <v>49</v>
      </c>
      <c r="N13" s="22">
        <v>44658</v>
      </c>
      <c r="O13" s="23">
        <v>8000</v>
      </c>
      <c r="P13" s="23">
        <v>8000</v>
      </c>
      <c r="Q13" s="24" t="s">
        <v>50</v>
      </c>
      <c r="R13" s="25" t="s">
        <v>51</v>
      </c>
      <c r="S13" s="26" t="s">
        <v>60</v>
      </c>
      <c r="T13" s="27">
        <v>1000</v>
      </c>
      <c r="U13" s="28">
        <v>8000</v>
      </c>
      <c r="V13" s="29" t="s">
        <v>48</v>
      </c>
      <c r="W13" s="30" t="b">
        <v>1</v>
      </c>
      <c r="X13" s="29"/>
      <c r="Y13" s="30" t="e">
        <v>#N/A</v>
      </c>
      <c r="Z13" s="30" t="s">
        <v>48</v>
      </c>
      <c r="AA13" s="31">
        <v>7843.1372549019607</v>
      </c>
      <c r="AB13" s="32">
        <v>1000</v>
      </c>
      <c r="AC13" s="33">
        <v>1000</v>
      </c>
      <c r="AD13" s="13">
        <v>1050</v>
      </c>
      <c r="AE13" s="34">
        <v>0</v>
      </c>
      <c r="AF13" s="35">
        <v>0</v>
      </c>
      <c r="AG13" s="36">
        <v>400</v>
      </c>
      <c r="AH13" s="37">
        <v>-556.86274509803934</v>
      </c>
      <c r="AI13" s="38" t="s">
        <v>53</v>
      </c>
      <c r="AJ13" s="38"/>
      <c r="AK13" s="25" t="b">
        <v>1</v>
      </c>
      <c r="AL13" s="39"/>
      <c r="AM13" s="40">
        <v>1.7500000000000002E-2</v>
      </c>
      <c r="AN13" s="41">
        <v>0.02</v>
      </c>
      <c r="AO13" s="39">
        <v>156.86274509803923</v>
      </c>
      <c r="AP13" s="37">
        <v>134.89425254131137</v>
      </c>
      <c r="AQ13" s="37"/>
      <c r="AR13" s="37">
        <v>-40.105747458688654</v>
      </c>
      <c r="AS13" s="37">
        <v>-516.75699763935063</v>
      </c>
      <c r="AT13" s="34">
        <v>224.99999999999994</v>
      </c>
    </row>
    <row r="14" spans="1:46" ht="15.75" x14ac:dyDescent="0.25">
      <c r="A14" s="15">
        <v>380366</v>
      </c>
      <c r="B14" s="16">
        <v>44659</v>
      </c>
      <c r="C14" s="16" t="s">
        <v>45</v>
      </c>
      <c r="D14" s="17" t="s">
        <v>46</v>
      </c>
      <c r="E14" s="18" t="s">
        <v>66</v>
      </c>
      <c r="F14" s="19">
        <v>8</v>
      </c>
      <c r="G14" s="20">
        <v>1100</v>
      </c>
      <c r="H14" s="17" t="s">
        <v>48</v>
      </c>
      <c r="I14" s="20">
        <v>1100</v>
      </c>
      <c r="J14" s="20">
        <v>8800</v>
      </c>
      <c r="K14" s="20">
        <v>1078.4313725490197</v>
      </c>
      <c r="L14" s="17" t="s">
        <v>48</v>
      </c>
      <c r="M14" s="21" t="s">
        <v>49</v>
      </c>
      <c r="N14" s="22">
        <v>44658</v>
      </c>
      <c r="O14" s="23">
        <v>8800</v>
      </c>
      <c r="P14" s="23">
        <v>8800</v>
      </c>
      <c r="Q14" s="24" t="s">
        <v>50</v>
      </c>
      <c r="R14" s="25" t="s">
        <v>51</v>
      </c>
      <c r="S14" s="26" t="s">
        <v>60</v>
      </c>
      <c r="T14" s="27">
        <v>1100</v>
      </c>
      <c r="U14" s="28">
        <v>8800</v>
      </c>
      <c r="V14" s="29" t="s">
        <v>48</v>
      </c>
      <c r="W14" s="30" t="b">
        <v>1</v>
      </c>
      <c r="X14" s="29"/>
      <c r="Y14" s="30" t="e">
        <v>#N/A</v>
      </c>
      <c r="Z14" s="30" t="s">
        <v>48</v>
      </c>
      <c r="AA14" s="31">
        <v>8627.4509803921574</v>
      </c>
      <c r="AB14" s="32">
        <v>1100</v>
      </c>
      <c r="AC14" s="33">
        <v>1100</v>
      </c>
      <c r="AD14" s="13">
        <v>1155</v>
      </c>
      <c r="AE14" s="34">
        <v>0</v>
      </c>
      <c r="AF14" s="35">
        <v>0</v>
      </c>
      <c r="AG14" s="36">
        <v>440</v>
      </c>
      <c r="AH14" s="37">
        <v>-612.54901960784264</v>
      </c>
      <c r="AI14" s="38" t="s">
        <v>53</v>
      </c>
      <c r="AJ14" s="38"/>
      <c r="AK14" s="25" t="b">
        <v>1</v>
      </c>
      <c r="AL14" s="39"/>
      <c r="AM14" s="40">
        <v>1.7500000000000002E-2</v>
      </c>
      <c r="AN14" s="41">
        <v>0.02</v>
      </c>
      <c r="AO14" s="39">
        <v>172.54901960784315</v>
      </c>
      <c r="AP14" s="37">
        <v>148.38367779544251</v>
      </c>
      <c r="AQ14" s="37">
        <v>-47.45098039215685</v>
      </c>
      <c r="AR14" s="37">
        <v>-44.11632220455752</v>
      </c>
      <c r="AS14" s="37">
        <v>-520.98171701112824</v>
      </c>
      <c r="AT14" s="34">
        <v>247.49999999999997</v>
      </c>
    </row>
    <row r="15" spans="1:46" ht="78.75" x14ac:dyDescent="0.25">
      <c r="A15" s="15">
        <v>380366</v>
      </c>
      <c r="B15" s="16">
        <v>44659</v>
      </c>
      <c r="C15" s="16" t="s">
        <v>45</v>
      </c>
      <c r="D15" s="17" t="s">
        <v>67</v>
      </c>
      <c r="E15" s="51" t="s">
        <v>68</v>
      </c>
      <c r="F15" s="19">
        <v>1</v>
      </c>
      <c r="G15" s="20">
        <v>2172969.6800000002</v>
      </c>
      <c r="H15" s="17" t="s">
        <v>48</v>
      </c>
      <c r="I15" s="20"/>
      <c r="J15" s="20"/>
      <c r="K15" s="20"/>
      <c r="L15" s="17"/>
      <c r="M15" s="21"/>
      <c r="N15" s="22"/>
      <c r="O15" s="23"/>
      <c r="P15" s="23"/>
      <c r="Q15" s="24" t="s">
        <v>50</v>
      </c>
      <c r="R15" s="25" t="s">
        <v>51</v>
      </c>
      <c r="S15" s="26" t="s">
        <v>60</v>
      </c>
      <c r="T15" s="27">
        <v>2172969.6800000002</v>
      </c>
      <c r="U15" s="28">
        <v>2172969.6800000002</v>
      </c>
      <c r="V15" s="29" t="s">
        <v>48</v>
      </c>
      <c r="W15" s="30"/>
      <c r="X15" s="29"/>
      <c r="Y15" s="30"/>
      <c r="Z15" s="30" t="s">
        <v>48</v>
      </c>
      <c r="AA15" s="31">
        <v>0</v>
      </c>
      <c r="AB15" s="32"/>
      <c r="AC15" s="33"/>
      <c r="AD15" s="13"/>
      <c r="AE15" s="34"/>
      <c r="AF15" s="35"/>
      <c r="AG15" s="36"/>
      <c r="AH15" s="37"/>
      <c r="AI15" s="38" t="s">
        <v>69</v>
      </c>
      <c r="AJ15" s="38"/>
      <c r="AK15" s="25"/>
      <c r="AL15" s="39">
        <v>2172969.6800000002</v>
      </c>
      <c r="AM15" s="40">
        <v>1.7500000000000002E-2</v>
      </c>
      <c r="AN15" s="41"/>
      <c r="AO15" s="39"/>
      <c r="AP15" s="37">
        <v>0</v>
      </c>
      <c r="AQ15" s="37"/>
      <c r="AR15" s="37"/>
      <c r="AS15" s="37"/>
      <c r="AT15" s="34"/>
    </row>
    <row r="16" spans="1:46" ht="15.75" x14ac:dyDescent="0.25">
      <c r="A16" s="15">
        <v>382276</v>
      </c>
      <c r="B16" s="16">
        <v>44714</v>
      </c>
      <c r="C16" s="16" t="s">
        <v>45</v>
      </c>
      <c r="D16" s="17" t="s">
        <v>70</v>
      </c>
      <c r="E16" s="52" t="s">
        <v>71</v>
      </c>
      <c r="F16" s="53">
        <v>40</v>
      </c>
      <c r="G16" s="54">
        <f>T16*1.03</f>
        <v>2.3709570000000002</v>
      </c>
      <c r="H16" s="44" t="s">
        <v>72</v>
      </c>
      <c r="I16" s="55">
        <f t="shared" ref="I16:I80" si="0">ROUND(IF(W16=FALSE,G16/X16,G16),4)</f>
        <v>2.371</v>
      </c>
      <c r="J16" s="56">
        <v>96.68</v>
      </c>
      <c r="K16" s="57">
        <f t="shared" ref="K16:K80" si="1">(J16/1.02)/F16</f>
        <v>2.3696078431372554</v>
      </c>
      <c r="L16" s="44" t="s">
        <v>72</v>
      </c>
      <c r="M16" s="21" t="s">
        <v>73</v>
      </c>
      <c r="N16" s="22">
        <v>44714</v>
      </c>
      <c r="O16" s="23">
        <f t="shared" ref="O16:O80" si="2">F16*G16</f>
        <v>94.838280000000012</v>
      </c>
      <c r="P16" s="23">
        <f t="shared" ref="P16:P80" si="3">IF(W16=FALSE,O16/X16,O16)</f>
        <v>94.838280000000012</v>
      </c>
      <c r="Q16" s="25" t="s">
        <v>74</v>
      </c>
      <c r="R16" s="49" t="s">
        <v>75</v>
      </c>
      <c r="S16" s="21">
        <v>2022060102</v>
      </c>
      <c r="T16" s="58">
        <v>2.3019000000000003</v>
      </c>
      <c r="U16" s="59">
        <f t="shared" ref="U16:U84" si="4">F16*T16</f>
        <v>92.076000000000008</v>
      </c>
      <c r="V16" s="29" t="s">
        <v>72</v>
      </c>
      <c r="W16" s="30" t="b">
        <f t="shared" ref="W16:W80" si="5">V16=H16</f>
        <v>1</v>
      </c>
      <c r="X16" s="25"/>
      <c r="Y16" s="30" t="e">
        <f>VLOOKUP(A16,'[1]Средние курсы'!A:D,4,0)</f>
        <v>#N/A</v>
      </c>
      <c r="Z16" s="30" t="str">
        <f t="shared" ref="Z16:Z80" si="6">IF(H16=V16,V16,"USD")</f>
        <v>CNY</v>
      </c>
      <c r="AA16" s="31">
        <f t="shared" ref="AA16:AA79" si="7">AD16*F16</f>
        <v>94.838279999999997</v>
      </c>
      <c r="AB16" s="60">
        <f t="shared" ref="AB16:AB80" si="8">T16</f>
        <v>2.3019000000000003</v>
      </c>
      <c r="AC16" s="61">
        <f t="shared" ref="AC16:AC79" si="9">ROUND(I16/1.03,4)</f>
        <v>2.3018999999999998</v>
      </c>
      <c r="AD16" s="13">
        <f t="shared" ref="AD16:AD86" si="10">AC16*1.03</f>
        <v>2.3709569999999998</v>
      </c>
      <c r="AE16" s="34">
        <f t="shared" ref="AE16:AE80" si="11">(AB16-T16)*F16</f>
        <v>0</v>
      </c>
      <c r="AF16" s="60">
        <f t="shared" ref="AF16:AF80" si="12">(AC16-AB16)*F16</f>
        <v>-1.7763568394002505E-14</v>
      </c>
      <c r="AG16" s="36">
        <f t="shared" ref="AG16:AG80" si="13">(AD16-AC16)*F16</f>
        <v>2.762279999999997</v>
      </c>
      <c r="AH16" s="37">
        <f t="shared" ref="AH16:AH80" si="14">(K16-AD16)*F16</f>
        <v>-5.3966274509775758E-2</v>
      </c>
      <c r="AI16" s="50" t="s">
        <v>76</v>
      </c>
      <c r="AJ16" s="50"/>
      <c r="AK16" s="25" t="b">
        <v>0</v>
      </c>
      <c r="AL16" s="25"/>
      <c r="AM16" s="25"/>
      <c r="AN16" s="25"/>
      <c r="AO16" s="25"/>
      <c r="AP16" s="37">
        <f t="shared" ref="AP16:AP80" si="15">K16*F16*0.01</f>
        <v>0.94784313725490221</v>
      </c>
      <c r="AQ16" s="37"/>
      <c r="AR16" s="37"/>
      <c r="AS16" s="37"/>
      <c r="AT16" s="34">
        <f t="shared" ref="AT16:AT79" si="16">AG16-AP16</f>
        <v>1.8144368627450946</v>
      </c>
    </row>
    <row r="17" spans="1:46" ht="15.75" x14ac:dyDescent="0.25">
      <c r="A17" s="15">
        <v>382276</v>
      </c>
      <c r="B17" s="16">
        <v>44714</v>
      </c>
      <c r="C17" s="16" t="s">
        <v>45</v>
      </c>
      <c r="D17" s="17" t="s">
        <v>70</v>
      </c>
      <c r="E17" s="52" t="s">
        <v>77</v>
      </c>
      <c r="F17" s="53">
        <v>200</v>
      </c>
      <c r="G17" s="54">
        <f t="shared" ref="G17:G80" si="17">T17*1.03</f>
        <v>1.227039</v>
      </c>
      <c r="H17" s="44" t="s">
        <v>72</v>
      </c>
      <c r="I17" s="55">
        <f t="shared" si="0"/>
        <v>1.2270000000000001</v>
      </c>
      <c r="J17" s="56">
        <v>250.15</v>
      </c>
      <c r="K17" s="57">
        <f t="shared" si="1"/>
        <v>1.2262254901960785</v>
      </c>
      <c r="L17" s="44" t="s">
        <v>72</v>
      </c>
      <c r="M17" s="21" t="s">
        <v>73</v>
      </c>
      <c r="N17" s="22">
        <v>44714</v>
      </c>
      <c r="O17" s="23">
        <f t="shared" si="2"/>
        <v>245.40780000000001</v>
      </c>
      <c r="P17" s="23">
        <f t="shared" si="3"/>
        <v>245.40780000000001</v>
      </c>
      <c r="Q17" s="25" t="s">
        <v>74</v>
      </c>
      <c r="R17" s="49" t="s">
        <v>75</v>
      </c>
      <c r="S17" s="21">
        <v>2022060102</v>
      </c>
      <c r="T17" s="58">
        <v>1.1913</v>
      </c>
      <c r="U17" s="59">
        <f t="shared" si="4"/>
        <v>238.26</v>
      </c>
      <c r="V17" s="29" t="s">
        <v>72</v>
      </c>
      <c r="W17" s="30" t="b">
        <f t="shared" si="5"/>
        <v>1</v>
      </c>
      <c r="X17" s="25"/>
      <c r="Y17" s="30" t="e">
        <f>VLOOKUP(A17,'[1]Средние курсы'!A:D,4,0)</f>
        <v>#N/A</v>
      </c>
      <c r="Z17" s="30" t="str">
        <f t="shared" si="6"/>
        <v>CNY</v>
      </c>
      <c r="AA17" s="31">
        <f t="shared" si="7"/>
        <v>245.40780000000001</v>
      </c>
      <c r="AB17" s="60">
        <f t="shared" si="8"/>
        <v>1.1913</v>
      </c>
      <c r="AC17" s="61">
        <f t="shared" si="9"/>
        <v>1.1913</v>
      </c>
      <c r="AD17" s="13">
        <f t="shared" si="10"/>
        <v>1.227039</v>
      </c>
      <c r="AE17" s="34">
        <f t="shared" si="11"/>
        <v>0</v>
      </c>
      <c r="AF17" s="60">
        <f t="shared" si="12"/>
        <v>0</v>
      </c>
      <c r="AG17" s="36">
        <f t="shared" si="13"/>
        <v>7.147799999999993</v>
      </c>
      <c r="AH17" s="37">
        <f t="shared" si="14"/>
        <v>-0.162701960784295</v>
      </c>
      <c r="AI17" s="50" t="s">
        <v>76</v>
      </c>
      <c r="AJ17" s="50"/>
      <c r="AK17" s="25" t="b">
        <v>0</v>
      </c>
      <c r="AL17" s="25"/>
      <c r="AM17" s="25"/>
      <c r="AN17" s="25"/>
      <c r="AO17" s="25"/>
      <c r="AP17" s="37">
        <f t="shared" si="15"/>
        <v>2.452450980392157</v>
      </c>
      <c r="AQ17" s="37"/>
      <c r="AR17" s="37"/>
      <c r="AS17" s="37"/>
      <c r="AT17" s="34">
        <f t="shared" si="16"/>
        <v>4.6953490196078356</v>
      </c>
    </row>
    <row r="18" spans="1:46" ht="15.75" x14ac:dyDescent="0.25">
      <c r="A18" s="15">
        <v>382276</v>
      </c>
      <c r="B18" s="16">
        <v>44714</v>
      </c>
      <c r="C18" s="16" t="s">
        <v>45</v>
      </c>
      <c r="D18" s="17" t="s">
        <v>70</v>
      </c>
      <c r="E18" s="52" t="s">
        <v>78</v>
      </c>
      <c r="F18" s="53">
        <v>120</v>
      </c>
      <c r="G18" s="54">
        <f t="shared" si="17"/>
        <v>0.95738500000000004</v>
      </c>
      <c r="H18" s="44" t="s">
        <v>72</v>
      </c>
      <c r="I18" s="55">
        <f t="shared" si="0"/>
        <v>0.95740000000000003</v>
      </c>
      <c r="J18" s="56">
        <v>117.12</v>
      </c>
      <c r="K18" s="57">
        <f t="shared" si="1"/>
        <v>0.95686274509803926</v>
      </c>
      <c r="L18" s="44" t="s">
        <v>72</v>
      </c>
      <c r="M18" s="21" t="s">
        <v>73</v>
      </c>
      <c r="N18" s="22">
        <v>44714</v>
      </c>
      <c r="O18" s="23">
        <f t="shared" si="2"/>
        <v>114.8862</v>
      </c>
      <c r="P18" s="23">
        <f t="shared" si="3"/>
        <v>114.8862</v>
      </c>
      <c r="Q18" s="25" t="s">
        <v>74</v>
      </c>
      <c r="R18" s="49" t="s">
        <v>75</v>
      </c>
      <c r="S18" s="21">
        <v>2022060102</v>
      </c>
      <c r="T18" s="58">
        <v>0.92949999999999999</v>
      </c>
      <c r="U18" s="59">
        <f t="shared" si="4"/>
        <v>111.53999999999999</v>
      </c>
      <c r="V18" s="29" t="s">
        <v>72</v>
      </c>
      <c r="W18" s="30" t="b">
        <f t="shared" si="5"/>
        <v>1</v>
      </c>
      <c r="X18" s="25"/>
      <c r="Y18" s="30" t="e">
        <f>VLOOKUP(A18,'[1]Средние курсы'!A:D,4,0)</f>
        <v>#N/A</v>
      </c>
      <c r="Z18" s="30" t="str">
        <f t="shared" si="6"/>
        <v>CNY</v>
      </c>
      <c r="AA18" s="31">
        <f t="shared" si="7"/>
        <v>114.8862</v>
      </c>
      <c r="AB18" s="60">
        <f t="shared" si="8"/>
        <v>0.92949999999999999</v>
      </c>
      <c r="AC18" s="61">
        <f t="shared" si="9"/>
        <v>0.92949999999999999</v>
      </c>
      <c r="AD18" s="13">
        <f t="shared" si="10"/>
        <v>0.95738500000000004</v>
      </c>
      <c r="AE18" s="34">
        <f t="shared" si="11"/>
        <v>0</v>
      </c>
      <c r="AF18" s="60">
        <f t="shared" si="12"/>
        <v>0</v>
      </c>
      <c r="AG18" s="36">
        <f t="shared" si="13"/>
        <v>3.3462000000000058</v>
      </c>
      <c r="AH18" s="37">
        <f t="shared" si="14"/>
        <v>-6.2670588235294034E-2</v>
      </c>
      <c r="AI18" s="50" t="s">
        <v>76</v>
      </c>
      <c r="AJ18" s="50"/>
      <c r="AK18" s="25" t="b">
        <v>0</v>
      </c>
      <c r="AL18" s="25"/>
      <c r="AM18" s="25"/>
      <c r="AN18" s="25"/>
      <c r="AO18" s="25"/>
      <c r="AP18" s="37">
        <f t="shared" si="15"/>
        <v>1.148235294117647</v>
      </c>
      <c r="AQ18" s="37"/>
      <c r="AR18" s="37"/>
      <c r="AS18" s="37"/>
      <c r="AT18" s="34">
        <f t="shared" si="16"/>
        <v>2.1979647058823586</v>
      </c>
    </row>
    <row r="19" spans="1:46" ht="15.75" x14ac:dyDescent="0.25">
      <c r="A19" s="15">
        <v>382276</v>
      </c>
      <c r="B19" s="16">
        <v>44714</v>
      </c>
      <c r="C19" s="16" t="s">
        <v>45</v>
      </c>
      <c r="D19" s="17" t="s">
        <v>70</v>
      </c>
      <c r="E19" s="52" t="s">
        <v>79</v>
      </c>
      <c r="F19" s="53">
        <v>40</v>
      </c>
      <c r="G19" s="54">
        <f t="shared" si="17"/>
        <v>1135.0818359999998</v>
      </c>
      <c r="H19" s="44" t="s">
        <v>72</v>
      </c>
      <c r="I19" s="55">
        <f t="shared" si="0"/>
        <v>1135.0817999999999</v>
      </c>
      <c r="J19" s="56">
        <v>46284.89</v>
      </c>
      <c r="K19" s="57">
        <f t="shared" si="1"/>
        <v>1134.4335784313726</v>
      </c>
      <c r="L19" s="44" t="s">
        <v>72</v>
      </c>
      <c r="M19" s="21" t="s">
        <v>73</v>
      </c>
      <c r="N19" s="22">
        <v>44714</v>
      </c>
      <c r="O19" s="23">
        <f t="shared" si="2"/>
        <v>45403.27343999999</v>
      </c>
      <c r="P19" s="23">
        <f t="shared" si="3"/>
        <v>45403.27343999999</v>
      </c>
      <c r="Q19" s="25" t="s">
        <v>74</v>
      </c>
      <c r="R19" s="49" t="s">
        <v>75</v>
      </c>
      <c r="S19" s="21">
        <v>2022060102</v>
      </c>
      <c r="T19" s="58">
        <v>1102.0211999999999</v>
      </c>
      <c r="U19" s="59">
        <f t="shared" si="4"/>
        <v>44080.847999999998</v>
      </c>
      <c r="V19" s="29" t="s">
        <v>72</v>
      </c>
      <c r="W19" s="30" t="b">
        <f t="shared" si="5"/>
        <v>1</v>
      </c>
      <c r="X19" s="25"/>
      <c r="Y19" s="30" t="e">
        <f>VLOOKUP(A19,'[1]Средние курсы'!A:D,4,0)</f>
        <v>#N/A</v>
      </c>
      <c r="Z19" s="30" t="str">
        <f t="shared" si="6"/>
        <v>CNY</v>
      </c>
      <c r="AA19" s="31">
        <f t="shared" si="7"/>
        <v>45403.27343999999</v>
      </c>
      <c r="AB19" s="60">
        <f t="shared" si="8"/>
        <v>1102.0211999999999</v>
      </c>
      <c r="AC19" s="61">
        <f t="shared" si="9"/>
        <v>1102.0211999999999</v>
      </c>
      <c r="AD19" s="13">
        <f t="shared" si="10"/>
        <v>1135.0818359999998</v>
      </c>
      <c r="AE19" s="34">
        <f t="shared" si="11"/>
        <v>0</v>
      </c>
      <c r="AF19" s="60">
        <f t="shared" si="12"/>
        <v>0</v>
      </c>
      <c r="AG19" s="36">
        <f t="shared" si="13"/>
        <v>1322.4254399999973</v>
      </c>
      <c r="AH19" s="37">
        <f t="shared" si="14"/>
        <v>-25.930302745091467</v>
      </c>
      <c r="AI19" s="50" t="s">
        <v>76</v>
      </c>
      <c r="AJ19" s="50"/>
      <c r="AK19" s="25" t="b">
        <v>0</v>
      </c>
      <c r="AL19" s="25"/>
      <c r="AM19" s="25"/>
      <c r="AN19" s="25"/>
      <c r="AO19" s="25"/>
      <c r="AP19" s="37">
        <f t="shared" si="15"/>
        <v>453.77343137254906</v>
      </c>
      <c r="AQ19" s="37"/>
      <c r="AR19" s="37"/>
      <c r="AS19" s="37"/>
      <c r="AT19" s="34">
        <f t="shared" si="16"/>
        <v>868.65200862744814</v>
      </c>
    </row>
    <row r="20" spans="1:46" ht="15.75" x14ac:dyDescent="0.25">
      <c r="A20" s="15">
        <v>382276</v>
      </c>
      <c r="B20" s="16">
        <v>44714</v>
      </c>
      <c r="C20" s="16" t="s">
        <v>45</v>
      </c>
      <c r="D20" s="17" t="s">
        <v>70</v>
      </c>
      <c r="E20" s="52" t="s">
        <v>80</v>
      </c>
      <c r="F20" s="53">
        <v>40</v>
      </c>
      <c r="G20" s="54">
        <f t="shared" si="17"/>
        <v>16.024946</v>
      </c>
      <c r="H20" s="44" t="s">
        <v>72</v>
      </c>
      <c r="I20" s="55">
        <f t="shared" si="0"/>
        <v>16.024899999999999</v>
      </c>
      <c r="J20" s="56">
        <v>653.44000000000005</v>
      </c>
      <c r="K20" s="57">
        <f t="shared" si="1"/>
        <v>16.015686274509804</v>
      </c>
      <c r="L20" s="44" t="s">
        <v>72</v>
      </c>
      <c r="M20" s="21" t="s">
        <v>73</v>
      </c>
      <c r="N20" s="22">
        <v>44714</v>
      </c>
      <c r="O20" s="23">
        <f t="shared" si="2"/>
        <v>640.99784</v>
      </c>
      <c r="P20" s="23">
        <f t="shared" si="3"/>
        <v>640.99784</v>
      </c>
      <c r="Q20" s="25" t="s">
        <v>74</v>
      </c>
      <c r="R20" s="49" t="s">
        <v>75</v>
      </c>
      <c r="S20" s="21">
        <v>2022060102</v>
      </c>
      <c r="T20" s="58">
        <v>15.558199999999999</v>
      </c>
      <c r="U20" s="59">
        <f t="shared" si="4"/>
        <v>622.32799999999997</v>
      </c>
      <c r="V20" s="29" t="s">
        <v>72</v>
      </c>
      <c r="W20" s="30" t="b">
        <f t="shared" si="5"/>
        <v>1</v>
      </c>
      <c r="X20" s="25"/>
      <c r="Y20" s="30" t="e">
        <f>VLOOKUP(A20,'[1]Средние курсы'!A:D,4,0)</f>
        <v>#N/A</v>
      </c>
      <c r="Z20" s="30" t="str">
        <f t="shared" si="6"/>
        <v>CNY</v>
      </c>
      <c r="AA20" s="31">
        <f t="shared" si="7"/>
        <v>640.99784</v>
      </c>
      <c r="AB20" s="60">
        <f t="shared" si="8"/>
        <v>15.558199999999999</v>
      </c>
      <c r="AC20" s="61">
        <f t="shared" si="9"/>
        <v>15.558199999999999</v>
      </c>
      <c r="AD20" s="13">
        <f t="shared" si="10"/>
        <v>16.024946</v>
      </c>
      <c r="AE20" s="34">
        <f t="shared" si="11"/>
        <v>0</v>
      </c>
      <c r="AF20" s="60">
        <f t="shared" si="12"/>
        <v>0</v>
      </c>
      <c r="AG20" s="36">
        <f t="shared" si="13"/>
        <v>18.669840000000022</v>
      </c>
      <c r="AH20" s="37">
        <f t="shared" si="14"/>
        <v>-0.37038901960784187</v>
      </c>
      <c r="AI20" s="50" t="s">
        <v>76</v>
      </c>
      <c r="AJ20" s="50"/>
      <c r="AK20" s="25" t="b">
        <v>0</v>
      </c>
      <c r="AL20" s="25"/>
      <c r="AM20" s="25"/>
      <c r="AN20" s="25"/>
      <c r="AO20" s="25"/>
      <c r="AP20" s="37">
        <f t="shared" si="15"/>
        <v>6.4062745098039215</v>
      </c>
      <c r="AQ20" s="37"/>
      <c r="AR20" s="37"/>
      <c r="AS20" s="37"/>
      <c r="AT20" s="34">
        <f t="shared" si="16"/>
        <v>12.2635654901961</v>
      </c>
    </row>
    <row r="21" spans="1:46" ht="15.75" x14ac:dyDescent="0.25">
      <c r="A21" s="15">
        <v>382276</v>
      </c>
      <c r="B21" s="16">
        <v>44714</v>
      </c>
      <c r="C21" s="16" t="s">
        <v>45</v>
      </c>
      <c r="D21" s="17" t="s">
        <v>70</v>
      </c>
      <c r="E21" s="52" t="s">
        <v>81</v>
      </c>
      <c r="F21" s="53">
        <v>40</v>
      </c>
      <c r="G21" s="54">
        <f t="shared" si="17"/>
        <v>30.087226999999999</v>
      </c>
      <c r="H21" s="44" t="s">
        <v>72</v>
      </c>
      <c r="I21" s="55">
        <f t="shared" si="0"/>
        <v>30.087199999999999</v>
      </c>
      <c r="J21" s="56">
        <v>1226.8599999999999</v>
      </c>
      <c r="K21" s="57">
        <f t="shared" si="1"/>
        <v>30.070098039215686</v>
      </c>
      <c r="L21" s="44" t="s">
        <v>72</v>
      </c>
      <c r="M21" s="21" t="s">
        <v>73</v>
      </c>
      <c r="N21" s="22">
        <v>44714</v>
      </c>
      <c r="O21" s="23">
        <f t="shared" si="2"/>
        <v>1203.4890799999998</v>
      </c>
      <c r="P21" s="23">
        <f t="shared" si="3"/>
        <v>1203.4890799999998</v>
      </c>
      <c r="Q21" s="25" t="s">
        <v>74</v>
      </c>
      <c r="R21" s="49" t="s">
        <v>75</v>
      </c>
      <c r="S21" s="21">
        <v>2022060102</v>
      </c>
      <c r="T21" s="58">
        <v>29.210899999999999</v>
      </c>
      <c r="U21" s="59">
        <f t="shared" si="4"/>
        <v>1168.4359999999999</v>
      </c>
      <c r="V21" s="29" t="s">
        <v>72</v>
      </c>
      <c r="W21" s="30" t="b">
        <f t="shared" si="5"/>
        <v>1</v>
      </c>
      <c r="X21" s="25"/>
      <c r="Y21" s="30" t="e">
        <f>VLOOKUP(A21,'[1]Средние курсы'!A:D,4,0)</f>
        <v>#N/A</v>
      </c>
      <c r="Z21" s="30" t="str">
        <f t="shared" si="6"/>
        <v>CNY</v>
      </c>
      <c r="AA21" s="31">
        <f t="shared" si="7"/>
        <v>1203.4890799999998</v>
      </c>
      <c r="AB21" s="60">
        <f t="shared" si="8"/>
        <v>29.210899999999999</v>
      </c>
      <c r="AC21" s="61">
        <f t="shared" si="9"/>
        <v>29.210899999999999</v>
      </c>
      <c r="AD21" s="13">
        <f t="shared" si="10"/>
        <v>30.087226999999999</v>
      </c>
      <c r="AE21" s="34">
        <f t="shared" si="11"/>
        <v>0</v>
      </c>
      <c r="AF21" s="60">
        <f t="shared" si="12"/>
        <v>0</v>
      </c>
      <c r="AG21" s="36">
        <f t="shared" si="13"/>
        <v>35.053079999999994</v>
      </c>
      <c r="AH21" s="37">
        <f t="shared" si="14"/>
        <v>-0.68515843137248567</v>
      </c>
      <c r="AI21" s="50" t="s">
        <v>76</v>
      </c>
      <c r="AJ21" s="50"/>
      <c r="AK21" s="25" t="b">
        <v>0</v>
      </c>
      <c r="AL21" s="25"/>
      <c r="AM21" s="25"/>
      <c r="AN21" s="25"/>
      <c r="AO21" s="25"/>
      <c r="AP21" s="37">
        <f t="shared" si="15"/>
        <v>12.028039215686274</v>
      </c>
      <c r="AQ21" s="37"/>
      <c r="AR21" s="37"/>
      <c r="AS21" s="37"/>
      <c r="AT21" s="34">
        <f t="shared" si="16"/>
        <v>23.02504078431372</v>
      </c>
    </row>
    <row r="22" spans="1:46" ht="15.75" x14ac:dyDescent="0.25">
      <c r="A22" s="15">
        <v>382276</v>
      </c>
      <c r="B22" s="16">
        <v>44714</v>
      </c>
      <c r="C22" s="16" t="s">
        <v>45</v>
      </c>
      <c r="D22" s="17" t="s">
        <v>70</v>
      </c>
      <c r="E22" s="52" t="s">
        <v>82</v>
      </c>
      <c r="F22" s="53">
        <v>80</v>
      </c>
      <c r="G22" s="54">
        <f t="shared" si="17"/>
        <v>19.622015000000001</v>
      </c>
      <c r="H22" s="44" t="s">
        <v>72</v>
      </c>
      <c r="I22" s="55">
        <f t="shared" si="0"/>
        <v>19.622</v>
      </c>
      <c r="J22" s="56">
        <v>1600.24</v>
      </c>
      <c r="K22" s="57">
        <f t="shared" si="1"/>
        <v>19.610784313725489</v>
      </c>
      <c r="L22" s="44" t="s">
        <v>72</v>
      </c>
      <c r="M22" s="21" t="s">
        <v>73</v>
      </c>
      <c r="N22" s="22">
        <v>44714</v>
      </c>
      <c r="O22" s="23">
        <f t="shared" si="2"/>
        <v>1569.7612000000001</v>
      </c>
      <c r="P22" s="23">
        <f t="shared" si="3"/>
        <v>1569.7612000000001</v>
      </c>
      <c r="Q22" s="25" t="s">
        <v>74</v>
      </c>
      <c r="R22" s="49" t="s">
        <v>75</v>
      </c>
      <c r="S22" s="21">
        <v>2022060102</v>
      </c>
      <c r="T22" s="58">
        <v>19.0505</v>
      </c>
      <c r="U22" s="59">
        <f t="shared" si="4"/>
        <v>1524.04</v>
      </c>
      <c r="V22" s="29" t="s">
        <v>72</v>
      </c>
      <c r="W22" s="30" t="b">
        <f t="shared" si="5"/>
        <v>1</v>
      </c>
      <c r="X22" s="25"/>
      <c r="Y22" s="30" t="e">
        <f>VLOOKUP(A22,'[1]Средние курсы'!A:D,4,0)</f>
        <v>#N/A</v>
      </c>
      <c r="Z22" s="30" t="str">
        <f t="shared" si="6"/>
        <v>CNY</v>
      </c>
      <c r="AA22" s="31">
        <f t="shared" si="7"/>
        <v>1569.7612000000001</v>
      </c>
      <c r="AB22" s="60">
        <f t="shared" si="8"/>
        <v>19.0505</v>
      </c>
      <c r="AC22" s="61">
        <f t="shared" si="9"/>
        <v>19.0505</v>
      </c>
      <c r="AD22" s="13">
        <f t="shared" si="10"/>
        <v>19.622015000000001</v>
      </c>
      <c r="AE22" s="34">
        <f t="shared" si="11"/>
        <v>0</v>
      </c>
      <c r="AF22" s="60">
        <f t="shared" si="12"/>
        <v>0</v>
      </c>
      <c r="AG22" s="36">
        <f t="shared" si="13"/>
        <v>45.721200000000124</v>
      </c>
      <c r="AH22" s="37">
        <f t="shared" si="14"/>
        <v>-0.89845490196097444</v>
      </c>
      <c r="AI22" s="50" t="s">
        <v>76</v>
      </c>
      <c r="AJ22" s="50"/>
      <c r="AK22" s="25" t="b">
        <v>0</v>
      </c>
      <c r="AL22" s="25"/>
      <c r="AM22" s="25"/>
      <c r="AN22" s="25"/>
      <c r="AO22" s="25"/>
      <c r="AP22" s="37">
        <f t="shared" si="15"/>
        <v>15.688627450980391</v>
      </c>
      <c r="AQ22" s="37"/>
      <c r="AR22" s="37"/>
      <c r="AS22" s="37"/>
      <c r="AT22" s="34">
        <f t="shared" si="16"/>
        <v>30.032572549019733</v>
      </c>
    </row>
    <row r="23" spans="1:46" ht="15.75" x14ac:dyDescent="0.25">
      <c r="A23" s="15">
        <v>382276</v>
      </c>
      <c r="B23" s="16">
        <v>44714</v>
      </c>
      <c r="C23" s="16" t="s">
        <v>45</v>
      </c>
      <c r="D23" s="17" t="s">
        <v>70</v>
      </c>
      <c r="E23" s="52" t="s">
        <v>83</v>
      </c>
      <c r="F23" s="53">
        <v>80</v>
      </c>
      <c r="G23" s="54">
        <f t="shared" si="17"/>
        <v>30.905252999999998</v>
      </c>
      <c r="H23" s="44" t="s">
        <v>72</v>
      </c>
      <c r="I23" s="55">
        <f t="shared" si="0"/>
        <v>30.9053</v>
      </c>
      <c r="J23" s="56">
        <v>2520.4299999999998</v>
      </c>
      <c r="K23" s="57">
        <f t="shared" si="1"/>
        <v>30.887622549019607</v>
      </c>
      <c r="L23" s="44" t="s">
        <v>72</v>
      </c>
      <c r="M23" s="21" t="s">
        <v>73</v>
      </c>
      <c r="N23" s="22">
        <v>44714</v>
      </c>
      <c r="O23" s="23">
        <f t="shared" si="2"/>
        <v>2472.4202399999999</v>
      </c>
      <c r="P23" s="23">
        <f t="shared" si="3"/>
        <v>2472.4202399999999</v>
      </c>
      <c r="Q23" s="25" t="s">
        <v>74</v>
      </c>
      <c r="R23" s="49" t="s">
        <v>75</v>
      </c>
      <c r="S23" s="21">
        <v>2022060102</v>
      </c>
      <c r="T23" s="58">
        <v>30.005099999999999</v>
      </c>
      <c r="U23" s="59">
        <f t="shared" si="4"/>
        <v>2400.4079999999999</v>
      </c>
      <c r="V23" s="29" t="s">
        <v>72</v>
      </c>
      <c r="W23" s="30" t="b">
        <f t="shared" si="5"/>
        <v>1</v>
      </c>
      <c r="X23" s="25"/>
      <c r="Y23" s="30" t="e">
        <f>VLOOKUP(A23,'[1]Средние курсы'!A:D,4,0)</f>
        <v>#N/A</v>
      </c>
      <c r="Z23" s="30" t="str">
        <f t="shared" si="6"/>
        <v>CNY</v>
      </c>
      <c r="AA23" s="31">
        <f t="shared" si="7"/>
        <v>2472.4202399999999</v>
      </c>
      <c r="AB23" s="60">
        <f t="shared" si="8"/>
        <v>30.005099999999999</v>
      </c>
      <c r="AC23" s="61">
        <f t="shared" si="9"/>
        <v>30.005099999999999</v>
      </c>
      <c r="AD23" s="13">
        <f t="shared" si="10"/>
        <v>30.905252999999998</v>
      </c>
      <c r="AE23" s="34">
        <f t="shared" si="11"/>
        <v>0</v>
      </c>
      <c r="AF23" s="60">
        <f t="shared" si="12"/>
        <v>0</v>
      </c>
      <c r="AG23" s="36">
        <f t="shared" si="13"/>
        <v>72.012239999999963</v>
      </c>
      <c r="AH23" s="37">
        <f t="shared" si="14"/>
        <v>-1.410436078431303</v>
      </c>
      <c r="AI23" s="50" t="s">
        <v>76</v>
      </c>
      <c r="AJ23" s="50"/>
      <c r="AK23" s="25" t="b">
        <v>0</v>
      </c>
      <c r="AL23" s="25"/>
      <c r="AM23" s="25"/>
      <c r="AN23" s="25"/>
      <c r="AO23" s="25"/>
      <c r="AP23" s="37">
        <f t="shared" si="15"/>
        <v>24.710098039215687</v>
      </c>
      <c r="AQ23" s="37"/>
      <c r="AR23" s="37"/>
      <c r="AS23" s="37"/>
      <c r="AT23" s="34">
        <f t="shared" si="16"/>
        <v>47.302141960784276</v>
      </c>
    </row>
    <row r="24" spans="1:46" ht="15.75" x14ac:dyDescent="0.25">
      <c r="A24" s="15">
        <v>382276</v>
      </c>
      <c r="B24" s="16">
        <v>44714</v>
      </c>
      <c r="C24" s="16" t="s">
        <v>45</v>
      </c>
      <c r="D24" s="17" t="s">
        <v>70</v>
      </c>
      <c r="E24" s="52" t="s">
        <v>84</v>
      </c>
      <c r="F24" s="53">
        <v>40</v>
      </c>
      <c r="G24" s="54">
        <f t="shared" si="17"/>
        <v>2.0278640000000001</v>
      </c>
      <c r="H24" s="44" t="s">
        <v>72</v>
      </c>
      <c r="I24" s="55">
        <f t="shared" si="0"/>
        <v>2.0278999999999998</v>
      </c>
      <c r="J24" s="56">
        <v>82.69</v>
      </c>
      <c r="K24" s="57">
        <f t="shared" si="1"/>
        <v>2.0267156862745095</v>
      </c>
      <c r="L24" s="44" t="s">
        <v>72</v>
      </c>
      <c r="M24" s="21" t="s">
        <v>73</v>
      </c>
      <c r="N24" s="22">
        <v>44714</v>
      </c>
      <c r="O24" s="23">
        <f t="shared" si="2"/>
        <v>81.114560000000012</v>
      </c>
      <c r="P24" s="23">
        <f t="shared" si="3"/>
        <v>81.114560000000012</v>
      </c>
      <c r="Q24" s="25" t="s">
        <v>74</v>
      </c>
      <c r="R24" s="49" t="s">
        <v>75</v>
      </c>
      <c r="S24" s="21">
        <v>2022060102</v>
      </c>
      <c r="T24" s="58">
        <v>1.9687999999999999</v>
      </c>
      <c r="U24" s="59">
        <f t="shared" si="4"/>
        <v>78.751999999999995</v>
      </c>
      <c r="V24" s="29" t="s">
        <v>72</v>
      </c>
      <c r="W24" s="30" t="b">
        <f t="shared" si="5"/>
        <v>1</v>
      </c>
      <c r="X24" s="25"/>
      <c r="Y24" s="30" t="e">
        <f>VLOOKUP(A24,'[1]Средние курсы'!A:D,4,0)</f>
        <v>#N/A</v>
      </c>
      <c r="Z24" s="30" t="str">
        <f t="shared" si="6"/>
        <v>CNY</v>
      </c>
      <c r="AA24" s="31">
        <f t="shared" si="7"/>
        <v>81.114560000000012</v>
      </c>
      <c r="AB24" s="60">
        <f t="shared" si="8"/>
        <v>1.9687999999999999</v>
      </c>
      <c r="AC24" s="61">
        <f t="shared" si="9"/>
        <v>1.9688000000000001</v>
      </c>
      <c r="AD24" s="13">
        <f t="shared" si="10"/>
        <v>2.0278640000000001</v>
      </c>
      <c r="AE24" s="34">
        <f t="shared" si="11"/>
        <v>0</v>
      </c>
      <c r="AF24" s="60">
        <f t="shared" si="12"/>
        <v>8.8817841970012523E-15</v>
      </c>
      <c r="AG24" s="36">
        <f t="shared" si="13"/>
        <v>2.3625600000000002</v>
      </c>
      <c r="AH24" s="37">
        <f t="shared" si="14"/>
        <v>-4.5932549019624958E-2</v>
      </c>
      <c r="AI24" s="50" t="s">
        <v>76</v>
      </c>
      <c r="AJ24" s="50"/>
      <c r="AK24" s="25" t="b">
        <v>0</v>
      </c>
      <c r="AL24" s="25"/>
      <c r="AM24" s="25"/>
      <c r="AN24" s="25"/>
      <c r="AO24" s="25"/>
      <c r="AP24" s="37">
        <f t="shared" si="15"/>
        <v>0.81068627450980391</v>
      </c>
      <c r="AQ24" s="37"/>
      <c r="AR24" s="37"/>
      <c r="AS24" s="37"/>
      <c r="AT24" s="34">
        <f t="shared" si="16"/>
        <v>1.5518737254901964</v>
      </c>
    </row>
    <row r="25" spans="1:46" ht="15.75" x14ac:dyDescent="0.25">
      <c r="A25" s="15">
        <v>382276</v>
      </c>
      <c r="B25" s="16">
        <v>44714</v>
      </c>
      <c r="C25" s="16" t="s">
        <v>45</v>
      </c>
      <c r="D25" s="17" t="s">
        <v>70</v>
      </c>
      <c r="E25" s="52" t="s">
        <v>85</v>
      </c>
      <c r="F25" s="53">
        <v>40</v>
      </c>
      <c r="G25" s="54">
        <f t="shared" si="17"/>
        <v>1.063269</v>
      </c>
      <c r="H25" s="44" t="s">
        <v>72</v>
      </c>
      <c r="I25" s="55">
        <f t="shared" si="0"/>
        <v>1.0632999999999999</v>
      </c>
      <c r="J25" s="56">
        <v>43.36</v>
      </c>
      <c r="K25" s="57">
        <f t="shared" si="1"/>
        <v>1.0627450980392157</v>
      </c>
      <c r="L25" s="44" t="s">
        <v>72</v>
      </c>
      <c r="M25" s="21" t="s">
        <v>73</v>
      </c>
      <c r="N25" s="22">
        <v>44714</v>
      </c>
      <c r="O25" s="23">
        <f t="shared" si="2"/>
        <v>42.530760000000001</v>
      </c>
      <c r="P25" s="23">
        <f t="shared" si="3"/>
        <v>42.530760000000001</v>
      </c>
      <c r="Q25" s="25" t="s">
        <v>74</v>
      </c>
      <c r="R25" s="49" t="s">
        <v>75</v>
      </c>
      <c r="S25" s="21">
        <v>2022060102</v>
      </c>
      <c r="T25" s="58">
        <v>1.0323</v>
      </c>
      <c r="U25" s="59">
        <f t="shared" si="4"/>
        <v>41.292000000000002</v>
      </c>
      <c r="V25" s="29" t="s">
        <v>72</v>
      </c>
      <c r="W25" s="30" t="b">
        <f t="shared" si="5"/>
        <v>1</v>
      </c>
      <c r="X25" s="25"/>
      <c r="Y25" s="30" t="e">
        <f>VLOOKUP(A25,'[1]Средние курсы'!A:D,4,0)</f>
        <v>#N/A</v>
      </c>
      <c r="Z25" s="30" t="str">
        <f t="shared" si="6"/>
        <v>CNY</v>
      </c>
      <c r="AA25" s="31">
        <f t="shared" si="7"/>
        <v>42.530760000000001</v>
      </c>
      <c r="AB25" s="60">
        <f t="shared" si="8"/>
        <v>1.0323</v>
      </c>
      <c r="AC25" s="61">
        <f t="shared" si="9"/>
        <v>1.0323</v>
      </c>
      <c r="AD25" s="13">
        <f t="shared" si="10"/>
        <v>1.063269</v>
      </c>
      <c r="AE25" s="34">
        <f t="shared" si="11"/>
        <v>0</v>
      </c>
      <c r="AF25" s="60">
        <f t="shared" si="12"/>
        <v>0</v>
      </c>
      <c r="AG25" s="36">
        <f t="shared" si="13"/>
        <v>1.238760000000001</v>
      </c>
      <c r="AH25" s="37">
        <f t="shared" si="14"/>
        <v>-2.0956078431373371E-2</v>
      </c>
      <c r="AI25" s="50" t="s">
        <v>76</v>
      </c>
      <c r="AJ25" s="50"/>
      <c r="AK25" s="25" t="b">
        <v>0</v>
      </c>
      <c r="AL25" s="25"/>
      <c r="AM25" s="25"/>
      <c r="AN25" s="25"/>
      <c r="AO25" s="25"/>
      <c r="AP25" s="37">
        <f t="shared" si="15"/>
        <v>0.42509803921568629</v>
      </c>
      <c r="AQ25" s="37"/>
      <c r="AR25" s="37"/>
      <c r="AS25" s="37"/>
      <c r="AT25" s="34">
        <f t="shared" si="16"/>
        <v>0.81366196078431474</v>
      </c>
    </row>
    <row r="26" spans="1:46" ht="15.75" x14ac:dyDescent="0.25">
      <c r="A26" s="15">
        <v>382276</v>
      </c>
      <c r="B26" s="16">
        <v>44714</v>
      </c>
      <c r="C26" s="16" t="s">
        <v>45</v>
      </c>
      <c r="D26" s="17" t="s">
        <v>70</v>
      </c>
      <c r="E26" s="52" t="s">
        <v>86</v>
      </c>
      <c r="F26" s="53">
        <v>80</v>
      </c>
      <c r="G26" s="54">
        <f t="shared" si="17"/>
        <v>1.3085119999999999</v>
      </c>
      <c r="H26" s="44" t="s">
        <v>72</v>
      </c>
      <c r="I26" s="55">
        <f t="shared" si="0"/>
        <v>1.3085</v>
      </c>
      <c r="J26" s="56">
        <v>106.71</v>
      </c>
      <c r="K26" s="57">
        <f t="shared" si="1"/>
        <v>1.307720588235294</v>
      </c>
      <c r="L26" s="44" t="s">
        <v>72</v>
      </c>
      <c r="M26" s="21" t="s">
        <v>73</v>
      </c>
      <c r="N26" s="22">
        <v>44714</v>
      </c>
      <c r="O26" s="23">
        <f t="shared" si="2"/>
        <v>104.68096</v>
      </c>
      <c r="P26" s="23">
        <f t="shared" si="3"/>
        <v>104.68096</v>
      </c>
      <c r="Q26" s="25" t="s">
        <v>74</v>
      </c>
      <c r="R26" s="49" t="s">
        <v>75</v>
      </c>
      <c r="S26" s="21">
        <v>2022060102</v>
      </c>
      <c r="T26" s="58">
        <v>1.2704</v>
      </c>
      <c r="U26" s="59">
        <f t="shared" si="4"/>
        <v>101.63200000000001</v>
      </c>
      <c r="V26" s="29" t="s">
        <v>72</v>
      </c>
      <c r="W26" s="30" t="b">
        <f t="shared" si="5"/>
        <v>1</v>
      </c>
      <c r="X26" s="25"/>
      <c r="Y26" s="30" t="e">
        <f>VLOOKUP(A26,'[1]Средние курсы'!A:D,4,0)</f>
        <v>#N/A</v>
      </c>
      <c r="Z26" s="30" t="str">
        <f t="shared" si="6"/>
        <v>CNY</v>
      </c>
      <c r="AA26" s="31">
        <f t="shared" si="7"/>
        <v>104.68096</v>
      </c>
      <c r="AB26" s="60">
        <f t="shared" si="8"/>
        <v>1.2704</v>
      </c>
      <c r="AC26" s="61">
        <f t="shared" si="9"/>
        <v>1.2704</v>
      </c>
      <c r="AD26" s="13">
        <f t="shared" si="10"/>
        <v>1.3085119999999999</v>
      </c>
      <c r="AE26" s="34">
        <f t="shared" si="11"/>
        <v>0</v>
      </c>
      <c r="AF26" s="60">
        <f t="shared" si="12"/>
        <v>0</v>
      </c>
      <c r="AG26" s="36">
        <f t="shared" si="13"/>
        <v>3.0489599999999939</v>
      </c>
      <c r="AH26" s="37">
        <f t="shared" si="14"/>
        <v>-6.3312941176469906E-2</v>
      </c>
      <c r="AI26" s="50" t="s">
        <v>76</v>
      </c>
      <c r="AJ26" s="50"/>
      <c r="AK26" s="25" t="b">
        <v>0</v>
      </c>
      <c r="AL26" s="25"/>
      <c r="AM26" s="25"/>
      <c r="AN26" s="25"/>
      <c r="AO26" s="25"/>
      <c r="AP26" s="37">
        <f t="shared" si="15"/>
        <v>1.0461764705882353</v>
      </c>
      <c r="AQ26" s="37"/>
      <c r="AR26" s="37"/>
      <c r="AS26" s="37"/>
      <c r="AT26" s="34">
        <f t="shared" si="16"/>
        <v>2.0027835294117589</v>
      </c>
    </row>
    <row r="27" spans="1:46" ht="15.75" x14ac:dyDescent="0.25">
      <c r="A27" s="15">
        <v>382276</v>
      </c>
      <c r="B27" s="16">
        <v>44714</v>
      </c>
      <c r="C27" s="16" t="s">
        <v>45</v>
      </c>
      <c r="D27" s="17" t="s">
        <v>70</v>
      </c>
      <c r="E27" s="52" t="s">
        <v>87</v>
      </c>
      <c r="F27" s="53">
        <v>120</v>
      </c>
      <c r="G27" s="54">
        <f t="shared" si="17"/>
        <v>0.57278300000000004</v>
      </c>
      <c r="H27" s="44" t="s">
        <v>72</v>
      </c>
      <c r="I27" s="55">
        <f t="shared" si="0"/>
        <v>0.57279999999999998</v>
      </c>
      <c r="J27" s="56">
        <v>70.069999999999993</v>
      </c>
      <c r="K27" s="57">
        <f t="shared" si="1"/>
        <v>0.57246732026143787</v>
      </c>
      <c r="L27" s="44" t="s">
        <v>72</v>
      </c>
      <c r="M27" s="21" t="s">
        <v>73</v>
      </c>
      <c r="N27" s="22">
        <v>44714</v>
      </c>
      <c r="O27" s="23">
        <f t="shared" si="2"/>
        <v>68.73396000000001</v>
      </c>
      <c r="P27" s="23">
        <f t="shared" si="3"/>
        <v>68.73396000000001</v>
      </c>
      <c r="Q27" s="25" t="s">
        <v>74</v>
      </c>
      <c r="R27" s="49" t="s">
        <v>75</v>
      </c>
      <c r="S27" s="21">
        <v>2022060102</v>
      </c>
      <c r="T27" s="58">
        <v>0.55610000000000004</v>
      </c>
      <c r="U27" s="59">
        <f t="shared" si="4"/>
        <v>66.731999999999999</v>
      </c>
      <c r="V27" s="29" t="s">
        <v>72</v>
      </c>
      <c r="W27" s="30" t="b">
        <f t="shared" si="5"/>
        <v>1</v>
      </c>
      <c r="X27" s="25"/>
      <c r="Y27" s="30" t="e">
        <f>VLOOKUP(A27,'[1]Средние курсы'!A:D,4,0)</f>
        <v>#N/A</v>
      </c>
      <c r="Z27" s="30" t="str">
        <f t="shared" si="6"/>
        <v>CNY</v>
      </c>
      <c r="AA27" s="31">
        <f t="shared" si="7"/>
        <v>68.73396000000001</v>
      </c>
      <c r="AB27" s="60">
        <f t="shared" si="8"/>
        <v>0.55610000000000004</v>
      </c>
      <c r="AC27" s="61">
        <f t="shared" si="9"/>
        <v>0.55610000000000004</v>
      </c>
      <c r="AD27" s="13">
        <f t="shared" si="10"/>
        <v>0.57278300000000004</v>
      </c>
      <c r="AE27" s="34">
        <f t="shared" si="11"/>
        <v>0</v>
      </c>
      <c r="AF27" s="60">
        <f t="shared" si="12"/>
        <v>0</v>
      </c>
      <c r="AG27" s="36">
        <f t="shared" si="13"/>
        <v>2.0019600000000004</v>
      </c>
      <c r="AH27" s="37">
        <f t="shared" si="14"/>
        <v>-3.7881568627460283E-2</v>
      </c>
      <c r="AI27" s="50" t="s">
        <v>76</v>
      </c>
      <c r="AJ27" s="50"/>
      <c r="AK27" s="25" t="b">
        <v>0</v>
      </c>
      <c r="AL27" s="25"/>
      <c r="AM27" s="25"/>
      <c r="AN27" s="25"/>
      <c r="AO27" s="25"/>
      <c r="AP27" s="37">
        <f t="shared" si="15"/>
        <v>0.68696078431372543</v>
      </c>
      <c r="AQ27" s="37"/>
      <c r="AR27" s="37"/>
      <c r="AS27" s="37"/>
      <c r="AT27" s="34">
        <f t="shared" si="16"/>
        <v>1.3149992156862749</v>
      </c>
    </row>
    <row r="28" spans="1:46" ht="15.75" x14ac:dyDescent="0.25">
      <c r="A28" s="15">
        <v>382276</v>
      </c>
      <c r="B28" s="16">
        <v>44714</v>
      </c>
      <c r="C28" s="16" t="s">
        <v>45</v>
      </c>
      <c r="D28" s="17" t="s">
        <v>70</v>
      </c>
      <c r="E28" s="52" t="s">
        <v>88</v>
      </c>
      <c r="F28" s="53">
        <v>40</v>
      </c>
      <c r="G28" s="54">
        <f t="shared" si="17"/>
        <v>1.288942</v>
      </c>
      <c r="H28" s="44" t="s">
        <v>72</v>
      </c>
      <c r="I28" s="55">
        <f t="shared" si="0"/>
        <v>1.2888999999999999</v>
      </c>
      <c r="J28" s="56">
        <v>52.56</v>
      </c>
      <c r="K28" s="57">
        <f t="shared" si="1"/>
        <v>1.2882352941176471</v>
      </c>
      <c r="L28" s="44" t="s">
        <v>72</v>
      </c>
      <c r="M28" s="21" t="s">
        <v>73</v>
      </c>
      <c r="N28" s="22">
        <v>44714</v>
      </c>
      <c r="O28" s="23">
        <f t="shared" si="2"/>
        <v>51.557680000000005</v>
      </c>
      <c r="P28" s="23">
        <f t="shared" si="3"/>
        <v>51.557680000000005</v>
      </c>
      <c r="Q28" s="25" t="s">
        <v>74</v>
      </c>
      <c r="R28" s="49" t="s">
        <v>75</v>
      </c>
      <c r="S28" s="21">
        <v>2022060102</v>
      </c>
      <c r="T28" s="58">
        <v>1.2514000000000001</v>
      </c>
      <c r="U28" s="59">
        <f t="shared" si="4"/>
        <v>50.056000000000004</v>
      </c>
      <c r="V28" s="29" t="s">
        <v>72</v>
      </c>
      <c r="W28" s="30" t="b">
        <f t="shared" si="5"/>
        <v>1</v>
      </c>
      <c r="X28" s="25"/>
      <c r="Y28" s="30" t="e">
        <f>VLOOKUP(A28,'[1]Средние курсы'!A:D,4,0)</f>
        <v>#N/A</v>
      </c>
      <c r="Z28" s="30" t="str">
        <f t="shared" si="6"/>
        <v>CNY</v>
      </c>
      <c r="AA28" s="31">
        <f t="shared" si="7"/>
        <v>51.557680000000005</v>
      </c>
      <c r="AB28" s="60">
        <f t="shared" si="8"/>
        <v>1.2514000000000001</v>
      </c>
      <c r="AC28" s="61">
        <f t="shared" si="9"/>
        <v>1.2514000000000001</v>
      </c>
      <c r="AD28" s="13">
        <f t="shared" si="10"/>
        <v>1.288942</v>
      </c>
      <c r="AE28" s="34">
        <f t="shared" si="11"/>
        <v>0</v>
      </c>
      <c r="AF28" s="60">
        <f t="shared" si="12"/>
        <v>0</v>
      </c>
      <c r="AG28" s="36">
        <f t="shared" si="13"/>
        <v>1.5016799999999986</v>
      </c>
      <c r="AH28" s="37">
        <f t="shared" si="14"/>
        <v>-2.8268235294115485E-2</v>
      </c>
      <c r="AI28" s="50" t="s">
        <v>76</v>
      </c>
      <c r="AJ28" s="50"/>
      <c r="AK28" s="25" t="b">
        <v>0</v>
      </c>
      <c r="AL28" s="25"/>
      <c r="AM28" s="25"/>
      <c r="AN28" s="25"/>
      <c r="AO28" s="25"/>
      <c r="AP28" s="37">
        <f t="shared" si="15"/>
        <v>0.5152941176470589</v>
      </c>
      <c r="AQ28" s="37"/>
      <c r="AR28" s="37"/>
      <c r="AS28" s="37"/>
      <c r="AT28" s="34">
        <f t="shared" si="16"/>
        <v>0.98638588235293967</v>
      </c>
    </row>
    <row r="29" spans="1:46" ht="15.75" x14ac:dyDescent="0.25">
      <c r="A29" s="15">
        <v>382276</v>
      </c>
      <c r="B29" s="16">
        <v>44714</v>
      </c>
      <c r="C29" s="16" t="s">
        <v>45</v>
      </c>
      <c r="D29" s="17" t="s">
        <v>70</v>
      </c>
      <c r="E29" s="52" t="s">
        <v>89</v>
      </c>
      <c r="F29" s="53">
        <v>120</v>
      </c>
      <c r="G29" s="54">
        <f t="shared" si="17"/>
        <v>4.3336220000000001</v>
      </c>
      <c r="H29" s="44" t="s">
        <v>72</v>
      </c>
      <c r="I29" s="55">
        <f t="shared" si="0"/>
        <v>4.3335999999999997</v>
      </c>
      <c r="J29" s="56">
        <v>530.13</v>
      </c>
      <c r="K29" s="57">
        <f t="shared" si="1"/>
        <v>4.3311274509803921</v>
      </c>
      <c r="L29" s="44" t="s">
        <v>72</v>
      </c>
      <c r="M29" s="21" t="s">
        <v>73</v>
      </c>
      <c r="N29" s="22">
        <v>44714</v>
      </c>
      <c r="O29" s="23">
        <f t="shared" si="2"/>
        <v>520.03463999999997</v>
      </c>
      <c r="P29" s="23">
        <f t="shared" si="3"/>
        <v>520.03463999999997</v>
      </c>
      <c r="Q29" s="25" t="s">
        <v>74</v>
      </c>
      <c r="R29" s="49" t="s">
        <v>75</v>
      </c>
      <c r="S29" s="21">
        <v>2022060102</v>
      </c>
      <c r="T29" s="58">
        <v>4.2073999999999998</v>
      </c>
      <c r="U29" s="59">
        <f t="shared" si="4"/>
        <v>504.88799999999998</v>
      </c>
      <c r="V29" s="29" t="s">
        <v>72</v>
      </c>
      <c r="W29" s="30" t="b">
        <f t="shared" si="5"/>
        <v>1</v>
      </c>
      <c r="X29" s="25"/>
      <c r="Y29" s="30" t="e">
        <f>VLOOKUP(A29,'[1]Средние курсы'!A:D,4,0)</f>
        <v>#N/A</v>
      </c>
      <c r="Z29" s="30" t="str">
        <f t="shared" si="6"/>
        <v>CNY</v>
      </c>
      <c r="AA29" s="31">
        <f t="shared" si="7"/>
        <v>520.03463999999997</v>
      </c>
      <c r="AB29" s="60">
        <f t="shared" si="8"/>
        <v>4.2073999999999998</v>
      </c>
      <c r="AC29" s="61">
        <f t="shared" si="9"/>
        <v>4.2073999999999998</v>
      </c>
      <c r="AD29" s="13">
        <f t="shared" si="10"/>
        <v>4.3336220000000001</v>
      </c>
      <c r="AE29" s="34">
        <f t="shared" si="11"/>
        <v>0</v>
      </c>
      <c r="AF29" s="60">
        <f t="shared" si="12"/>
        <v>0</v>
      </c>
      <c r="AG29" s="36">
        <f t="shared" si="13"/>
        <v>15.146640000000033</v>
      </c>
      <c r="AH29" s="37">
        <f t="shared" si="14"/>
        <v>-0.29934588235295934</v>
      </c>
      <c r="AI29" s="50" t="s">
        <v>76</v>
      </c>
      <c r="AJ29" s="50"/>
      <c r="AK29" s="25" t="b">
        <v>0</v>
      </c>
      <c r="AL29" s="25"/>
      <c r="AM29" s="25"/>
      <c r="AN29" s="25"/>
      <c r="AO29" s="25"/>
      <c r="AP29" s="37">
        <f t="shared" si="15"/>
        <v>5.1973529411764705</v>
      </c>
      <c r="AQ29" s="37"/>
      <c r="AR29" s="37"/>
      <c r="AS29" s="37"/>
      <c r="AT29" s="34">
        <f t="shared" si="16"/>
        <v>9.9492870588235629</v>
      </c>
    </row>
    <row r="30" spans="1:46" ht="15.75" x14ac:dyDescent="0.25">
      <c r="A30" s="15">
        <v>382276</v>
      </c>
      <c r="B30" s="16">
        <v>44714</v>
      </c>
      <c r="C30" s="16" t="s">
        <v>45</v>
      </c>
      <c r="D30" s="17" t="s">
        <v>70</v>
      </c>
      <c r="E30" s="52" t="s">
        <v>90</v>
      </c>
      <c r="F30" s="53">
        <v>40</v>
      </c>
      <c r="G30" s="54">
        <f t="shared" si="17"/>
        <v>2.9762880000000003</v>
      </c>
      <c r="H30" s="44" t="s">
        <v>72</v>
      </c>
      <c r="I30" s="55">
        <f t="shared" si="0"/>
        <v>2.9763000000000002</v>
      </c>
      <c r="J30" s="56">
        <v>121.36</v>
      </c>
      <c r="K30" s="57">
        <f t="shared" si="1"/>
        <v>2.9745098039215687</v>
      </c>
      <c r="L30" s="44" t="s">
        <v>72</v>
      </c>
      <c r="M30" s="21" t="s">
        <v>73</v>
      </c>
      <c r="N30" s="22">
        <v>44714</v>
      </c>
      <c r="O30" s="23">
        <f t="shared" si="2"/>
        <v>119.05152000000001</v>
      </c>
      <c r="P30" s="23">
        <f t="shared" si="3"/>
        <v>119.05152000000001</v>
      </c>
      <c r="Q30" s="25" t="s">
        <v>74</v>
      </c>
      <c r="R30" s="49" t="s">
        <v>75</v>
      </c>
      <c r="S30" s="21">
        <v>2022060102</v>
      </c>
      <c r="T30" s="58">
        <v>2.8896000000000002</v>
      </c>
      <c r="U30" s="59">
        <f t="shared" si="4"/>
        <v>115.584</v>
      </c>
      <c r="V30" s="29" t="s">
        <v>72</v>
      </c>
      <c r="W30" s="30" t="b">
        <f t="shared" si="5"/>
        <v>1</v>
      </c>
      <c r="X30" s="25"/>
      <c r="Y30" s="30" t="e">
        <f>VLOOKUP(A30,'[1]Средние курсы'!A:D,4,0)</f>
        <v>#N/A</v>
      </c>
      <c r="Z30" s="30" t="str">
        <f t="shared" si="6"/>
        <v>CNY</v>
      </c>
      <c r="AA30" s="31">
        <f t="shared" si="7"/>
        <v>119.05152000000001</v>
      </c>
      <c r="AB30" s="60">
        <f t="shared" si="8"/>
        <v>2.8896000000000002</v>
      </c>
      <c r="AC30" s="61">
        <f t="shared" si="9"/>
        <v>2.8896000000000002</v>
      </c>
      <c r="AD30" s="13">
        <f t="shared" si="10"/>
        <v>2.9762880000000003</v>
      </c>
      <c r="AE30" s="34">
        <f t="shared" si="11"/>
        <v>0</v>
      </c>
      <c r="AF30" s="60">
        <f t="shared" si="12"/>
        <v>0</v>
      </c>
      <c r="AG30" s="36">
        <f t="shared" si="13"/>
        <v>3.4675200000000039</v>
      </c>
      <c r="AH30" s="37">
        <f t="shared" si="14"/>
        <v>-7.1127843137261948E-2</v>
      </c>
      <c r="AI30" s="50" t="s">
        <v>76</v>
      </c>
      <c r="AJ30" s="50"/>
      <c r="AK30" s="25" t="b">
        <v>0</v>
      </c>
      <c r="AL30" s="25"/>
      <c r="AM30" s="25"/>
      <c r="AN30" s="25"/>
      <c r="AO30" s="25"/>
      <c r="AP30" s="37">
        <f t="shared" si="15"/>
        <v>1.1898039215686276</v>
      </c>
      <c r="AQ30" s="37"/>
      <c r="AR30" s="37"/>
      <c r="AS30" s="37"/>
      <c r="AT30" s="34">
        <f t="shared" si="16"/>
        <v>2.2777160784313764</v>
      </c>
    </row>
    <row r="31" spans="1:46" ht="15.75" x14ac:dyDescent="0.25">
      <c r="A31" s="15">
        <v>382276</v>
      </c>
      <c r="B31" s="16">
        <v>44714</v>
      </c>
      <c r="C31" s="16" t="s">
        <v>45</v>
      </c>
      <c r="D31" s="17" t="s">
        <v>70</v>
      </c>
      <c r="E31" s="52" t="s">
        <v>91</v>
      </c>
      <c r="F31" s="53">
        <v>40</v>
      </c>
      <c r="G31" s="54">
        <f t="shared" si="17"/>
        <v>0.25914799999999999</v>
      </c>
      <c r="H31" s="44" t="s">
        <v>72</v>
      </c>
      <c r="I31" s="55">
        <f t="shared" si="0"/>
        <v>0.2591</v>
      </c>
      <c r="J31" s="56">
        <v>10.57</v>
      </c>
      <c r="K31" s="57">
        <f t="shared" si="1"/>
        <v>0.25906862745098042</v>
      </c>
      <c r="L31" s="44" t="s">
        <v>72</v>
      </c>
      <c r="M31" s="21" t="s">
        <v>73</v>
      </c>
      <c r="N31" s="22">
        <v>44714</v>
      </c>
      <c r="O31" s="23">
        <f t="shared" si="2"/>
        <v>10.365919999999999</v>
      </c>
      <c r="P31" s="23">
        <f t="shared" si="3"/>
        <v>10.365919999999999</v>
      </c>
      <c r="Q31" s="25" t="s">
        <v>74</v>
      </c>
      <c r="R31" s="49" t="s">
        <v>75</v>
      </c>
      <c r="S31" s="21">
        <v>2022060102</v>
      </c>
      <c r="T31" s="58">
        <v>0.25159999999999999</v>
      </c>
      <c r="U31" s="59">
        <f t="shared" si="4"/>
        <v>10.064</v>
      </c>
      <c r="V31" s="29" t="s">
        <v>72</v>
      </c>
      <c r="W31" s="30" t="b">
        <f t="shared" si="5"/>
        <v>1</v>
      </c>
      <c r="X31" s="25"/>
      <c r="Y31" s="30" t="e">
        <f>VLOOKUP(A31,'[1]Средние курсы'!A:D,4,0)</f>
        <v>#N/A</v>
      </c>
      <c r="Z31" s="30" t="str">
        <f t="shared" si="6"/>
        <v>CNY</v>
      </c>
      <c r="AA31" s="31">
        <f t="shared" si="7"/>
        <v>10.365919999999999</v>
      </c>
      <c r="AB31" s="60">
        <f t="shared" si="8"/>
        <v>0.25159999999999999</v>
      </c>
      <c r="AC31" s="61">
        <f t="shared" si="9"/>
        <v>0.25159999999999999</v>
      </c>
      <c r="AD31" s="13">
        <f t="shared" si="10"/>
        <v>0.25914799999999999</v>
      </c>
      <c r="AE31" s="34">
        <f t="shared" si="11"/>
        <v>0</v>
      </c>
      <c r="AF31" s="60">
        <f t="shared" si="12"/>
        <v>0</v>
      </c>
      <c r="AG31" s="36">
        <f t="shared" si="13"/>
        <v>0.30191999999999997</v>
      </c>
      <c r="AH31" s="37">
        <f t="shared" si="14"/>
        <v>-3.1749019607829609E-3</v>
      </c>
      <c r="AI31" s="50" t="s">
        <v>76</v>
      </c>
      <c r="AJ31" s="50"/>
      <c r="AK31" s="25" t="b">
        <v>0</v>
      </c>
      <c r="AL31" s="25"/>
      <c r="AM31" s="25"/>
      <c r="AN31" s="25"/>
      <c r="AO31" s="25"/>
      <c r="AP31" s="37">
        <f t="shared" si="15"/>
        <v>0.10362745098039217</v>
      </c>
      <c r="AQ31" s="37"/>
      <c r="AR31" s="37"/>
      <c r="AS31" s="37"/>
      <c r="AT31" s="34">
        <f t="shared" si="16"/>
        <v>0.1982925490196078</v>
      </c>
    </row>
    <row r="32" spans="1:46" ht="15.75" x14ac:dyDescent="0.25">
      <c r="A32" s="15">
        <v>382276</v>
      </c>
      <c r="B32" s="16">
        <v>44714</v>
      </c>
      <c r="C32" s="16" t="s">
        <v>45</v>
      </c>
      <c r="D32" s="17" t="s">
        <v>70</v>
      </c>
      <c r="E32" s="52" t="s">
        <v>92</v>
      </c>
      <c r="F32" s="53">
        <v>40</v>
      </c>
      <c r="G32" s="54">
        <f t="shared" si="17"/>
        <v>2.2894840000000003</v>
      </c>
      <c r="H32" s="44" t="s">
        <v>72</v>
      </c>
      <c r="I32" s="55">
        <f t="shared" si="0"/>
        <v>2.2894999999999999</v>
      </c>
      <c r="J32" s="56">
        <v>93.36</v>
      </c>
      <c r="K32" s="57">
        <f t="shared" si="1"/>
        <v>2.2882352941176469</v>
      </c>
      <c r="L32" s="44" t="s">
        <v>72</v>
      </c>
      <c r="M32" s="21" t="s">
        <v>73</v>
      </c>
      <c r="N32" s="22">
        <v>44714</v>
      </c>
      <c r="O32" s="23">
        <f t="shared" si="2"/>
        <v>91.579360000000008</v>
      </c>
      <c r="P32" s="23">
        <f t="shared" si="3"/>
        <v>91.579360000000008</v>
      </c>
      <c r="Q32" s="25" t="s">
        <v>74</v>
      </c>
      <c r="R32" s="49" t="s">
        <v>75</v>
      </c>
      <c r="S32" s="21">
        <v>2022060102</v>
      </c>
      <c r="T32" s="58">
        <v>2.2228000000000003</v>
      </c>
      <c r="U32" s="59">
        <f t="shared" si="4"/>
        <v>88.912000000000006</v>
      </c>
      <c r="V32" s="29" t="s">
        <v>72</v>
      </c>
      <c r="W32" s="30" t="b">
        <f t="shared" si="5"/>
        <v>1</v>
      </c>
      <c r="X32" s="25"/>
      <c r="Y32" s="30" t="e">
        <f>VLOOKUP(A32,'[1]Средние курсы'!A:D,4,0)</f>
        <v>#N/A</v>
      </c>
      <c r="Z32" s="30" t="str">
        <f t="shared" si="6"/>
        <v>CNY</v>
      </c>
      <c r="AA32" s="31">
        <f t="shared" si="7"/>
        <v>91.579359999999994</v>
      </c>
      <c r="AB32" s="60">
        <f t="shared" si="8"/>
        <v>2.2228000000000003</v>
      </c>
      <c r="AC32" s="61">
        <f t="shared" si="9"/>
        <v>2.2227999999999999</v>
      </c>
      <c r="AD32" s="13">
        <f t="shared" si="10"/>
        <v>2.2894839999999999</v>
      </c>
      <c r="AE32" s="34">
        <f t="shared" si="11"/>
        <v>0</v>
      </c>
      <c r="AF32" s="60">
        <f t="shared" si="12"/>
        <v>-1.7763568394002505E-14</v>
      </c>
      <c r="AG32" s="36">
        <f t="shared" si="13"/>
        <v>2.6673599999999986</v>
      </c>
      <c r="AH32" s="37">
        <f t="shared" si="14"/>
        <v>-4.9948235294117183E-2</v>
      </c>
      <c r="AI32" s="50" t="s">
        <v>76</v>
      </c>
      <c r="AJ32" s="50"/>
      <c r="AK32" s="25" t="b">
        <v>0</v>
      </c>
      <c r="AL32" s="25"/>
      <c r="AM32" s="25"/>
      <c r="AN32" s="25"/>
      <c r="AO32" s="25"/>
      <c r="AP32" s="37">
        <f t="shared" si="15"/>
        <v>0.91529411764705881</v>
      </c>
      <c r="AQ32" s="37"/>
      <c r="AR32" s="37"/>
      <c r="AS32" s="37"/>
      <c r="AT32" s="34">
        <f t="shared" si="16"/>
        <v>1.7520658823529398</v>
      </c>
    </row>
    <row r="33" spans="1:46" ht="15.75" x14ac:dyDescent="0.25">
      <c r="A33" s="15">
        <v>382276</v>
      </c>
      <c r="B33" s="16">
        <v>44714</v>
      </c>
      <c r="C33" s="16" t="s">
        <v>45</v>
      </c>
      <c r="D33" s="17" t="s">
        <v>70</v>
      </c>
      <c r="E33" s="52" t="s">
        <v>93</v>
      </c>
      <c r="F33" s="53">
        <v>120</v>
      </c>
      <c r="G33" s="54">
        <f t="shared" si="17"/>
        <v>1.0143440000000001</v>
      </c>
      <c r="H33" s="44" t="s">
        <v>72</v>
      </c>
      <c r="I33" s="55">
        <f t="shared" si="0"/>
        <v>1.0143</v>
      </c>
      <c r="J33" s="56">
        <v>124.08</v>
      </c>
      <c r="K33" s="57">
        <f t="shared" si="1"/>
        <v>1.0137254901960784</v>
      </c>
      <c r="L33" s="44" t="s">
        <v>72</v>
      </c>
      <c r="M33" s="21" t="s">
        <v>73</v>
      </c>
      <c r="N33" s="22">
        <v>44714</v>
      </c>
      <c r="O33" s="23">
        <f t="shared" si="2"/>
        <v>121.72128000000002</v>
      </c>
      <c r="P33" s="23">
        <f t="shared" si="3"/>
        <v>121.72128000000002</v>
      </c>
      <c r="Q33" s="25" t="s">
        <v>74</v>
      </c>
      <c r="R33" s="49" t="s">
        <v>75</v>
      </c>
      <c r="S33" s="21">
        <v>2022060102</v>
      </c>
      <c r="T33" s="58">
        <v>0.98480000000000001</v>
      </c>
      <c r="U33" s="59">
        <f t="shared" si="4"/>
        <v>118.176</v>
      </c>
      <c r="V33" s="29" t="s">
        <v>72</v>
      </c>
      <c r="W33" s="30" t="b">
        <f t="shared" si="5"/>
        <v>1</v>
      </c>
      <c r="X33" s="25"/>
      <c r="Y33" s="30" t="e">
        <f>VLOOKUP(A33,'[1]Средние курсы'!A:D,4,0)</f>
        <v>#N/A</v>
      </c>
      <c r="Z33" s="30" t="str">
        <f t="shared" si="6"/>
        <v>CNY</v>
      </c>
      <c r="AA33" s="31">
        <f t="shared" si="7"/>
        <v>121.72128000000002</v>
      </c>
      <c r="AB33" s="60">
        <f t="shared" si="8"/>
        <v>0.98480000000000001</v>
      </c>
      <c r="AC33" s="61">
        <f t="shared" si="9"/>
        <v>0.98480000000000001</v>
      </c>
      <c r="AD33" s="13">
        <f t="shared" si="10"/>
        <v>1.0143440000000001</v>
      </c>
      <c r="AE33" s="34">
        <f t="shared" si="11"/>
        <v>0</v>
      </c>
      <c r="AF33" s="60">
        <f t="shared" si="12"/>
        <v>0</v>
      </c>
      <c r="AG33" s="36">
        <f t="shared" si="13"/>
        <v>3.5452800000000151</v>
      </c>
      <c r="AH33" s="37">
        <f t="shared" si="14"/>
        <v>-7.4221176470610217E-2</v>
      </c>
      <c r="AI33" s="50" t="s">
        <v>76</v>
      </c>
      <c r="AJ33" s="50"/>
      <c r="AK33" s="25" t="b">
        <v>0</v>
      </c>
      <c r="AL33" s="25"/>
      <c r="AM33" s="25"/>
      <c r="AN33" s="25"/>
      <c r="AO33" s="25"/>
      <c r="AP33" s="37">
        <f t="shared" si="15"/>
        <v>1.2164705882352942</v>
      </c>
      <c r="AQ33" s="37"/>
      <c r="AR33" s="37"/>
      <c r="AS33" s="37"/>
      <c r="AT33" s="34">
        <f t="shared" si="16"/>
        <v>2.3288094117647207</v>
      </c>
    </row>
    <row r="34" spans="1:46" ht="15.75" x14ac:dyDescent="0.25">
      <c r="A34" s="15">
        <v>382276</v>
      </c>
      <c r="B34" s="16">
        <v>44714</v>
      </c>
      <c r="C34" s="16" t="s">
        <v>45</v>
      </c>
      <c r="D34" s="17" t="s">
        <v>70</v>
      </c>
      <c r="E34" s="52" t="s">
        <v>94</v>
      </c>
      <c r="F34" s="53">
        <v>40</v>
      </c>
      <c r="G34" s="54">
        <f t="shared" si="17"/>
        <v>0.981796</v>
      </c>
      <c r="H34" s="44" t="s">
        <v>72</v>
      </c>
      <c r="I34" s="55">
        <f t="shared" si="0"/>
        <v>0.98180000000000001</v>
      </c>
      <c r="J34" s="56">
        <v>40.03</v>
      </c>
      <c r="K34" s="57">
        <f t="shared" si="1"/>
        <v>0.98112745098039211</v>
      </c>
      <c r="L34" s="44" t="s">
        <v>72</v>
      </c>
      <c r="M34" s="21" t="s">
        <v>73</v>
      </c>
      <c r="N34" s="22">
        <v>44714</v>
      </c>
      <c r="O34" s="23">
        <f t="shared" si="2"/>
        <v>39.271839999999997</v>
      </c>
      <c r="P34" s="23">
        <f t="shared" si="3"/>
        <v>39.271839999999997</v>
      </c>
      <c r="Q34" s="25" t="s">
        <v>74</v>
      </c>
      <c r="R34" s="49" t="s">
        <v>75</v>
      </c>
      <c r="S34" s="21">
        <v>2022060102</v>
      </c>
      <c r="T34" s="58">
        <v>0.95319999999999994</v>
      </c>
      <c r="U34" s="59">
        <f t="shared" si="4"/>
        <v>38.128</v>
      </c>
      <c r="V34" s="29" t="s">
        <v>72</v>
      </c>
      <c r="W34" s="30" t="b">
        <f t="shared" si="5"/>
        <v>1</v>
      </c>
      <c r="X34" s="25"/>
      <c r="Y34" s="30" t="e">
        <f>VLOOKUP(A34,'[1]Средние курсы'!A:D,4,0)</f>
        <v>#N/A</v>
      </c>
      <c r="Z34" s="30" t="str">
        <f t="shared" si="6"/>
        <v>CNY</v>
      </c>
      <c r="AA34" s="31">
        <f t="shared" si="7"/>
        <v>39.271840000000005</v>
      </c>
      <c r="AB34" s="60">
        <f t="shared" si="8"/>
        <v>0.95319999999999994</v>
      </c>
      <c r="AC34" s="61">
        <f t="shared" si="9"/>
        <v>0.95320000000000005</v>
      </c>
      <c r="AD34" s="13">
        <f t="shared" si="10"/>
        <v>0.98179600000000011</v>
      </c>
      <c r="AE34" s="34">
        <f t="shared" si="11"/>
        <v>0</v>
      </c>
      <c r="AF34" s="60">
        <f t="shared" si="12"/>
        <v>4.4408920985006262E-15</v>
      </c>
      <c r="AG34" s="36">
        <f t="shared" si="13"/>
        <v>1.1438400000000026</v>
      </c>
      <c r="AH34" s="37">
        <f t="shared" si="14"/>
        <v>-2.6741960784320007E-2</v>
      </c>
      <c r="AI34" s="50" t="s">
        <v>76</v>
      </c>
      <c r="AJ34" s="50"/>
      <c r="AK34" s="25" t="b">
        <v>0</v>
      </c>
      <c r="AL34" s="25"/>
      <c r="AM34" s="25"/>
      <c r="AN34" s="25"/>
      <c r="AO34" s="25"/>
      <c r="AP34" s="37">
        <f t="shared" si="15"/>
        <v>0.39245098039215687</v>
      </c>
      <c r="AQ34" s="37"/>
      <c r="AR34" s="37"/>
      <c r="AS34" s="37"/>
      <c r="AT34" s="34">
        <f t="shared" si="16"/>
        <v>0.75138901960784577</v>
      </c>
    </row>
    <row r="35" spans="1:46" ht="15.75" x14ac:dyDescent="0.25">
      <c r="A35" s="15">
        <v>382276</v>
      </c>
      <c r="B35" s="16">
        <v>44714</v>
      </c>
      <c r="C35" s="16" t="s">
        <v>45</v>
      </c>
      <c r="D35" s="17" t="s">
        <v>70</v>
      </c>
      <c r="E35" s="52" t="s">
        <v>95</v>
      </c>
      <c r="F35" s="53">
        <v>160</v>
      </c>
      <c r="G35" s="54">
        <f t="shared" si="17"/>
        <v>1.7337990000000001</v>
      </c>
      <c r="H35" s="44" t="s">
        <v>72</v>
      </c>
      <c r="I35" s="55">
        <f t="shared" si="0"/>
        <v>1.7338</v>
      </c>
      <c r="J35" s="56">
        <v>282.79000000000002</v>
      </c>
      <c r="K35" s="57">
        <f t="shared" si="1"/>
        <v>1.7327818627450982</v>
      </c>
      <c r="L35" s="44" t="s">
        <v>72</v>
      </c>
      <c r="M35" s="21" t="s">
        <v>73</v>
      </c>
      <c r="N35" s="22">
        <v>44714</v>
      </c>
      <c r="O35" s="23">
        <f t="shared" si="2"/>
        <v>277.40784000000002</v>
      </c>
      <c r="P35" s="23">
        <f t="shared" si="3"/>
        <v>277.40784000000002</v>
      </c>
      <c r="Q35" s="25" t="s">
        <v>74</v>
      </c>
      <c r="R35" s="49" t="s">
        <v>75</v>
      </c>
      <c r="S35" s="21">
        <v>2022060102</v>
      </c>
      <c r="T35" s="58">
        <v>1.6833</v>
      </c>
      <c r="U35" s="59">
        <f t="shared" si="4"/>
        <v>269.32799999999997</v>
      </c>
      <c r="V35" s="29" t="s">
        <v>72</v>
      </c>
      <c r="W35" s="30" t="b">
        <f t="shared" si="5"/>
        <v>1</v>
      </c>
      <c r="X35" s="25"/>
      <c r="Y35" s="30" t="e">
        <f>VLOOKUP(A35,'[1]Средние курсы'!A:D,4,0)</f>
        <v>#N/A</v>
      </c>
      <c r="Z35" s="30" t="str">
        <f t="shared" si="6"/>
        <v>CNY</v>
      </c>
      <c r="AA35" s="31">
        <f t="shared" si="7"/>
        <v>277.40784000000002</v>
      </c>
      <c r="AB35" s="60">
        <f t="shared" si="8"/>
        <v>1.6833</v>
      </c>
      <c r="AC35" s="61">
        <f t="shared" si="9"/>
        <v>1.6833</v>
      </c>
      <c r="AD35" s="13">
        <f t="shared" si="10"/>
        <v>1.7337990000000001</v>
      </c>
      <c r="AE35" s="34">
        <f t="shared" si="11"/>
        <v>0</v>
      </c>
      <c r="AF35" s="60">
        <f t="shared" si="12"/>
        <v>0</v>
      </c>
      <c r="AG35" s="36">
        <f t="shared" si="13"/>
        <v>8.0798400000000115</v>
      </c>
      <c r="AH35" s="37">
        <f t="shared" si="14"/>
        <v>-0.16274196078430947</v>
      </c>
      <c r="AI35" s="50" t="s">
        <v>76</v>
      </c>
      <c r="AJ35" s="50"/>
      <c r="AK35" s="25" t="b">
        <v>0</v>
      </c>
      <c r="AL35" s="25"/>
      <c r="AM35" s="25"/>
      <c r="AN35" s="25"/>
      <c r="AO35" s="25"/>
      <c r="AP35" s="37">
        <f t="shared" si="15"/>
        <v>2.7724509803921569</v>
      </c>
      <c r="AQ35" s="37"/>
      <c r="AR35" s="37"/>
      <c r="AS35" s="37"/>
      <c r="AT35" s="34">
        <f t="shared" si="16"/>
        <v>5.3073890196078546</v>
      </c>
    </row>
    <row r="36" spans="1:46" ht="15.75" x14ac:dyDescent="0.25">
      <c r="A36" s="15">
        <v>382276</v>
      </c>
      <c r="B36" s="16">
        <v>44714</v>
      </c>
      <c r="C36" s="16" t="s">
        <v>45</v>
      </c>
      <c r="D36" s="17" t="s">
        <v>70</v>
      </c>
      <c r="E36" s="52" t="s">
        <v>96</v>
      </c>
      <c r="F36" s="53">
        <v>40</v>
      </c>
      <c r="G36" s="54">
        <f t="shared" si="17"/>
        <v>2.9436370000000003</v>
      </c>
      <c r="H36" s="44" t="s">
        <v>72</v>
      </c>
      <c r="I36" s="55">
        <f t="shared" si="0"/>
        <v>2.9436</v>
      </c>
      <c r="J36" s="56">
        <v>120.03</v>
      </c>
      <c r="K36" s="57">
        <f t="shared" si="1"/>
        <v>2.9419117647058823</v>
      </c>
      <c r="L36" s="44" t="s">
        <v>72</v>
      </c>
      <c r="M36" s="21" t="s">
        <v>73</v>
      </c>
      <c r="N36" s="22">
        <v>44714</v>
      </c>
      <c r="O36" s="23">
        <f t="shared" si="2"/>
        <v>117.74548000000001</v>
      </c>
      <c r="P36" s="23">
        <f t="shared" si="3"/>
        <v>117.74548000000001</v>
      </c>
      <c r="Q36" s="25" t="s">
        <v>74</v>
      </c>
      <c r="R36" s="49" t="s">
        <v>75</v>
      </c>
      <c r="S36" s="21">
        <v>2022060102</v>
      </c>
      <c r="T36" s="58">
        <v>2.8579000000000003</v>
      </c>
      <c r="U36" s="59">
        <f t="shared" si="4"/>
        <v>114.31600000000002</v>
      </c>
      <c r="V36" s="29" t="s">
        <v>72</v>
      </c>
      <c r="W36" s="30" t="b">
        <f t="shared" si="5"/>
        <v>1</v>
      </c>
      <c r="X36" s="25"/>
      <c r="Y36" s="30" t="e">
        <f>VLOOKUP(A36,'[1]Средние курсы'!A:D,4,0)</f>
        <v>#N/A</v>
      </c>
      <c r="Z36" s="30" t="str">
        <f t="shared" si="6"/>
        <v>CNY</v>
      </c>
      <c r="AA36" s="31">
        <f t="shared" si="7"/>
        <v>117.74547999999999</v>
      </c>
      <c r="AB36" s="60">
        <f t="shared" si="8"/>
        <v>2.8579000000000003</v>
      </c>
      <c r="AC36" s="61">
        <f t="shared" si="9"/>
        <v>2.8578999999999999</v>
      </c>
      <c r="AD36" s="13">
        <f t="shared" si="10"/>
        <v>2.9436369999999998</v>
      </c>
      <c r="AE36" s="34">
        <f t="shared" si="11"/>
        <v>0</v>
      </c>
      <c r="AF36" s="60">
        <f t="shared" si="12"/>
        <v>-1.7763568394002505E-14</v>
      </c>
      <c r="AG36" s="36">
        <f t="shared" si="13"/>
        <v>3.4294799999999981</v>
      </c>
      <c r="AH36" s="37">
        <f t="shared" si="14"/>
        <v>-6.900941176469999E-2</v>
      </c>
      <c r="AI36" s="50" t="s">
        <v>76</v>
      </c>
      <c r="AJ36" s="50"/>
      <c r="AK36" s="25" t="b">
        <v>0</v>
      </c>
      <c r="AL36" s="25"/>
      <c r="AM36" s="25"/>
      <c r="AN36" s="25"/>
      <c r="AO36" s="25"/>
      <c r="AP36" s="37">
        <f t="shared" si="15"/>
        <v>1.1767647058823529</v>
      </c>
      <c r="AQ36" s="37"/>
      <c r="AR36" s="37"/>
      <c r="AS36" s="37"/>
      <c r="AT36" s="34">
        <f t="shared" si="16"/>
        <v>2.2527152941176452</v>
      </c>
    </row>
    <row r="37" spans="1:46" ht="15.75" x14ac:dyDescent="0.25">
      <c r="A37" s="15">
        <v>382276</v>
      </c>
      <c r="B37" s="16">
        <v>44714</v>
      </c>
      <c r="C37" s="16" t="s">
        <v>45</v>
      </c>
      <c r="D37" s="17" t="s">
        <v>70</v>
      </c>
      <c r="E37" s="52" t="s">
        <v>97</v>
      </c>
      <c r="F37" s="53">
        <v>80</v>
      </c>
      <c r="G37" s="54">
        <f t="shared" si="17"/>
        <v>4.415095</v>
      </c>
      <c r="H37" s="44" t="s">
        <v>72</v>
      </c>
      <c r="I37" s="55">
        <f t="shared" si="0"/>
        <v>4.4150999999999998</v>
      </c>
      <c r="J37" s="56">
        <v>360.07</v>
      </c>
      <c r="K37" s="57">
        <f t="shared" si="1"/>
        <v>4.4126225490196074</v>
      </c>
      <c r="L37" s="44" t="s">
        <v>72</v>
      </c>
      <c r="M37" s="21" t="s">
        <v>73</v>
      </c>
      <c r="N37" s="22">
        <v>44714</v>
      </c>
      <c r="O37" s="23">
        <f t="shared" si="2"/>
        <v>353.20760000000001</v>
      </c>
      <c r="P37" s="23">
        <f t="shared" si="3"/>
        <v>353.20760000000001</v>
      </c>
      <c r="Q37" s="25" t="s">
        <v>74</v>
      </c>
      <c r="R37" s="49" t="s">
        <v>75</v>
      </c>
      <c r="S37" s="21">
        <v>2022060102</v>
      </c>
      <c r="T37" s="58">
        <v>4.2865000000000002</v>
      </c>
      <c r="U37" s="59">
        <f t="shared" si="4"/>
        <v>342.92</v>
      </c>
      <c r="V37" s="29" t="s">
        <v>72</v>
      </c>
      <c r="W37" s="30" t="b">
        <f t="shared" si="5"/>
        <v>1</v>
      </c>
      <c r="X37" s="25"/>
      <c r="Y37" s="30" t="e">
        <f>VLOOKUP(A37,'[1]Средние курсы'!A:D,4,0)</f>
        <v>#N/A</v>
      </c>
      <c r="Z37" s="30" t="str">
        <f t="shared" si="6"/>
        <v>CNY</v>
      </c>
      <c r="AA37" s="31">
        <f t="shared" si="7"/>
        <v>353.20760000000001</v>
      </c>
      <c r="AB37" s="60">
        <f t="shared" si="8"/>
        <v>4.2865000000000002</v>
      </c>
      <c r="AC37" s="61">
        <f t="shared" si="9"/>
        <v>4.2865000000000002</v>
      </c>
      <c r="AD37" s="13">
        <f t="shared" si="10"/>
        <v>4.415095</v>
      </c>
      <c r="AE37" s="34">
        <f t="shared" si="11"/>
        <v>0</v>
      </c>
      <c r="AF37" s="60">
        <f t="shared" si="12"/>
        <v>0</v>
      </c>
      <c r="AG37" s="36">
        <f t="shared" si="13"/>
        <v>10.287599999999983</v>
      </c>
      <c r="AH37" s="37">
        <f t="shared" si="14"/>
        <v>-0.19779607843140923</v>
      </c>
      <c r="AI37" s="50" t="s">
        <v>76</v>
      </c>
      <c r="AJ37" s="50"/>
      <c r="AK37" s="25" t="b">
        <v>0</v>
      </c>
      <c r="AL37" s="25"/>
      <c r="AM37" s="25"/>
      <c r="AN37" s="25"/>
      <c r="AO37" s="25"/>
      <c r="AP37" s="37">
        <f t="shared" si="15"/>
        <v>3.5300980392156864</v>
      </c>
      <c r="AQ37" s="37"/>
      <c r="AR37" s="37"/>
      <c r="AS37" s="37"/>
      <c r="AT37" s="34">
        <f t="shared" si="16"/>
        <v>6.757501960784297</v>
      </c>
    </row>
    <row r="38" spans="1:46" ht="15.75" x14ac:dyDescent="0.25">
      <c r="A38" s="15">
        <v>382276</v>
      </c>
      <c r="B38" s="16">
        <v>44714</v>
      </c>
      <c r="C38" s="16" t="s">
        <v>45</v>
      </c>
      <c r="D38" s="17" t="s">
        <v>70</v>
      </c>
      <c r="E38" s="52" t="s">
        <v>98</v>
      </c>
      <c r="F38" s="53">
        <v>480</v>
      </c>
      <c r="G38" s="54">
        <f t="shared" si="17"/>
        <v>3.6793660000000004</v>
      </c>
      <c r="H38" s="44" t="s">
        <v>72</v>
      </c>
      <c r="I38" s="55">
        <f t="shared" si="0"/>
        <v>3.6793999999999998</v>
      </c>
      <c r="J38" s="56">
        <v>1800.39</v>
      </c>
      <c r="K38" s="57">
        <f t="shared" si="1"/>
        <v>3.6772671568627455</v>
      </c>
      <c r="L38" s="44" t="s">
        <v>72</v>
      </c>
      <c r="M38" s="21" t="s">
        <v>73</v>
      </c>
      <c r="N38" s="22">
        <v>44714</v>
      </c>
      <c r="O38" s="23">
        <f t="shared" si="2"/>
        <v>1766.0956800000001</v>
      </c>
      <c r="P38" s="23">
        <f t="shared" si="3"/>
        <v>1766.0956800000001</v>
      </c>
      <c r="Q38" s="25" t="s">
        <v>74</v>
      </c>
      <c r="R38" s="49" t="s">
        <v>75</v>
      </c>
      <c r="S38" s="21">
        <v>2022060102</v>
      </c>
      <c r="T38" s="58">
        <v>3.5722</v>
      </c>
      <c r="U38" s="59">
        <f t="shared" si="4"/>
        <v>1714.6559999999999</v>
      </c>
      <c r="V38" s="29" t="s">
        <v>72</v>
      </c>
      <c r="W38" s="30" t="b">
        <f t="shared" si="5"/>
        <v>1</v>
      </c>
      <c r="X38" s="25"/>
      <c r="Y38" s="30" t="e">
        <f>VLOOKUP(A38,'[1]Средние курсы'!A:D,4,0)</f>
        <v>#N/A</v>
      </c>
      <c r="Z38" s="30" t="str">
        <f t="shared" si="6"/>
        <v>CNY</v>
      </c>
      <c r="AA38" s="31">
        <f t="shared" si="7"/>
        <v>1766.0956800000001</v>
      </c>
      <c r="AB38" s="60">
        <f t="shared" si="8"/>
        <v>3.5722</v>
      </c>
      <c r="AC38" s="61">
        <f t="shared" si="9"/>
        <v>3.5722</v>
      </c>
      <c r="AD38" s="13">
        <f t="shared" si="10"/>
        <v>3.6793660000000004</v>
      </c>
      <c r="AE38" s="34">
        <f t="shared" si="11"/>
        <v>0</v>
      </c>
      <c r="AF38" s="60">
        <f t="shared" si="12"/>
        <v>0</v>
      </c>
      <c r="AG38" s="36">
        <f t="shared" si="13"/>
        <v>51.439680000000152</v>
      </c>
      <c r="AH38" s="37">
        <f t="shared" si="14"/>
        <v>-1.007444705882321</v>
      </c>
      <c r="AI38" s="50" t="s">
        <v>76</v>
      </c>
      <c r="AJ38" s="50"/>
      <c r="AK38" s="25" t="b">
        <v>0</v>
      </c>
      <c r="AL38" s="25"/>
      <c r="AM38" s="25"/>
      <c r="AN38" s="25"/>
      <c r="AO38" s="25"/>
      <c r="AP38" s="37">
        <f t="shared" si="15"/>
        <v>17.650882352941178</v>
      </c>
      <c r="AQ38" s="37"/>
      <c r="AR38" s="37"/>
      <c r="AS38" s="37"/>
      <c r="AT38" s="34">
        <f t="shared" si="16"/>
        <v>33.788797647058971</v>
      </c>
    </row>
    <row r="39" spans="1:46" ht="15.75" x14ac:dyDescent="0.25">
      <c r="A39" s="15">
        <v>382276</v>
      </c>
      <c r="B39" s="16">
        <v>44714</v>
      </c>
      <c r="C39" s="16" t="s">
        <v>45</v>
      </c>
      <c r="D39" s="17" t="s">
        <v>70</v>
      </c>
      <c r="E39" s="52" t="s">
        <v>99</v>
      </c>
      <c r="F39" s="53">
        <v>480</v>
      </c>
      <c r="G39" s="54">
        <f t="shared" si="17"/>
        <v>3.6793660000000004</v>
      </c>
      <c r="H39" s="44" t="s">
        <v>72</v>
      </c>
      <c r="I39" s="55">
        <f t="shared" si="0"/>
        <v>3.6793999999999998</v>
      </c>
      <c r="J39" s="56">
        <v>1800.39</v>
      </c>
      <c r="K39" s="57">
        <f t="shared" si="1"/>
        <v>3.6772671568627455</v>
      </c>
      <c r="L39" s="44" t="s">
        <v>72</v>
      </c>
      <c r="M39" s="21" t="s">
        <v>73</v>
      </c>
      <c r="N39" s="22">
        <v>44714</v>
      </c>
      <c r="O39" s="23">
        <f t="shared" si="2"/>
        <v>1766.0956800000001</v>
      </c>
      <c r="P39" s="23">
        <f t="shared" si="3"/>
        <v>1766.0956800000001</v>
      </c>
      <c r="Q39" s="25" t="s">
        <v>74</v>
      </c>
      <c r="R39" s="49" t="s">
        <v>75</v>
      </c>
      <c r="S39" s="21">
        <v>2022060102</v>
      </c>
      <c r="T39" s="58">
        <v>3.5722</v>
      </c>
      <c r="U39" s="59">
        <f t="shared" si="4"/>
        <v>1714.6559999999999</v>
      </c>
      <c r="V39" s="29" t="s">
        <v>72</v>
      </c>
      <c r="W39" s="30" t="b">
        <f t="shared" si="5"/>
        <v>1</v>
      </c>
      <c r="X39" s="25"/>
      <c r="Y39" s="30" t="e">
        <f>VLOOKUP(A39,'[1]Средние курсы'!A:D,4,0)</f>
        <v>#N/A</v>
      </c>
      <c r="Z39" s="30" t="str">
        <f t="shared" si="6"/>
        <v>CNY</v>
      </c>
      <c r="AA39" s="31">
        <f t="shared" si="7"/>
        <v>1766.0956800000001</v>
      </c>
      <c r="AB39" s="60">
        <f t="shared" si="8"/>
        <v>3.5722</v>
      </c>
      <c r="AC39" s="61">
        <f t="shared" si="9"/>
        <v>3.5722</v>
      </c>
      <c r="AD39" s="13">
        <f t="shared" si="10"/>
        <v>3.6793660000000004</v>
      </c>
      <c r="AE39" s="34">
        <f t="shared" si="11"/>
        <v>0</v>
      </c>
      <c r="AF39" s="60">
        <f t="shared" si="12"/>
        <v>0</v>
      </c>
      <c r="AG39" s="36">
        <f t="shared" si="13"/>
        <v>51.439680000000152</v>
      </c>
      <c r="AH39" s="37">
        <f t="shared" si="14"/>
        <v>-1.007444705882321</v>
      </c>
      <c r="AI39" s="50" t="s">
        <v>76</v>
      </c>
      <c r="AJ39" s="50"/>
      <c r="AK39" s="25" t="b">
        <v>0</v>
      </c>
      <c r="AL39" s="25"/>
      <c r="AM39" s="25"/>
      <c r="AN39" s="25"/>
      <c r="AO39" s="25"/>
      <c r="AP39" s="37">
        <f t="shared" si="15"/>
        <v>17.650882352941178</v>
      </c>
      <c r="AQ39" s="37"/>
      <c r="AR39" s="37"/>
      <c r="AS39" s="37"/>
      <c r="AT39" s="34">
        <f t="shared" si="16"/>
        <v>33.788797647058971</v>
      </c>
    </row>
    <row r="40" spans="1:46" ht="15.75" x14ac:dyDescent="0.25">
      <c r="A40" s="15">
        <v>382276</v>
      </c>
      <c r="B40" s="16">
        <v>44714</v>
      </c>
      <c r="C40" s="16" t="s">
        <v>45</v>
      </c>
      <c r="D40" s="17" t="s">
        <v>70</v>
      </c>
      <c r="E40" s="52" t="s">
        <v>100</v>
      </c>
      <c r="F40" s="53">
        <v>40</v>
      </c>
      <c r="G40" s="54">
        <f t="shared" si="17"/>
        <v>2.6983940000000004</v>
      </c>
      <c r="H40" s="44" t="s">
        <v>72</v>
      </c>
      <c r="I40" s="55">
        <f t="shared" si="0"/>
        <v>2.6983999999999999</v>
      </c>
      <c r="J40" s="56">
        <v>110.03</v>
      </c>
      <c r="K40" s="57">
        <f t="shared" si="1"/>
        <v>2.696813725490196</v>
      </c>
      <c r="L40" s="44" t="s">
        <v>72</v>
      </c>
      <c r="M40" s="21" t="s">
        <v>73</v>
      </c>
      <c r="N40" s="22">
        <v>44714</v>
      </c>
      <c r="O40" s="23">
        <f t="shared" si="2"/>
        <v>107.93576000000002</v>
      </c>
      <c r="P40" s="23">
        <f t="shared" si="3"/>
        <v>107.93576000000002</v>
      </c>
      <c r="Q40" s="25" t="s">
        <v>74</v>
      </c>
      <c r="R40" s="49" t="s">
        <v>75</v>
      </c>
      <c r="S40" s="21">
        <v>2022060102</v>
      </c>
      <c r="T40" s="58">
        <v>2.6198000000000001</v>
      </c>
      <c r="U40" s="59">
        <f t="shared" si="4"/>
        <v>104.792</v>
      </c>
      <c r="V40" s="29" t="s">
        <v>72</v>
      </c>
      <c r="W40" s="30" t="b">
        <f t="shared" si="5"/>
        <v>1</v>
      </c>
      <c r="X40" s="25"/>
      <c r="Y40" s="30" t="e">
        <f>VLOOKUP(A40,'[1]Средние курсы'!A:D,4,0)</f>
        <v>#N/A</v>
      </c>
      <c r="Z40" s="30" t="str">
        <f t="shared" si="6"/>
        <v>CNY</v>
      </c>
      <c r="AA40" s="31">
        <f t="shared" si="7"/>
        <v>107.93576000000002</v>
      </c>
      <c r="AB40" s="60">
        <f t="shared" si="8"/>
        <v>2.6198000000000001</v>
      </c>
      <c r="AC40" s="61">
        <f t="shared" si="9"/>
        <v>2.6198000000000001</v>
      </c>
      <c r="AD40" s="13">
        <f t="shared" si="10"/>
        <v>2.6983940000000004</v>
      </c>
      <c r="AE40" s="34">
        <f t="shared" si="11"/>
        <v>0</v>
      </c>
      <c r="AF40" s="60">
        <f t="shared" si="12"/>
        <v>0</v>
      </c>
      <c r="AG40" s="36">
        <f t="shared" si="13"/>
        <v>3.143760000000011</v>
      </c>
      <c r="AH40" s="37">
        <f t="shared" si="14"/>
        <v>-6.3210980392174321E-2</v>
      </c>
      <c r="AI40" s="50" t="s">
        <v>76</v>
      </c>
      <c r="AJ40" s="50"/>
      <c r="AK40" s="25" t="b">
        <v>0</v>
      </c>
      <c r="AL40" s="25"/>
      <c r="AM40" s="25"/>
      <c r="AN40" s="25"/>
      <c r="AO40" s="25"/>
      <c r="AP40" s="37">
        <f t="shared" si="15"/>
        <v>1.0787254901960786</v>
      </c>
      <c r="AQ40" s="37"/>
      <c r="AR40" s="37"/>
      <c r="AS40" s="37"/>
      <c r="AT40" s="34">
        <f t="shared" si="16"/>
        <v>2.0650345098039322</v>
      </c>
    </row>
    <row r="41" spans="1:46" ht="15.75" x14ac:dyDescent="0.25">
      <c r="A41" s="15">
        <v>382276</v>
      </c>
      <c r="B41" s="16">
        <v>44714</v>
      </c>
      <c r="C41" s="16" t="s">
        <v>45</v>
      </c>
      <c r="D41" s="17" t="s">
        <v>70</v>
      </c>
      <c r="E41" s="52" t="s">
        <v>101</v>
      </c>
      <c r="F41" s="53">
        <v>40</v>
      </c>
      <c r="G41" s="54">
        <f t="shared" si="17"/>
        <v>6.8355949999999996</v>
      </c>
      <c r="H41" s="44" t="s">
        <v>72</v>
      </c>
      <c r="I41" s="55">
        <f t="shared" si="0"/>
        <v>6.8356000000000003</v>
      </c>
      <c r="J41" s="56">
        <v>278.73</v>
      </c>
      <c r="K41" s="57">
        <f t="shared" si="1"/>
        <v>6.831617647058823</v>
      </c>
      <c r="L41" s="44" t="s">
        <v>72</v>
      </c>
      <c r="M41" s="21" t="s">
        <v>73</v>
      </c>
      <c r="N41" s="22">
        <v>44714</v>
      </c>
      <c r="O41" s="23">
        <f t="shared" si="2"/>
        <v>273.42379999999997</v>
      </c>
      <c r="P41" s="23">
        <f t="shared" si="3"/>
        <v>273.42379999999997</v>
      </c>
      <c r="Q41" s="25" t="s">
        <v>74</v>
      </c>
      <c r="R41" s="49" t="s">
        <v>75</v>
      </c>
      <c r="S41" s="21">
        <v>2022060102</v>
      </c>
      <c r="T41" s="58">
        <v>6.6364999999999998</v>
      </c>
      <c r="U41" s="59">
        <f t="shared" si="4"/>
        <v>265.45999999999998</v>
      </c>
      <c r="V41" s="29" t="s">
        <v>72</v>
      </c>
      <c r="W41" s="30" t="b">
        <f t="shared" si="5"/>
        <v>1</v>
      </c>
      <c r="X41" s="25"/>
      <c r="Y41" s="30" t="e">
        <f>VLOOKUP(A41,'[1]Средние курсы'!A:D,4,0)</f>
        <v>#N/A</v>
      </c>
      <c r="Z41" s="30" t="str">
        <f t="shared" si="6"/>
        <v>CNY</v>
      </c>
      <c r="AA41" s="31">
        <f t="shared" si="7"/>
        <v>273.42379999999997</v>
      </c>
      <c r="AB41" s="60">
        <f t="shared" si="8"/>
        <v>6.6364999999999998</v>
      </c>
      <c r="AC41" s="61">
        <f t="shared" si="9"/>
        <v>6.6364999999999998</v>
      </c>
      <c r="AD41" s="13">
        <f t="shared" si="10"/>
        <v>6.8355949999999996</v>
      </c>
      <c r="AE41" s="34">
        <f t="shared" si="11"/>
        <v>0</v>
      </c>
      <c r="AF41" s="60">
        <f t="shared" si="12"/>
        <v>0</v>
      </c>
      <c r="AG41" s="36">
        <f t="shared" si="13"/>
        <v>7.963799999999992</v>
      </c>
      <c r="AH41" s="37">
        <f t="shared" si="14"/>
        <v>-0.15909411764706505</v>
      </c>
      <c r="AI41" s="50" t="s">
        <v>76</v>
      </c>
      <c r="AJ41" s="50"/>
      <c r="AK41" s="25" t="b">
        <v>0</v>
      </c>
      <c r="AL41" s="25"/>
      <c r="AM41" s="25"/>
      <c r="AN41" s="25"/>
      <c r="AO41" s="25"/>
      <c r="AP41" s="37">
        <f t="shared" si="15"/>
        <v>2.7326470588235292</v>
      </c>
      <c r="AQ41" s="37"/>
      <c r="AR41" s="37"/>
      <c r="AS41" s="37"/>
      <c r="AT41" s="34">
        <f t="shared" si="16"/>
        <v>5.2311529411764628</v>
      </c>
    </row>
    <row r="42" spans="1:46" ht="15.75" x14ac:dyDescent="0.25">
      <c r="A42" s="15">
        <v>382276</v>
      </c>
      <c r="B42" s="16">
        <v>44714</v>
      </c>
      <c r="C42" s="16" t="s">
        <v>45</v>
      </c>
      <c r="D42" s="17" t="s">
        <v>70</v>
      </c>
      <c r="E42" s="52" t="s">
        <v>102</v>
      </c>
      <c r="F42" s="53">
        <v>40</v>
      </c>
      <c r="G42" s="54">
        <f t="shared" si="17"/>
        <v>5.2167440000000003</v>
      </c>
      <c r="H42" s="44" t="s">
        <v>72</v>
      </c>
      <c r="I42" s="55">
        <f t="shared" si="0"/>
        <v>5.2167000000000003</v>
      </c>
      <c r="J42" s="56">
        <v>212.72</v>
      </c>
      <c r="K42" s="57">
        <f t="shared" si="1"/>
        <v>5.2137254901960777</v>
      </c>
      <c r="L42" s="44" t="s">
        <v>72</v>
      </c>
      <c r="M42" s="21" t="s">
        <v>73</v>
      </c>
      <c r="N42" s="22">
        <v>44714</v>
      </c>
      <c r="O42" s="23">
        <f t="shared" si="2"/>
        <v>208.66976</v>
      </c>
      <c r="P42" s="23">
        <f t="shared" si="3"/>
        <v>208.66976</v>
      </c>
      <c r="Q42" s="25" t="s">
        <v>74</v>
      </c>
      <c r="R42" s="49" t="s">
        <v>75</v>
      </c>
      <c r="S42" s="21">
        <v>2022060102</v>
      </c>
      <c r="T42" s="58">
        <v>5.0648</v>
      </c>
      <c r="U42" s="59">
        <f t="shared" si="4"/>
        <v>202.59199999999998</v>
      </c>
      <c r="V42" s="29" t="s">
        <v>72</v>
      </c>
      <c r="W42" s="30" t="b">
        <f t="shared" si="5"/>
        <v>1</v>
      </c>
      <c r="X42" s="25"/>
      <c r="Y42" s="30" t="e">
        <f>VLOOKUP(A42,'[1]Средние курсы'!A:D,4,0)</f>
        <v>#N/A</v>
      </c>
      <c r="Z42" s="30" t="str">
        <f t="shared" si="6"/>
        <v>CNY</v>
      </c>
      <c r="AA42" s="31">
        <f t="shared" si="7"/>
        <v>208.66976</v>
      </c>
      <c r="AB42" s="60">
        <f t="shared" si="8"/>
        <v>5.0648</v>
      </c>
      <c r="AC42" s="61">
        <f t="shared" si="9"/>
        <v>5.0648</v>
      </c>
      <c r="AD42" s="13">
        <f t="shared" si="10"/>
        <v>5.2167440000000003</v>
      </c>
      <c r="AE42" s="34">
        <f t="shared" si="11"/>
        <v>0</v>
      </c>
      <c r="AF42" s="60">
        <f t="shared" si="12"/>
        <v>0</v>
      </c>
      <c r="AG42" s="36">
        <f t="shared" si="13"/>
        <v>6.077760000000012</v>
      </c>
      <c r="AH42" s="37">
        <f t="shared" si="14"/>
        <v>-0.12074039215690391</v>
      </c>
      <c r="AI42" s="50" t="s">
        <v>76</v>
      </c>
      <c r="AJ42" s="50"/>
      <c r="AK42" s="25" t="b">
        <v>0</v>
      </c>
      <c r="AL42" s="25"/>
      <c r="AM42" s="25"/>
      <c r="AN42" s="25"/>
      <c r="AO42" s="25"/>
      <c r="AP42" s="37">
        <f t="shared" si="15"/>
        <v>2.0854901960784309</v>
      </c>
      <c r="AQ42" s="37"/>
      <c r="AR42" s="37"/>
      <c r="AS42" s="37"/>
      <c r="AT42" s="34">
        <f t="shared" si="16"/>
        <v>3.9922698039215812</v>
      </c>
    </row>
    <row r="43" spans="1:46" ht="15.75" x14ac:dyDescent="0.25">
      <c r="A43" s="15">
        <v>382276</v>
      </c>
      <c r="B43" s="16">
        <v>44714</v>
      </c>
      <c r="C43" s="16" t="s">
        <v>45</v>
      </c>
      <c r="D43" s="17" t="s">
        <v>70</v>
      </c>
      <c r="E43" s="52" t="s">
        <v>103</v>
      </c>
      <c r="F43" s="53">
        <v>40</v>
      </c>
      <c r="G43" s="54">
        <f t="shared" si="17"/>
        <v>0.68278699999999992</v>
      </c>
      <c r="H43" s="44" t="s">
        <v>72</v>
      </c>
      <c r="I43" s="55">
        <f t="shared" si="0"/>
        <v>0.68279999999999996</v>
      </c>
      <c r="J43" s="56">
        <v>27.84</v>
      </c>
      <c r="K43" s="57">
        <f t="shared" si="1"/>
        <v>0.68235294117647061</v>
      </c>
      <c r="L43" s="44" t="s">
        <v>72</v>
      </c>
      <c r="M43" s="21" t="s">
        <v>73</v>
      </c>
      <c r="N43" s="22">
        <v>44714</v>
      </c>
      <c r="O43" s="23">
        <f t="shared" si="2"/>
        <v>27.311479999999996</v>
      </c>
      <c r="P43" s="23">
        <f t="shared" si="3"/>
        <v>27.311479999999996</v>
      </c>
      <c r="Q43" s="25" t="s">
        <v>74</v>
      </c>
      <c r="R43" s="49" t="s">
        <v>75</v>
      </c>
      <c r="S43" s="21">
        <v>2022060102</v>
      </c>
      <c r="T43" s="58">
        <v>0.66289999999999993</v>
      </c>
      <c r="U43" s="59">
        <f t="shared" si="4"/>
        <v>26.515999999999998</v>
      </c>
      <c r="V43" s="29" t="s">
        <v>72</v>
      </c>
      <c r="W43" s="30" t="b">
        <f t="shared" si="5"/>
        <v>1</v>
      </c>
      <c r="X43" s="25"/>
      <c r="Y43" s="30" t="e">
        <f>VLOOKUP(A43,'[1]Средние курсы'!A:D,4,0)</f>
        <v>#N/A</v>
      </c>
      <c r="Z43" s="30" t="str">
        <f t="shared" si="6"/>
        <v>CNY</v>
      </c>
      <c r="AA43" s="31">
        <f t="shared" si="7"/>
        <v>27.311480000000003</v>
      </c>
      <c r="AB43" s="60">
        <f t="shared" si="8"/>
        <v>0.66289999999999993</v>
      </c>
      <c r="AC43" s="61">
        <f t="shared" si="9"/>
        <v>0.66290000000000004</v>
      </c>
      <c r="AD43" s="13">
        <f t="shared" si="10"/>
        <v>0.68278700000000003</v>
      </c>
      <c r="AE43" s="34">
        <f t="shared" si="11"/>
        <v>0</v>
      </c>
      <c r="AF43" s="60">
        <f t="shared" si="12"/>
        <v>4.4408920985006262E-15</v>
      </c>
      <c r="AG43" s="36">
        <f t="shared" si="13"/>
        <v>0.79547999999999952</v>
      </c>
      <c r="AH43" s="37">
        <f t="shared" si="14"/>
        <v>-1.7362352941177051E-2</v>
      </c>
      <c r="AI43" s="50" t="s">
        <v>76</v>
      </c>
      <c r="AJ43" s="50"/>
      <c r="AK43" s="25" t="b">
        <v>0</v>
      </c>
      <c r="AL43" s="25"/>
      <c r="AM43" s="25"/>
      <c r="AN43" s="25"/>
      <c r="AO43" s="25"/>
      <c r="AP43" s="37">
        <f t="shared" si="15"/>
        <v>0.27294117647058824</v>
      </c>
      <c r="AQ43" s="37"/>
      <c r="AR43" s="37"/>
      <c r="AS43" s="37"/>
      <c r="AT43" s="34">
        <f t="shared" si="16"/>
        <v>0.52253882352941128</v>
      </c>
    </row>
    <row r="44" spans="1:46" ht="15.75" x14ac:dyDescent="0.25">
      <c r="A44" s="15">
        <v>382276</v>
      </c>
      <c r="B44" s="16">
        <v>44714</v>
      </c>
      <c r="C44" s="16" t="s">
        <v>45</v>
      </c>
      <c r="D44" s="17" t="s">
        <v>70</v>
      </c>
      <c r="E44" s="52" t="s">
        <v>104</v>
      </c>
      <c r="F44" s="53">
        <v>40</v>
      </c>
      <c r="G44" s="54">
        <f t="shared" si="17"/>
        <v>25.018802999999998</v>
      </c>
      <c r="H44" s="44" t="s">
        <v>72</v>
      </c>
      <c r="I44" s="55">
        <f t="shared" si="0"/>
        <v>25.018799999999999</v>
      </c>
      <c r="J44" s="56">
        <v>1020.18</v>
      </c>
      <c r="K44" s="57">
        <f t="shared" si="1"/>
        <v>25.004411764705882</v>
      </c>
      <c r="L44" s="44" t="s">
        <v>72</v>
      </c>
      <c r="M44" s="21" t="s">
        <v>73</v>
      </c>
      <c r="N44" s="22">
        <v>44714</v>
      </c>
      <c r="O44" s="23">
        <f t="shared" si="2"/>
        <v>1000.7521199999999</v>
      </c>
      <c r="P44" s="23">
        <f t="shared" si="3"/>
        <v>1000.7521199999999</v>
      </c>
      <c r="Q44" s="25" t="s">
        <v>74</v>
      </c>
      <c r="R44" s="49" t="s">
        <v>75</v>
      </c>
      <c r="S44" s="21">
        <v>2022060102</v>
      </c>
      <c r="T44" s="58">
        <v>24.290099999999999</v>
      </c>
      <c r="U44" s="59">
        <f t="shared" si="4"/>
        <v>971.60399999999993</v>
      </c>
      <c r="V44" s="29" t="s">
        <v>72</v>
      </c>
      <c r="W44" s="30" t="b">
        <f t="shared" si="5"/>
        <v>1</v>
      </c>
      <c r="X44" s="25"/>
      <c r="Y44" s="30" t="e">
        <f>VLOOKUP(A44,'[1]Средние курсы'!A:D,4,0)</f>
        <v>#N/A</v>
      </c>
      <c r="Z44" s="30" t="str">
        <f t="shared" si="6"/>
        <v>CNY</v>
      </c>
      <c r="AA44" s="31">
        <f t="shared" si="7"/>
        <v>1000.7521199999999</v>
      </c>
      <c r="AB44" s="60">
        <f t="shared" si="8"/>
        <v>24.290099999999999</v>
      </c>
      <c r="AC44" s="61">
        <f t="shared" si="9"/>
        <v>24.290099999999999</v>
      </c>
      <c r="AD44" s="13">
        <f t="shared" si="10"/>
        <v>25.018802999999998</v>
      </c>
      <c r="AE44" s="34">
        <f t="shared" si="11"/>
        <v>0</v>
      </c>
      <c r="AF44" s="60">
        <f t="shared" si="12"/>
        <v>0</v>
      </c>
      <c r="AG44" s="36">
        <f t="shared" si="13"/>
        <v>29.148119999999977</v>
      </c>
      <c r="AH44" s="37">
        <f t="shared" si="14"/>
        <v>-0.57564941176465823</v>
      </c>
      <c r="AI44" s="50" t="s">
        <v>76</v>
      </c>
      <c r="AJ44" s="50"/>
      <c r="AK44" s="25" t="b">
        <v>0</v>
      </c>
      <c r="AL44" s="25"/>
      <c r="AM44" s="25"/>
      <c r="AN44" s="25"/>
      <c r="AO44" s="25"/>
      <c r="AP44" s="37">
        <f t="shared" si="15"/>
        <v>10.001764705882353</v>
      </c>
      <c r="AQ44" s="37"/>
      <c r="AR44" s="37"/>
      <c r="AS44" s="37"/>
      <c r="AT44" s="34">
        <f t="shared" si="16"/>
        <v>19.146355294117626</v>
      </c>
    </row>
    <row r="45" spans="1:46" ht="15.75" x14ac:dyDescent="0.25">
      <c r="A45" s="15">
        <v>382276</v>
      </c>
      <c r="B45" s="16">
        <v>44714</v>
      </c>
      <c r="C45" s="16" t="s">
        <v>45</v>
      </c>
      <c r="D45" s="17" t="s">
        <v>70</v>
      </c>
      <c r="E45" s="52" t="s">
        <v>105</v>
      </c>
      <c r="F45" s="53">
        <v>160</v>
      </c>
      <c r="G45" s="54">
        <f t="shared" si="17"/>
        <v>0.324347</v>
      </c>
      <c r="H45" s="44" t="s">
        <v>72</v>
      </c>
      <c r="I45" s="55">
        <f t="shared" si="0"/>
        <v>0.32429999999999998</v>
      </c>
      <c r="J45" s="56">
        <v>52.9</v>
      </c>
      <c r="K45" s="57">
        <f t="shared" si="1"/>
        <v>0.32414215686274506</v>
      </c>
      <c r="L45" s="44" t="s">
        <v>72</v>
      </c>
      <c r="M45" s="21" t="s">
        <v>73</v>
      </c>
      <c r="N45" s="22">
        <v>44714</v>
      </c>
      <c r="O45" s="23">
        <f t="shared" si="2"/>
        <v>51.895519999999998</v>
      </c>
      <c r="P45" s="23">
        <f t="shared" si="3"/>
        <v>51.895519999999998</v>
      </c>
      <c r="Q45" s="25" t="s">
        <v>74</v>
      </c>
      <c r="R45" s="49" t="s">
        <v>75</v>
      </c>
      <c r="S45" s="21">
        <v>2022060102</v>
      </c>
      <c r="T45" s="58">
        <v>0.31490000000000001</v>
      </c>
      <c r="U45" s="59">
        <f t="shared" si="4"/>
        <v>50.384</v>
      </c>
      <c r="V45" s="29" t="s">
        <v>72</v>
      </c>
      <c r="W45" s="30" t="b">
        <f t="shared" si="5"/>
        <v>1</v>
      </c>
      <c r="X45" s="25"/>
      <c r="Y45" s="30" t="e">
        <f>VLOOKUP(A45,'[1]Средние курсы'!A:D,4,0)</f>
        <v>#N/A</v>
      </c>
      <c r="Z45" s="30" t="str">
        <f t="shared" si="6"/>
        <v>CNY</v>
      </c>
      <c r="AA45" s="31">
        <f t="shared" si="7"/>
        <v>51.895519999999998</v>
      </c>
      <c r="AB45" s="60">
        <f t="shared" si="8"/>
        <v>0.31490000000000001</v>
      </c>
      <c r="AC45" s="61">
        <f t="shared" si="9"/>
        <v>0.31490000000000001</v>
      </c>
      <c r="AD45" s="13">
        <f t="shared" si="10"/>
        <v>0.324347</v>
      </c>
      <c r="AE45" s="34">
        <f t="shared" si="11"/>
        <v>0</v>
      </c>
      <c r="AF45" s="60">
        <f t="shared" si="12"/>
        <v>0</v>
      </c>
      <c r="AG45" s="36">
        <f t="shared" si="13"/>
        <v>1.5115199999999973</v>
      </c>
      <c r="AH45" s="37">
        <f t="shared" si="14"/>
        <v>-3.2774901960790359E-2</v>
      </c>
      <c r="AI45" s="50" t="s">
        <v>76</v>
      </c>
      <c r="AJ45" s="50"/>
      <c r="AK45" s="25" t="b">
        <v>0</v>
      </c>
      <c r="AL45" s="25"/>
      <c r="AM45" s="25"/>
      <c r="AN45" s="25"/>
      <c r="AO45" s="25"/>
      <c r="AP45" s="37">
        <f t="shared" si="15"/>
        <v>0.51862745098039209</v>
      </c>
      <c r="AQ45" s="37"/>
      <c r="AR45" s="37"/>
      <c r="AS45" s="37"/>
      <c r="AT45" s="34">
        <f t="shared" si="16"/>
        <v>0.99289254901960522</v>
      </c>
    </row>
    <row r="46" spans="1:46" ht="15.75" x14ac:dyDescent="0.25">
      <c r="A46" s="15">
        <v>382276</v>
      </c>
      <c r="B46" s="16">
        <v>44714</v>
      </c>
      <c r="C46" s="16" t="s">
        <v>45</v>
      </c>
      <c r="D46" s="17" t="s">
        <v>70</v>
      </c>
      <c r="E46" s="52" t="s">
        <v>106</v>
      </c>
      <c r="F46" s="53">
        <v>240</v>
      </c>
      <c r="G46" s="54">
        <f t="shared" si="17"/>
        <v>2.3220320000000005</v>
      </c>
      <c r="H46" s="44" t="s">
        <v>72</v>
      </c>
      <c r="I46" s="55">
        <f t="shared" si="0"/>
        <v>2.3220000000000001</v>
      </c>
      <c r="J46" s="56">
        <v>568.11</v>
      </c>
      <c r="K46" s="57">
        <f t="shared" si="1"/>
        <v>2.3207107843137256</v>
      </c>
      <c r="L46" s="44" t="s">
        <v>72</v>
      </c>
      <c r="M46" s="21" t="s">
        <v>73</v>
      </c>
      <c r="N46" s="22">
        <v>44714</v>
      </c>
      <c r="O46" s="23">
        <f t="shared" si="2"/>
        <v>557.28768000000014</v>
      </c>
      <c r="P46" s="23">
        <f t="shared" si="3"/>
        <v>557.28768000000014</v>
      </c>
      <c r="Q46" s="25" t="s">
        <v>74</v>
      </c>
      <c r="R46" s="49" t="s">
        <v>75</v>
      </c>
      <c r="S46" s="21">
        <v>2022060102</v>
      </c>
      <c r="T46" s="58">
        <v>2.2544000000000004</v>
      </c>
      <c r="U46" s="59">
        <f t="shared" si="4"/>
        <v>541.05600000000004</v>
      </c>
      <c r="V46" s="29" t="s">
        <v>72</v>
      </c>
      <c r="W46" s="30" t="b">
        <f t="shared" si="5"/>
        <v>1</v>
      </c>
      <c r="X46" s="25"/>
      <c r="Y46" s="30" t="e">
        <f>VLOOKUP(A46,'[1]Средние курсы'!A:D,4,0)</f>
        <v>#N/A</v>
      </c>
      <c r="Z46" s="30" t="str">
        <f t="shared" si="6"/>
        <v>CNY</v>
      </c>
      <c r="AA46" s="31">
        <f t="shared" si="7"/>
        <v>557.28768000000002</v>
      </c>
      <c r="AB46" s="60">
        <f t="shared" si="8"/>
        <v>2.2544000000000004</v>
      </c>
      <c r="AC46" s="61">
        <f t="shared" si="9"/>
        <v>2.2544</v>
      </c>
      <c r="AD46" s="13">
        <f t="shared" si="10"/>
        <v>2.3220320000000001</v>
      </c>
      <c r="AE46" s="34">
        <f t="shared" si="11"/>
        <v>0</v>
      </c>
      <c r="AF46" s="60">
        <f t="shared" si="12"/>
        <v>-1.0658141036401503E-13</v>
      </c>
      <c r="AG46" s="36">
        <f t="shared" si="13"/>
        <v>16.231680000000033</v>
      </c>
      <c r="AH46" s="37">
        <f t="shared" si="14"/>
        <v>-0.31709176470588574</v>
      </c>
      <c r="AI46" s="50" t="s">
        <v>76</v>
      </c>
      <c r="AJ46" s="50"/>
      <c r="AK46" s="25" t="b">
        <v>0</v>
      </c>
      <c r="AL46" s="25"/>
      <c r="AM46" s="25"/>
      <c r="AN46" s="25"/>
      <c r="AO46" s="25"/>
      <c r="AP46" s="37">
        <f t="shared" si="15"/>
        <v>5.5697058823529417</v>
      </c>
      <c r="AQ46" s="37"/>
      <c r="AR46" s="37"/>
      <c r="AS46" s="37"/>
      <c r="AT46" s="34">
        <f t="shared" si="16"/>
        <v>10.661974117647091</v>
      </c>
    </row>
    <row r="47" spans="1:46" ht="15.75" x14ac:dyDescent="0.25">
      <c r="A47" s="15">
        <v>382276</v>
      </c>
      <c r="B47" s="16">
        <v>44714</v>
      </c>
      <c r="C47" s="16" t="s">
        <v>45</v>
      </c>
      <c r="D47" s="17" t="s">
        <v>70</v>
      </c>
      <c r="E47" s="52" t="s">
        <v>107</v>
      </c>
      <c r="F47" s="53">
        <v>40</v>
      </c>
      <c r="G47" s="54">
        <f t="shared" si="17"/>
        <v>11.283237999999999</v>
      </c>
      <c r="H47" s="44" t="s">
        <v>72</v>
      </c>
      <c r="I47" s="55">
        <f t="shared" si="0"/>
        <v>11.283200000000001</v>
      </c>
      <c r="J47" s="56">
        <v>460.09</v>
      </c>
      <c r="K47" s="57">
        <f t="shared" si="1"/>
        <v>11.27671568627451</v>
      </c>
      <c r="L47" s="44" t="s">
        <v>72</v>
      </c>
      <c r="M47" s="21" t="s">
        <v>73</v>
      </c>
      <c r="N47" s="22">
        <v>44714</v>
      </c>
      <c r="O47" s="23">
        <f t="shared" si="2"/>
        <v>451.32951999999995</v>
      </c>
      <c r="P47" s="23">
        <f t="shared" si="3"/>
        <v>451.32951999999995</v>
      </c>
      <c r="Q47" s="25" t="s">
        <v>74</v>
      </c>
      <c r="R47" s="49" t="s">
        <v>75</v>
      </c>
      <c r="S47" s="21">
        <v>2022060102</v>
      </c>
      <c r="T47" s="58">
        <v>10.954599999999999</v>
      </c>
      <c r="U47" s="59">
        <f t="shared" si="4"/>
        <v>438.18399999999997</v>
      </c>
      <c r="V47" s="29" t="s">
        <v>72</v>
      </c>
      <c r="W47" s="30" t="b">
        <f t="shared" si="5"/>
        <v>1</v>
      </c>
      <c r="X47" s="25"/>
      <c r="Y47" s="30" t="e">
        <f>VLOOKUP(A47,'[1]Средние курсы'!A:D,4,0)</f>
        <v>#N/A</v>
      </c>
      <c r="Z47" s="30" t="str">
        <f t="shared" si="6"/>
        <v>CNY</v>
      </c>
      <c r="AA47" s="31">
        <f t="shared" si="7"/>
        <v>451.32951999999995</v>
      </c>
      <c r="AB47" s="60">
        <f t="shared" si="8"/>
        <v>10.954599999999999</v>
      </c>
      <c r="AC47" s="61">
        <f t="shared" si="9"/>
        <v>10.954599999999999</v>
      </c>
      <c r="AD47" s="13">
        <f t="shared" si="10"/>
        <v>11.283237999999999</v>
      </c>
      <c r="AE47" s="34">
        <f t="shared" si="11"/>
        <v>0</v>
      </c>
      <c r="AF47" s="60">
        <f t="shared" si="12"/>
        <v>0</v>
      </c>
      <c r="AG47" s="36">
        <f t="shared" si="13"/>
        <v>13.145519999999991</v>
      </c>
      <c r="AH47" s="37">
        <f t="shared" si="14"/>
        <v>-0.26089254901954462</v>
      </c>
      <c r="AI47" s="50" t="s">
        <v>76</v>
      </c>
      <c r="AJ47" s="50"/>
      <c r="AK47" s="25" t="b">
        <v>0</v>
      </c>
      <c r="AL47" s="25"/>
      <c r="AM47" s="25"/>
      <c r="AN47" s="25"/>
      <c r="AO47" s="25"/>
      <c r="AP47" s="37">
        <f t="shared" si="15"/>
        <v>4.5106862745098049</v>
      </c>
      <c r="AQ47" s="37"/>
      <c r="AR47" s="37"/>
      <c r="AS47" s="37"/>
      <c r="AT47" s="34">
        <f t="shared" si="16"/>
        <v>8.6348337254901857</v>
      </c>
    </row>
    <row r="48" spans="1:46" ht="15.75" x14ac:dyDescent="0.25">
      <c r="A48" s="15">
        <v>382276</v>
      </c>
      <c r="B48" s="16">
        <v>44714</v>
      </c>
      <c r="C48" s="16" t="s">
        <v>45</v>
      </c>
      <c r="D48" s="17" t="s">
        <v>70</v>
      </c>
      <c r="E48" s="52" t="s">
        <v>108</v>
      </c>
      <c r="F48" s="53">
        <v>40</v>
      </c>
      <c r="G48" s="54">
        <f t="shared" si="17"/>
        <v>12.141125000000001</v>
      </c>
      <c r="H48" s="44" t="s">
        <v>72</v>
      </c>
      <c r="I48" s="55">
        <f t="shared" si="0"/>
        <v>12.1411</v>
      </c>
      <c r="J48" s="56">
        <v>495.08</v>
      </c>
      <c r="K48" s="57">
        <f t="shared" si="1"/>
        <v>12.134313725490196</v>
      </c>
      <c r="L48" s="44" t="s">
        <v>72</v>
      </c>
      <c r="M48" s="21" t="s">
        <v>73</v>
      </c>
      <c r="N48" s="22">
        <v>44714</v>
      </c>
      <c r="O48" s="23">
        <f t="shared" si="2"/>
        <v>485.64500000000004</v>
      </c>
      <c r="P48" s="23">
        <f t="shared" si="3"/>
        <v>485.64500000000004</v>
      </c>
      <c r="Q48" s="25" t="s">
        <v>74</v>
      </c>
      <c r="R48" s="49" t="s">
        <v>75</v>
      </c>
      <c r="S48" s="21">
        <v>2022060102</v>
      </c>
      <c r="T48" s="58">
        <v>11.7875</v>
      </c>
      <c r="U48" s="59">
        <f t="shared" si="4"/>
        <v>471.5</v>
      </c>
      <c r="V48" s="29" t="s">
        <v>72</v>
      </c>
      <c r="W48" s="30" t="b">
        <f t="shared" si="5"/>
        <v>1</v>
      </c>
      <c r="X48" s="25"/>
      <c r="Y48" s="30" t="e">
        <f>VLOOKUP(A48,'[1]Средние курсы'!A:D,4,0)</f>
        <v>#N/A</v>
      </c>
      <c r="Z48" s="30" t="str">
        <f t="shared" si="6"/>
        <v>CNY</v>
      </c>
      <c r="AA48" s="31">
        <f t="shared" si="7"/>
        <v>485.64500000000004</v>
      </c>
      <c r="AB48" s="60">
        <f t="shared" si="8"/>
        <v>11.7875</v>
      </c>
      <c r="AC48" s="61">
        <f t="shared" si="9"/>
        <v>11.7875</v>
      </c>
      <c r="AD48" s="13">
        <f t="shared" si="10"/>
        <v>12.141125000000001</v>
      </c>
      <c r="AE48" s="34">
        <f t="shared" si="11"/>
        <v>0</v>
      </c>
      <c r="AF48" s="60">
        <f t="shared" si="12"/>
        <v>0</v>
      </c>
      <c r="AG48" s="36">
        <f t="shared" si="13"/>
        <v>14.145000000000039</v>
      </c>
      <c r="AH48" s="37">
        <f t="shared" si="14"/>
        <v>-0.27245098039216487</v>
      </c>
      <c r="AI48" s="50" t="s">
        <v>76</v>
      </c>
      <c r="AJ48" s="50"/>
      <c r="AK48" s="25" t="b">
        <v>0</v>
      </c>
      <c r="AL48" s="25"/>
      <c r="AM48" s="25"/>
      <c r="AN48" s="25"/>
      <c r="AO48" s="25"/>
      <c r="AP48" s="37">
        <f t="shared" si="15"/>
        <v>4.8537254901960782</v>
      </c>
      <c r="AQ48" s="37"/>
      <c r="AR48" s="37"/>
      <c r="AS48" s="37"/>
      <c r="AT48" s="34">
        <f t="shared" si="16"/>
        <v>9.2912745098039604</v>
      </c>
    </row>
    <row r="49" spans="1:46" ht="15.75" x14ac:dyDescent="0.25">
      <c r="A49" s="15">
        <v>382276</v>
      </c>
      <c r="B49" s="16">
        <v>44714</v>
      </c>
      <c r="C49" s="16" t="s">
        <v>45</v>
      </c>
      <c r="D49" s="17" t="s">
        <v>70</v>
      </c>
      <c r="E49" s="52" t="s">
        <v>109</v>
      </c>
      <c r="F49" s="53">
        <v>200</v>
      </c>
      <c r="G49" s="54">
        <f t="shared" si="17"/>
        <v>0.41797400000000001</v>
      </c>
      <c r="H49" s="44" t="s">
        <v>72</v>
      </c>
      <c r="I49" s="55">
        <f t="shared" si="0"/>
        <v>0.41799999999999998</v>
      </c>
      <c r="J49" s="56">
        <v>85.22</v>
      </c>
      <c r="K49" s="57">
        <f t="shared" si="1"/>
        <v>0.41774509803921567</v>
      </c>
      <c r="L49" s="44" t="s">
        <v>72</v>
      </c>
      <c r="M49" s="21" t="s">
        <v>73</v>
      </c>
      <c r="N49" s="22">
        <v>44714</v>
      </c>
      <c r="O49" s="23">
        <f t="shared" si="2"/>
        <v>83.594800000000006</v>
      </c>
      <c r="P49" s="23">
        <f t="shared" si="3"/>
        <v>83.594800000000006</v>
      </c>
      <c r="Q49" s="25" t="s">
        <v>74</v>
      </c>
      <c r="R49" s="49" t="s">
        <v>75</v>
      </c>
      <c r="S49" s="21">
        <v>2022060102</v>
      </c>
      <c r="T49" s="58">
        <v>0.40579999999999999</v>
      </c>
      <c r="U49" s="59">
        <f t="shared" si="4"/>
        <v>81.16</v>
      </c>
      <c r="V49" s="29" t="s">
        <v>72</v>
      </c>
      <c r="W49" s="30" t="b">
        <f t="shared" si="5"/>
        <v>1</v>
      </c>
      <c r="X49" s="25"/>
      <c r="Y49" s="30" t="e">
        <f>VLOOKUP(A49,'[1]Средние курсы'!A:D,4,0)</f>
        <v>#N/A</v>
      </c>
      <c r="Z49" s="30" t="str">
        <f t="shared" si="6"/>
        <v>CNY</v>
      </c>
      <c r="AA49" s="31">
        <f t="shared" si="7"/>
        <v>83.594800000000006</v>
      </c>
      <c r="AB49" s="60">
        <f t="shared" si="8"/>
        <v>0.40579999999999999</v>
      </c>
      <c r="AC49" s="61">
        <f t="shared" si="9"/>
        <v>0.40579999999999999</v>
      </c>
      <c r="AD49" s="13">
        <f t="shared" si="10"/>
        <v>0.41797400000000001</v>
      </c>
      <c r="AE49" s="34">
        <f t="shared" si="11"/>
        <v>0</v>
      </c>
      <c r="AF49" s="60">
        <f t="shared" si="12"/>
        <v>0</v>
      </c>
      <c r="AG49" s="36">
        <f t="shared" si="13"/>
        <v>2.4348000000000036</v>
      </c>
      <c r="AH49" s="37">
        <f t="shared" si="14"/>
        <v>-4.578039215686891E-2</v>
      </c>
      <c r="AI49" s="50" t="s">
        <v>76</v>
      </c>
      <c r="AJ49" s="50"/>
      <c r="AK49" s="25" t="b">
        <v>0</v>
      </c>
      <c r="AL49" s="25"/>
      <c r="AM49" s="25"/>
      <c r="AN49" s="25"/>
      <c r="AO49" s="25"/>
      <c r="AP49" s="37">
        <f t="shared" si="15"/>
        <v>0.83549019607843134</v>
      </c>
      <c r="AQ49" s="37"/>
      <c r="AR49" s="37"/>
      <c r="AS49" s="37"/>
      <c r="AT49" s="34">
        <f t="shared" si="16"/>
        <v>1.5993098039215723</v>
      </c>
    </row>
    <row r="50" spans="1:46" ht="15.75" x14ac:dyDescent="0.25">
      <c r="A50" s="15">
        <v>382276</v>
      </c>
      <c r="B50" s="16">
        <v>44714</v>
      </c>
      <c r="C50" s="16" t="s">
        <v>45</v>
      </c>
      <c r="D50" s="17" t="s">
        <v>70</v>
      </c>
      <c r="E50" s="52" t="s">
        <v>110</v>
      </c>
      <c r="F50" s="53">
        <v>40</v>
      </c>
      <c r="G50" s="54">
        <f t="shared" si="17"/>
        <v>0.65023900000000001</v>
      </c>
      <c r="H50" s="44" t="s">
        <v>72</v>
      </c>
      <c r="I50" s="55">
        <f t="shared" si="0"/>
        <v>0.6502</v>
      </c>
      <c r="J50" s="56">
        <v>26.51</v>
      </c>
      <c r="K50" s="57">
        <f t="shared" si="1"/>
        <v>0.64975490196078434</v>
      </c>
      <c r="L50" s="44" t="s">
        <v>72</v>
      </c>
      <c r="M50" s="21" t="s">
        <v>73</v>
      </c>
      <c r="N50" s="22">
        <v>44714</v>
      </c>
      <c r="O50" s="23">
        <f t="shared" si="2"/>
        <v>26.00956</v>
      </c>
      <c r="P50" s="23">
        <f t="shared" si="3"/>
        <v>26.00956</v>
      </c>
      <c r="Q50" s="25" t="s">
        <v>74</v>
      </c>
      <c r="R50" s="49" t="s">
        <v>75</v>
      </c>
      <c r="S50" s="21">
        <v>2022060102</v>
      </c>
      <c r="T50" s="58">
        <v>0.63129999999999997</v>
      </c>
      <c r="U50" s="59">
        <f t="shared" si="4"/>
        <v>25.251999999999999</v>
      </c>
      <c r="V50" s="29" t="s">
        <v>72</v>
      </c>
      <c r="W50" s="30" t="b">
        <f t="shared" si="5"/>
        <v>1</v>
      </c>
      <c r="X50" s="25"/>
      <c r="Y50" s="30" t="e">
        <f>VLOOKUP(A50,'[1]Средние курсы'!A:D,4,0)</f>
        <v>#N/A</v>
      </c>
      <c r="Z50" s="30" t="str">
        <f t="shared" si="6"/>
        <v>CNY</v>
      </c>
      <c r="AA50" s="31">
        <f t="shared" si="7"/>
        <v>26.00956</v>
      </c>
      <c r="AB50" s="60">
        <f t="shared" si="8"/>
        <v>0.63129999999999997</v>
      </c>
      <c r="AC50" s="61">
        <f t="shared" si="9"/>
        <v>0.63129999999999997</v>
      </c>
      <c r="AD50" s="13">
        <f t="shared" si="10"/>
        <v>0.65023900000000001</v>
      </c>
      <c r="AE50" s="34">
        <f t="shared" si="11"/>
        <v>0</v>
      </c>
      <c r="AF50" s="60">
        <f t="shared" si="12"/>
        <v>0</v>
      </c>
      <c r="AG50" s="36">
        <f t="shared" si="13"/>
        <v>0.75756000000000157</v>
      </c>
      <c r="AH50" s="37">
        <f t="shared" si="14"/>
        <v>-1.9363921568626985E-2</v>
      </c>
      <c r="AI50" s="50" t="s">
        <v>76</v>
      </c>
      <c r="AJ50" s="50"/>
      <c r="AK50" s="25" t="b">
        <v>0</v>
      </c>
      <c r="AL50" s="25"/>
      <c r="AM50" s="25"/>
      <c r="AN50" s="25"/>
      <c r="AO50" s="25"/>
      <c r="AP50" s="37">
        <f t="shared" si="15"/>
        <v>0.25990196078431377</v>
      </c>
      <c r="AQ50" s="37"/>
      <c r="AR50" s="37"/>
      <c r="AS50" s="37"/>
      <c r="AT50" s="34">
        <f t="shared" si="16"/>
        <v>0.4976580392156878</v>
      </c>
    </row>
    <row r="51" spans="1:46" ht="15.75" x14ac:dyDescent="0.25">
      <c r="A51" s="15">
        <v>382276</v>
      </c>
      <c r="B51" s="16">
        <v>44714</v>
      </c>
      <c r="C51" s="16" t="s">
        <v>45</v>
      </c>
      <c r="D51" s="17" t="s">
        <v>70</v>
      </c>
      <c r="E51" s="52" t="s">
        <v>111</v>
      </c>
      <c r="F51" s="53">
        <v>40</v>
      </c>
      <c r="G51" s="54">
        <f t="shared" si="17"/>
        <v>37.798631000000007</v>
      </c>
      <c r="H51" s="44" t="s">
        <v>72</v>
      </c>
      <c r="I51" s="55">
        <f t="shared" si="0"/>
        <v>37.7986</v>
      </c>
      <c r="J51" s="56">
        <v>1541.3</v>
      </c>
      <c r="K51" s="57">
        <f t="shared" si="1"/>
        <v>37.776960784313722</v>
      </c>
      <c r="L51" s="44" t="s">
        <v>72</v>
      </c>
      <c r="M51" s="21" t="s">
        <v>73</v>
      </c>
      <c r="N51" s="22">
        <v>44714</v>
      </c>
      <c r="O51" s="23">
        <f t="shared" si="2"/>
        <v>1511.9452400000002</v>
      </c>
      <c r="P51" s="23">
        <f t="shared" si="3"/>
        <v>1511.9452400000002</v>
      </c>
      <c r="Q51" s="25" t="s">
        <v>74</v>
      </c>
      <c r="R51" s="49" t="s">
        <v>75</v>
      </c>
      <c r="S51" s="21">
        <v>2022060102</v>
      </c>
      <c r="T51" s="58">
        <v>36.697700000000005</v>
      </c>
      <c r="U51" s="59">
        <f t="shared" si="4"/>
        <v>1467.9080000000001</v>
      </c>
      <c r="V51" s="29" t="s">
        <v>72</v>
      </c>
      <c r="W51" s="30" t="b">
        <f t="shared" si="5"/>
        <v>1</v>
      </c>
      <c r="X51" s="25"/>
      <c r="Y51" s="30" t="e">
        <f>VLOOKUP(A51,'[1]Средние курсы'!A:D,4,0)</f>
        <v>#N/A</v>
      </c>
      <c r="Z51" s="30" t="str">
        <f t="shared" si="6"/>
        <v>CNY</v>
      </c>
      <c r="AA51" s="31">
        <f t="shared" si="7"/>
        <v>1511.94524</v>
      </c>
      <c r="AB51" s="60">
        <f t="shared" si="8"/>
        <v>36.697700000000005</v>
      </c>
      <c r="AC51" s="61">
        <f t="shared" si="9"/>
        <v>36.697699999999998</v>
      </c>
      <c r="AD51" s="13">
        <f t="shared" si="10"/>
        <v>37.798631</v>
      </c>
      <c r="AE51" s="34">
        <f t="shared" si="11"/>
        <v>0</v>
      </c>
      <c r="AF51" s="60">
        <f t="shared" si="12"/>
        <v>-2.8421709430404007E-13</v>
      </c>
      <c r="AG51" s="36">
        <f t="shared" si="13"/>
        <v>44.037240000000111</v>
      </c>
      <c r="AH51" s="37">
        <f t="shared" si="14"/>
        <v>-0.86680862745112108</v>
      </c>
      <c r="AI51" s="50" t="s">
        <v>76</v>
      </c>
      <c r="AJ51" s="50"/>
      <c r="AK51" s="25" t="b">
        <v>0</v>
      </c>
      <c r="AL51" s="25"/>
      <c r="AM51" s="25"/>
      <c r="AN51" s="25"/>
      <c r="AO51" s="25"/>
      <c r="AP51" s="37">
        <f t="shared" si="15"/>
        <v>15.110784313725489</v>
      </c>
      <c r="AQ51" s="37"/>
      <c r="AR51" s="37"/>
      <c r="AS51" s="37"/>
      <c r="AT51" s="34">
        <f t="shared" si="16"/>
        <v>28.926455686274622</v>
      </c>
    </row>
    <row r="52" spans="1:46" ht="15.75" x14ac:dyDescent="0.25">
      <c r="A52" s="15">
        <v>382276</v>
      </c>
      <c r="B52" s="16">
        <v>44714</v>
      </c>
      <c r="C52" s="16" t="s">
        <v>45</v>
      </c>
      <c r="D52" s="17" t="s">
        <v>70</v>
      </c>
      <c r="E52" s="52" t="s">
        <v>112</v>
      </c>
      <c r="F52" s="53">
        <v>80</v>
      </c>
      <c r="G52" s="54">
        <f t="shared" si="17"/>
        <v>2.2992690000000007</v>
      </c>
      <c r="H52" s="44" t="s">
        <v>72</v>
      </c>
      <c r="I52" s="55">
        <f t="shared" si="0"/>
        <v>2.2993000000000001</v>
      </c>
      <c r="J52" s="56">
        <v>187.51</v>
      </c>
      <c r="K52" s="57">
        <f t="shared" si="1"/>
        <v>2.2979166666666666</v>
      </c>
      <c r="L52" s="44" t="s">
        <v>72</v>
      </c>
      <c r="M52" s="21" t="s">
        <v>73</v>
      </c>
      <c r="N52" s="22">
        <v>44714</v>
      </c>
      <c r="O52" s="23">
        <f t="shared" si="2"/>
        <v>183.94152000000005</v>
      </c>
      <c r="P52" s="23">
        <f t="shared" si="3"/>
        <v>183.94152000000005</v>
      </c>
      <c r="Q52" s="25" t="s">
        <v>74</v>
      </c>
      <c r="R52" s="49" t="s">
        <v>75</v>
      </c>
      <c r="S52" s="21">
        <v>2022060102</v>
      </c>
      <c r="T52" s="58">
        <v>2.2323000000000004</v>
      </c>
      <c r="U52" s="59">
        <f t="shared" si="4"/>
        <v>178.58400000000003</v>
      </c>
      <c r="V52" s="29" t="s">
        <v>72</v>
      </c>
      <c r="W52" s="30" t="b">
        <f t="shared" si="5"/>
        <v>1</v>
      </c>
      <c r="X52" s="25"/>
      <c r="Y52" s="30" t="e">
        <f>VLOOKUP(A52,'[1]Средние курсы'!A:D,4,0)</f>
        <v>#N/A</v>
      </c>
      <c r="Z52" s="30" t="str">
        <f t="shared" si="6"/>
        <v>CNY</v>
      </c>
      <c r="AA52" s="31">
        <f t="shared" si="7"/>
        <v>183.94152000000003</v>
      </c>
      <c r="AB52" s="60">
        <f t="shared" si="8"/>
        <v>2.2323000000000004</v>
      </c>
      <c r="AC52" s="61">
        <f t="shared" si="9"/>
        <v>2.2323</v>
      </c>
      <c r="AD52" s="13">
        <f t="shared" si="10"/>
        <v>2.2992690000000002</v>
      </c>
      <c r="AE52" s="34">
        <f t="shared" si="11"/>
        <v>0</v>
      </c>
      <c r="AF52" s="60">
        <f t="shared" si="12"/>
        <v>-3.5527136788005009E-14</v>
      </c>
      <c r="AG52" s="36">
        <f t="shared" si="13"/>
        <v>5.3575200000000223</v>
      </c>
      <c r="AH52" s="37">
        <f t="shared" si="14"/>
        <v>-0.10818666666668975</v>
      </c>
      <c r="AI52" s="50" t="s">
        <v>76</v>
      </c>
      <c r="AJ52" s="50"/>
      <c r="AK52" s="25" t="b">
        <v>0</v>
      </c>
      <c r="AL52" s="25"/>
      <c r="AM52" s="25"/>
      <c r="AN52" s="25"/>
      <c r="AO52" s="25"/>
      <c r="AP52" s="37">
        <f t="shared" si="15"/>
        <v>1.8383333333333332</v>
      </c>
      <c r="AQ52" s="37"/>
      <c r="AR52" s="37"/>
      <c r="AS52" s="37"/>
      <c r="AT52" s="34">
        <f t="shared" si="16"/>
        <v>3.5191866666666893</v>
      </c>
    </row>
    <row r="53" spans="1:46" ht="15.75" x14ac:dyDescent="0.25">
      <c r="A53" s="15">
        <v>382276</v>
      </c>
      <c r="B53" s="16">
        <v>44714</v>
      </c>
      <c r="C53" s="16" t="s">
        <v>45</v>
      </c>
      <c r="D53" s="17" t="s">
        <v>70</v>
      </c>
      <c r="E53" s="52" t="s">
        <v>113</v>
      </c>
      <c r="F53" s="53">
        <v>40</v>
      </c>
      <c r="G53" s="54">
        <f t="shared" si="17"/>
        <v>104.48917400000001</v>
      </c>
      <c r="H53" s="44" t="s">
        <v>72</v>
      </c>
      <c r="I53" s="55">
        <f t="shared" si="0"/>
        <v>104.4892</v>
      </c>
      <c r="J53" s="56">
        <v>4260.72</v>
      </c>
      <c r="K53" s="57">
        <f t="shared" si="1"/>
        <v>104.42941176470588</v>
      </c>
      <c r="L53" s="44" t="s">
        <v>72</v>
      </c>
      <c r="M53" s="21" t="s">
        <v>73</v>
      </c>
      <c r="N53" s="22">
        <v>44714</v>
      </c>
      <c r="O53" s="23">
        <f t="shared" si="2"/>
        <v>4179.5669600000001</v>
      </c>
      <c r="P53" s="23">
        <f t="shared" si="3"/>
        <v>4179.5669600000001</v>
      </c>
      <c r="Q53" s="25" t="s">
        <v>74</v>
      </c>
      <c r="R53" s="49" t="s">
        <v>75</v>
      </c>
      <c r="S53" s="21">
        <v>2022060102</v>
      </c>
      <c r="T53" s="58">
        <v>101.44580000000001</v>
      </c>
      <c r="U53" s="59">
        <f t="shared" si="4"/>
        <v>4057.8320000000003</v>
      </c>
      <c r="V53" s="29" t="s">
        <v>72</v>
      </c>
      <c r="W53" s="30" t="b">
        <f t="shared" si="5"/>
        <v>1</v>
      </c>
      <c r="X53" s="25"/>
      <c r="Y53" s="30" t="e">
        <f>VLOOKUP(A53,'[1]Средние курсы'!A:D,4,0)</f>
        <v>#N/A</v>
      </c>
      <c r="Z53" s="30" t="str">
        <f t="shared" si="6"/>
        <v>CNY</v>
      </c>
      <c r="AA53" s="31">
        <f t="shared" si="7"/>
        <v>4179.5669600000001</v>
      </c>
      <c r="AB53" s="60">
        <f t="shared" si="8"/>
        <v>101.44580000000001</v>
      </c>
      <c r="AC53" s="61">
        <f t="shared" si="9"/>
        <v>101.44580000000001</v>
      </c>
      <c r="AD53" s="13">
        <f t="shared" si="10"/>
        <v>104.48917400000001</v>
      </c>
      <c r="AE53" s="34">
        <f t="shared" si="11"/>
        <v>0</v>
      </c>
      <c r="AF53" s="60">
        <f t="shared" si="12"/>
        <v>0</v>
      </c>
      <c r="AG53" s="36">
        <f t="shared" si="13"/>
        <v>121.73496</v>
      </c>
      <c r="AH53" s="37">
        <f t="shared" si="14"/>
        <v>-2.390489411765202</v>
      </c>
      <c r="AI53" s="50" t="s">
        <v>76</v>
      </c>
      <c r="AJ53" s="50"/>
      <c r="AK53" s="25" t="b">
        <v>0</v>
      </c>
      <c r="AL53" s="25"/>
      <c r="AM53" s="25"/>
      <c r="AN53" s="25"/>
      <c r="AO53" s="25"/>
      <c r="AP53" s="37">
        <f t="shared" si="15"/>
        <v>41.771764705882354</v>
      </c>
      <c r="AQ53" s="37"/>
      <c r="AR53" s="37"/>
      <c r="AS53" s="37"/>
      <c r="AT53" s="34">
        <f t="shared" si="16"/>
        <v>79.963195294117639</v>
      </c>
    </row>
    <row r="54" spans="1:46" ht="15.75" x14ac:dyDescent="0.25">
      <c r="A54" s="15">
        <v>382276</v>
      </c>
      <c r="B54" s="16">
        <v>44714</v>
      </c>
      <c r="C54" s="16" t="s">
        <v>45</v>
      </c>
      <c r="D54" s="17" t="s">
        <v>70</v>
      </c>
      <c r="E54" s="52" t="s">
        <v>114</v>
      </c>
      <c r="F54" s="53">
        <v>200</v>
      </c>
      <c r="G54" s="54">
        <f t="shared" si="17"/>
        <v>4.6453000000000001E-2</v>
      </c>
      <c r="H54" s="44" t="s">
        <v>72</v>
      </c>
      <c r="I54" s="55">
        <f t="shared" si="0"/>
        <v>4.65E-2</v>
      </c>
      <c r="J54" s="56">
        <v>9.4700000000000006</v>
      </c>
      <c r="K54" s="57">
        <f t="shared" si="1"/>
        <v>4.6421568627450983E-2</v>
      </c>
      <c r="L54" s="44" t="s">
        <v>72</v>
      </c>
      <c r="M54" s="21" t="s">
        <v>73</v>
      </c>
      <c r="N54" s="22">
        <v>44714</v>
      </c>
      <c r="O54" s="23">
        <f t="shared" si="2"/>
        <v>9.2905999999999995</v>
      </c>
      <c r="P54" s="23">
        <f t="shared" si="3"/>
        <v>9.2905999999999995</v>
      </c>
      <c r="Q54" s="25" t="s">
        <v>74</v>
      </c>
      <c r="R54" s="49" t="s">
        <v>75</v>
      </c>
      <c r="S54" s="21">
        <v>2022060102</v>
      </c>
      <c r="T54" s="58">
        <v>4.5100000000000001E-2</v>
      </c>
      <c r="U54" s="59">
        <f t="shared" si="4"/>
        <v>9.02</v>
      </c>
      <c r="V54" s="29" t="s">
        <v>72</v>
      </c>
      <c r="W54" s="30" t="b">
        <f t="shared" si="5"/>
        <v>1</v>
      </c>
      <c r="X54" s="25"/>
      <c r="Y54" s="30" t="e">
        <f>VLOOKUP(A54,'[1]Средние курсы'!A:D,4,0)</f>
        <v>#N/A</v>
      </c>
      <c r="Z54" s="30" t="str">
        <f t="shared" si="6"/>
        <v>CNY</v>
      </c>
      <c r="AA54" s="31">
        <f t="shared" si="7"/>
        <v>9.2905999999999995</v>
      </c>
      <c r="AB54" s="60">
        <f t="shared" si="8"/>
        <v>4.5100000000000001E-2</v>
      </c>
      <c r="AC54" s="61">
        <f t="shared" si="9"/>
        <v>4.5100000000000001E-2</v>
      </c>
      <c r="AD54" s="13">
        <f t="shared" si="10"/>
        <v>4.6453000000000001E-2</v>
      </c>
      <c r="AE54" s="34">
        <f t="shared" si="11"/>
        <v>0</v>
      </c>
      <c r="AF54" s="60">
        <f t="shared" si="12"/>
        <v>0</v>
      </c>
      <c r="AG54" s="36">
        <f t="shared" si="13"/>
        <v>0.27060000000000001</v>
      </c>
      <c r="AH54" s="37">
        <f t="shared" si="14"/>
        <v>-6.2862745098035688E-3</v>
      </c>
      <c r="AI54" s="50" t="s">
        <v>76</v>
      </c>
      <c r="AJ54" s="50"/>
      <c r="AK54" s="25" t="b">
        <v>0</v>
      </c>
      <c r="AL54" s="25"/>
      <c r="AM54" s="25"/>
      <c r="AN54" s="25"/>
      <c r="AO54" s="25"/>
      <c r="AP54" s="37">
        <f t="shared" si="15"/>
        <v>9.2843137254901967E-2</v>
      </c>
      <c r="AQ54" s="37"/>
      <c r="AR54" s="37"/>
      <c r="AS54" s="37"/>
      <c r="AT54" s="34">
        <f t="shared" si="16"/>
        <v>0.17775686274509805</v>
      </c>
    </row>
    <row r="55" spans="1:46" ht="15.75" x14ac:dyDescent="0.25">
      <c r="A55" s="15">
        <v>382276</v>
      </c>
      <c r="B55" s="16">
        <v>44714</v>
      </c>
      <c r="C55" s="16" t="s">
        <v>45</v>
      </c>
      <c r="D55" s="17" t="s">
        <v>70</v>
      </c>
      <c r="E55" s="52" t="s">
        <v>115</v>
      </c>
      <c r="F55" s="53">
        <v>80</v>
      </c>
      <c r="G55" s="54">
        <f t="shared" si="17"/>
        <v>132.81736700000002</v>
      </c>
      <c r="H55" s="44" t="s">
        <v>72</v>
      </c>
      <c r="I55" s="55">
        <f t="shared" si="0"/>
        <v>132.81739999999999</v>
      </c>
      <c r="J55" s="56">
        <v>10831.71</v>
      </c>
      <c r="K55" s="57">
        <f t="shared" si="1"/>
        <v>132.74154411764704</v>
      </c>
      <c r="L55" s="44" t="s">
        <v>72</v>
      </c>
      <c r="M55" s="21" t="s">
        <v>73</v>
      </c>
      <c r="N55" s="22">
        <v>44714</v>
      </c>
      <c r="O55" s="23">
        <f t="shared" si="2"/>
        <v>10625.389360000001</v>
      </c>
      <c r="P55" s="23">
        <f t="shared" si="3"/>
        <v>10625.389360000001</v>
      </c>
      <c r="Q55" s="25" t="s">
        <v>74</v>
      </c>
      <c r="R55" s="49" t="s">
        <v>75</v>
      </c>
      <c r="S55" s="21">
        <v>2022060102</v>
      </c>
      <c r="T55" s="58">
        <v>128.94890000000001</v>
      </c>
      <c r="U55" s="59">
        <f t="shared" si="4"/>
        <v>10315.912</v>
      </c>
      <c r="V55" s="29" t="s">
        <v>72</v>
      </c>
      <c r="W55" s="30" t="b">
        <f t="shared" si="5"/>
        <v>1</v>
      </c>
      <c r="X55" s="25"/>
      <c r="Y55" s="30" t="e">
        <f>VLOOKUP(A55,'[1]Средние курсы'!A:D,4,0)</f>
        <v>#N/A</v>
      </c>
      <c r="Z55" s="30" t="str">
        <f t="shared" si="6"/>
        <v>CNY</v>
      </c>
      <c r="AA55" s="31">
        <f t="shared" si="7"/>
        <v>10625.389360000001</v>
      </c>
      <c r="AB55" s="60">
        <f t="shared" si="8"/>
        <v>128.94890000000001</v>
      </c>
      <c r="AC55" s="61">
        <f t="shared" si="9"/>
        <v>128.94890000000001</v>
      </c>
      <c r="AD55" s="13">
        <f t="shared" si="10"/>
        <v>132.81736700000002</v>
      </c>
      <c r="AE55" s="34">
        <f t="shared" si="11"/>
        <v>0</v>
      </c>
      <c r="AF55" s="60">
        <f t="shared" si="12"/>
        <v>0</v>
      </c>
      <c r="AG55" s="36">
        <f t="shared" si="13"/>
        <v>309.47736000000077</v>
      </c>
      <c r="AH55" s="37">
        <f t="shared" si="14"/>
        <v>-6.0658305882384411</v>
      </c>
      <c r="AI55" s="50" t="s">
        <v>76</v>
      </c>
      <c r="AJ55" s="50"/>
      <c r="AK55" s="25" t="b">
        <v>0</v>
      </c>
      <c r="AL55" s="25"/>
      <c r="AM55" s="25"/>
      <c r="AN55" s="25"/>
      <c r="AO55" s="25"/>
      <c r="AP55" s="37">
        <f t="shared" si="15"/>
        <v>106.19323529411763</v>
      </c>
      <c r="AQ55" s="37"/>
      <c r="AR55" s="37"/>
      <c r="AS55" s="37"/>
      <c r="AT55" s="34">
        <f t="shared" si="16"/>
        <v>203.28412470588313</v>
      </c>
    </row>
    <row r="56" spans="1:46" ht="15.75" x14ac:dyDescent="0.25">
      <c r="A56" s="15">
        <v>382276</v>
      </c>
      <c r="B56" s="16">
        <v>44714</v>
      </c>
      <c r="C56" s="16" t="s">
        <v>45</v>
      </c>
      <c r="D56" s="17" t="s">
        <v>70</v>
      </c>
      <c r="E56" s="52" t="s">
        <v>116</v>
      </c>
      <c r="F56" s="53">
        <v>280</v>
      </c>
      <c r="G56" s="54">
        <f t="shared" si="17"/>
        <v>0.37316900000000003</v>
      </c>
      <c r="H56" s="44" t="s">
        <v>72</v>
      </c>
      <c r="I56" s="55">
        <f t="shared" si="0"/>
        <v>0.37319999999999998</v>
      </c>
      <c r="J56" s="56">
        <v>106.32</v>
      </c>
      <c r="K56" s="57">
        <f t="shared" si="1"/>
        <v>0.37226890756302516</v>
      </c>
      <c r="L56" s="44" t="s">
        <v>72</v>
      </c>
      <c r="M56" s="21" t="s">
        <v>73</v>
      </c>
      <c r="N56" s="22">
        <v>44714</v>
      </c>
      <c r="O56" s="23">
        <f t="shared" si="2"/>
        <v>104.48732000000001</v>
      </c>
      <c r="P56" s="23">
        <f t="shared" si="3"/>
        <v>104.48732000000001</v>
      </c>
      <c r="Q56" s="25" t="s">
        <v>74</v>
      </c>
      <c r="R56" s="49" t="s">
        <v>75</v>
      </c>
      <c r="S56" s="21">
        <v>2022060102</v>
      </c>
      <c r="T56" s="58">
        <v>0.36230000000000001</v>
      </c>
      <c r="U56" s="59">
        <f t="shared" si="4"/>
        <v>101.444</v>
      </c>
      <c r="V56" s="29" t="s">
        <v>72</v>
      </c>
      <c r="W56" s="30" t="b">
        <f t="shared" si="5"/>
        <v>1</v>
      </c>
      <c r="X56" s="25"/>
      <c r="Y56" s="30" t="e">
        <f>VLOOKUP(A56,'[1]Средние курсы'!A:D,4,0)</f>
        <v>#N/A</v>
      </c>
      <c r="Z56" s="30" t="str">
        <f t="shared" si="6"/>
        <v>CNY</v>
      </c>
      <c r="AA56" s="31">
        <f t="shared" si="7"/>
        <v>104.48732000000001</v>
      </c>
      <c r="AB56" s="60">
        <f t="shared" si="8"/>
        <v>0.36230000000000001</v>
      </c>
      <c r="AC56" s="61">
        <f t="shared" si="9"/>
        <v>0.36230000000000001</v>
      </c>
      <c r="AD56" s="13">
        <f t="shared" si="10"/>
        <v>0.37316900000000003</v>
      </c>
      <c r="AE56" s="34">
        <f t="shared" si="11"/>
        <v>0</v>
      </c>
      <c r="AF56" s="60">
        <f t="shared" si="12"/>
        <v>0</v>
      </c>
      <c r="AG56" s="36">
        <f t="shared" si="13"/>
        <v>3.0433200000000049</v>
      </c>
      <c r="AH56" s="37">
        <f t="shared" si="14"/>
        <v>-0.25202588235296197</v>
      </c>
      <c r="AI56" s="50" t="s">
        <v>76</v>
      </c>
      <c r="AJ56" s="50"/>
      <c r="AK56" s="25" t="b">
        <v>0</v>
      </c>
      <c r="AL56" s="25"/>
      <c r="AM56" s="25"/>
      <c r="AN56" s="25"/>
      <c r="AO56" s="25"/>
      <c r="AP56" s="37">
        <f t="shared" si="15"/>
        <v>1.0423529411764705</v>
      </c>
      <c r="AQ56" s="37"/>
      <c r="AR56" s="37"/>
      <c r="AS56" s="37"/>
      <c r="AT56" s="34">
        <f t="shared" si="16"/>
        <v>2.0009670588235347</v>
      </c>
    </row>
    <row r="57" spans="1:46" ht="15.75" x14ac:dyDescent="0.25">
      <c r="A57" s="15">
        <v>382276</v>
      </c>
      <c r="B57" s="16">
        <v>44714</v>
      </c>
      <c r="C57" s="16" t="s">
        <v>45</v>
      </c>
      <c r="D57" s="17" t="s">
        <v>70</v>
      </c>
      <c r="E57" s="52" t="s">
        <v>117</v>
      </c>
      <c r="F57" s="53">
        <v>80</v>
      </c>
      <c r="G57" s="54">
        <f t="shared" si="17"/>
        <v>0.87096800000000008</v>
      </c>
      <c r="H57" s="44" t="s">
        <v>72</v>
      </c>
      <c r="I57" s="55">
        <f t="shared" si="0"/>
        <v>0.871</v>
      </c>
      <c r="J57" s="56">
        <v>71.03</v>
      </c>
      <c r="K57" s="57">
        <f t="shared" si="1"/>
        <v>0.87046568627450982</v>
      </c>
      <c r="L57" s="44" t="s">
        <v>72</v>
      </c>
      <c r="M57" s="21" t="s">
        <v>73</v>
      </c>
      <c r="N57" s="22">
        <v>44714</v>
      </c>
      <c r="O57" s="23">
        <f t="shared" si="2"/>
        <v>69.677440000000004</v>
      </c>
      <c r="P57" s="23">
        <f t="shared" si="3"/>
        <v>69.677440000000004</v>
      </c>
      <c r="Q57" s="25" t="s">
        <v>74</v>
      </c>
      <c r="R57" s="49" t="s">
        <v>75</v>
      </c>
      <c r="S57" s="21">
        <v>2022060102</v>
      </c>
      <c r="T57" s="58">
        <v>0.84560000000000002</v>
      </c>
      <c r="U57" s="59">
        <f t="shared" si="4"/>
        <v>67.647999999999996</v>
      </c>
      <c r="V57" s="29" t="s">
        <v>72</v>
      </c>
      <c r="W57" s="30" t="b">
        <f t="shared" si="5"/>
        <v>1</v>
      </c>
      <c r="X57" s="25"/>
      <c r="Y57" s="30" t="e">
        <f>VLOOKUP(A57,'[1]Средние курсы'!A:D,4,0)</f>
        <v>#N/A</v>
      </c>
      <c r="Z57" s="30" t="str">
        <f t="shared" si="6"/>
        <v>CNY</v>
      </c>
      <c r="AA57" s="31">
        <f t="shared" si="7"/>
        <v>69.677440000000004</v>
      </c>
      <c r="AB57" s="60">
        <f t="shared" si="8"/>
        <v>0.84560000000000002</v>
      </c>
      <c r="AC57" s="61">
        <f t="shared" si="9"/>
        <v>0.84560000000000002</v>
      </c>
      <c r="AD57" s="13">
        <f t="shared" si="10"/>
        <v>0.87096800000000008</v>
      </c>
      <c r="AE57" s="34">
        <f t="shared" si="11"/>
        <v>0</v>
      </c>
      <c r="AF57" s="60">
        <f t="shared" si="12"/>
        <v>0</v>
      </c>
      <c r="AG57" s="36">
        <f t="shared" si="13"/>
        <v>2.0294400000000046</v>
      </c>
      <c r="AH57" s="37">
        <f t="shared" si="14"/>
        <v>-4.0185098039220435E-2</v>
      </c>
      <c r="AI57" s="50" t="s">
        <v>76</v>
      </c>
      <c r="AJ57" s="50"/>
      <c r="AK57" s="25" t="b">
        <v>0</v>
      </c>
      <c r="AL57" s="25"/>
      <c r="AM57" s="25"/>
      <c r="AN57" s="25"/>
      <c r="AO57" s="25"/>
      <c r="AP57" s="37">
        <f t="shared" si="15"/>
        <v>0.69637254901960788</v>
      </c>
      <c r="AQ57" s="37"/>
      <c r="AR57" s="37"/>
      <c r="AS57" s="37"/>
      <c r="AT57" s="34">
        <f t="shared" si="16"/>
        <v>1.3330674509803968</v>
      </c>
    </row>
    <row r="58" spans="1:46" ht="15.75" x14ac:dyDescent="0.25">
      <c r="A58" s="15">
        <v>382276</v>
      </c>
      <c r="B58" s="16">
        <v>44714</v>
      </c>
      <c r="C58" s="16" t="s">
        <v>45</v>
      </c>
      <c r="D58" s="17" t="s">
        <v>70</v>
      </c>
      <c r="E58" s="52" t="s">
        <v>118</v>
      </c>
      <c r="F58" s="53">
        <v>40</v>
      </c>
      <c r="G58" s="54">
        <f t="shared" si="17"/>
        <v>0.44815300000000002</v>
      </c>
      <c r="H58" s="44" t="s">
        <v>72</v>
      </c>
      <c r="I58" s="55">
        <f t="shared" si="0"/>
        <v>0.44819999999999999</v>
      </c>
      <c r="J58" s="56">
        <v>18.27</v>
      </c>
      <c r="K58" s="57">
        <f t="shared" si="1"/>
        <v>0.44779411764705879</v>
      </c>
      <c r="L58" s="44" t="s">
        <v>72</v>
      </c>
      <c r="M58" s="21" t="s">
        <v>73</v>
      </c>
      <c r="N58" s="22">
        <v>44714</v>
      </c>
      <c r="O58" s="23">
        <f t="shared" si="2"/>
        <v>17.926120000000001</v>
      </c>
      <c r="P58" s="23">
        <f t="shared" si="3"/>
        <v>17.926120000000001</v>
      </c>
      <c r="Q58" s="25" t="s">
        <v>74</v>
      </c>
      <c r="R58" s="49" t="s">
        <v>75</v>
      </c>
      <c r="S58" s="21">
        <v>2022060102</v>
      </c>
      <c r="T58" s="58">
        <v>0.43509999999999999</v>
      </c>
      <c r="U58" s="59">
        <f t="shared" si="4"/>
        <v>17.404</v>
      </c>
      <c r="V58" s="29" t="s">
        <v>72</v>
      </c>
      <c r="W58" s="30" t="b">
        <f t="shared" si="5"/>
        <v>1</v>
      </c>
      <c r="X58" s="25"/>
      <c r="Y58" s="30" t="e">
        <f>VLOOKUP(A58,'[1]Средние курсы'!A:D,4,0)</f>
        <v>#N/A</v>
      </c>
      <c r="Z58" s="30" t="str">
        <f t="shared" si="6"/>
        <v>CNY</v>
      </c>
      <c r="AA58" s="31">
        <f t="shared" si="7"/>
        <v>17.926120000000001</v>
      </c>
      <c r="AB58" s="60">
        <f t="shared" si="8"/>
        <v>0.43509999999999999</v>
      </c>
      <c r="AC58" s="61">
        <f t="shared" si="9"/>
        <v>0.43509999999999999</v>
      </c>
      <c r="AD58" s="13">
        <f t="shared" si="10"/>
        <v>0.44815300000000002</v>
      </c>
      <c r="AE58" s="34">
        <f t="shared" si="11"/>
        <v>0</v>
      </c>
      <c r="AF58" s="60">
        <f t="shared" si="12"/>
        <v>0</v>
      </c>
      <c r="AG58" s="36">
        <f t="shared" si="13"/>
        <v>0.52212000000000147</v>
      </c>
      <c r="AH58" s="37">
        <f t="shared" si="14"/>
        <v>-1.4355294117649464E-2</v>
      </c>
      <c r="AI58" s="50" t="s">
        <v>76</v>
      </c>
      <c r="AJ58" s="50"/>
      <c r="AK58" s="25" t="b">
        <v>0</v>
      </c>
      <c r="AL58" s="25"/>
      <c r="AM58" s="25"/>
      <c r="AN58" s="25"/>
      <c r="AO58" s="25"/>
      <c r="AP58" s="37">
        <f t="shared" si="15"/>
        <v>0.17911764705882352</v>
      </c>
      <c r="AQ58" s="37"/>
      <c r="AR58" s="37"/>
      <c r="AS58" s="37"/>
      <c r="AT58" s="34">
        <f t="shared" si="16"/>
        <v>0.34300235294117798</v>
      </c>
    </row>
    <row r="59" spans="1:46" ht="15.75" x14ac:dyDescent="0.25">
      <c r="A59" s="15">
        <v>382276</v>
      </c>
      <c r="B59" s="16">
        <v>44714</v>
      </c>
      <c r="C59" s="16" t="s">
        <v>45</v>
      </c>
      <c r="D59" s="17" t="s">
        <v>70</v>
      </c>
      <c r="E59" s="52" t="s">
        <v>119</v>
      </c>
      <c r="F59" s="53">
        <v>40</v>
      </c>
      <c r="G59" s="54">
        <f t="shared" si="17"/>
        <v>2.6006470000000004</v>
      </c>
      <c r="H59" s="44" t="s">
        <v>72</v>
      </c>
      <c r="I59" s="55">
        <f t="shared" si="0"/>
        <v>2.6006</v>
      </c>
      <c r="J59" s="56">
        <v>106.05</v>
      </c>
      <c r="K59" s="57">
        <f t="shared" si="1"/>
        <v>2.5992647058823528</v>
      </c>
      <c r="L59" s="44" t="s">
        <v>72</v>
      </c>
      <c r="M59" s="21" t="s">
        <v>73</v>
      </c>
      <c r="N59" s="22">
        <v>44714</v>
      </c>
      <c r="O59" s="23">
        <f t="shared" si="2"/>
        <v>104.02588000000002</v>
      </c>
      <c r="P59" s="23">
        <f t="shared" si="3"/>
        <v>104.02588000000002</v>
      </c>
      <c r="Q59" s="25" t="s">
        <v>74</v>
      </c>
      <c r="R59" s="49" t="s">
        <v>75</v>
      </c>
      <c r="S59" s="21">
        <v>2022060102</v>
      </c>
      <c r="T59" s="58">
        <v>2.5249000000000001</v>
      </c>
      <c r="U59" s="59">
        <f t="shared" si="4"/>
        <v>100.99600000000001</v>
      </c>
      <c r="V59" s="29" t="s">
        <v>72</v>
      </c>
      <c r="W59" s="30" t="b">
        <f t="shared" si="5"/>
        <v>1</v>
      </c>
      <c r="X59" s="25"/>
      <c r="Y59" s="30" t="e">
        <f>VLOOKUP(A59,'[1]Средние курсы'!A:D,4,0)</f>
        <v>#N/A</v>
      </c>
      <c r="Z59" s="30" t="str">
        <f t="shared" si="6"/>
        <v>CNY</v>
      </c>
      <c r="AA59" s="31">
        <f t="shared" si="7"/>
        <v>104.02588000000002</v>
      </c>
      <c r="AB59" s="60">
        <f t="shared" si="8"/>
        <v>2.5249000000000001</v>
      </c>
      <c r="AC59" s="61">
        <f t="shared" si="9"/>
        <v>2.5249000000000001</v>
      </c>
      <c r="AD59" s="13">
        <f t="shared" si="10"/>
        <v>2.6006470000000004</v>
      </c>
      <c r="AE59" s="34">
        <f t="shared" si="11"/>
        <v>0</v>
      </c>
      <c r="AF59" s="60">
        <f t="shared" si="12"/>
        <v>0</v>
      </c>
      <c r="AG59" s="36">
        <f t="shared" si="13"/>
        <v>3.0298800000000092</v>
      </c>
      <c r="AH59" s="37">
        <f t="shared" si="14"/>
        <v>-5.529176470590258E-2</v>
      </c>
      <c r="AI59" s="50" t="s">
        <v>76</v>
      </c>
      <c r="AJ59" s="50"/>
      <c r="AK59" s="25" t="b">
        <v>0</v>
      </c>
      <c r="AL59" s="25"/>
      <c r="AM59" s="25"/>
      <c r="AN59" s="25"/>
      <c r="AO59" s="25"/>
      <c r="AP59" s="37">
        <f t="shared" si="15"/>
        <v>1.0397058823529413</v>
      </c>
      <c r="AQ59" s="37"/>
      <c r="AR59" s="37"/>
      <c r="AS59" s="37"/>
      <c r="AT59" s="34">
        <f t="shared" si="16"/>
        <v>1.990174117647068</v>
      </c>
    </row>
    <row r="60" spans="1:46" ht="15.75" x14ac:dyDescent="0.25">
      <c r="A60" s="15">
        <v>382276</v>
      </c>
      <c r="B60" s="16">
        <v>44714</v>
      </c>
      <c r="C60" s="16" t="s">
        <v>45</v>
      </c>
      <c r="D60" s="17" t="s">
        <v>70</v>
      </c>
      <c r="E60" s="52" t="s">
        <v>120</v>
      </c>
      <c r="F60" s="53">
        <v>200</v>
      </c>
      <c r="G60" s="54">
        <f t="shared" si="17"/>
        <v>0.46041000000000004</v>
      </c>
      <c r="H60" s="44" t="s">
        <v>72</v>
      </c>
      <c r="I60" s="55">
        <f t="shared" si="0"/>
        <v>0.46039999999999998</v>
      </c>
      <c r="J60" s="56">
        <v>93.87</v>
      </c>
      <c r="K60" s="57">
        <f t="shared" si="1"/>
        <v>0.46014705882352941</v>
      </c>
      <c r="L60" s="44" t="s">
        <v>72</v>
      </c>
      <c r="M60" s="21" t="s">
        <v>73</v>
      </c>
      <c r="N60" s="22">
        <v>44714</v>
      </c>
      <c r="O60" s="23">
        <f t="shared" si="2"/>
        <v>92.082000000000008</v>
      </c>
      <c r="P60" s="23">
        <f t="shared" si="3"/>
        <v>92.082000000000008</v>
      </c>
      <c r="Q60" s="25" t="s">
        <v>74</v>
      </c>
      <c r="R60" s="49" t="s">
        <v>75</v>
      </c>
      <c r="S60" s="21">
        <v>2022060102</v>
      </c>
      <c r="T60" s="58">
        <v>0.44700000000000001</v>
      </c>
      <c r="U60" s="59">
        <f t="shared" si="4"/>
        <v>89.4</v>
      </c>
      <c r="V60" s="29" t="s">
        <v>72</v>
      </c>
      <c r="W60" s="30" t="b">
        <f t="shared" si="5"/>
        <v>1</v>
      </c>
      <c r="X60" s="25"/>
      <c r="Y60" s="30" t="e">
        <f>VLOOKUP(A60,'[1]Средние курсы'!A:D,4,0)</f>
        <v>#N/A</v>
      </c>
      <c r="Z60" s="30" t="str">
        <f t="shared" si="6"/>
        <v>CNY</v>
      </c>
      <c r="AA60" s="31">
        <f t="shared" si="7"/>
        <v>92.082000000000008</v>
      </c>
      <c r="AB60" s="60">
        <f t="shared" si="8"/>
        <v>0.44700000000000001</v>
      </c>
      <c r="AC60" s="61">
        <f t="shared" si="9"/>
        <v>0.44700000000000001</v>
      </c>
      <c r="AD60" s="13">
        <f t="shared" si="10"/>
        <v>0.46041000000000004</v>
      </c>
      <c r="AE60" s="34">
        <f t="shared" si="11"/>
        <v>0</v>
      </c>
      <c r="AF60" s="60">
        <f t="shared" si="12"/>
        <v>0</v>
      </c>
      <c r="AG60" s="36">
        <f t="shared" si="13"/>
        <v>2.6820000000000066</v>
      </c>
      <c r="AH60" s="37">
        <f t="shared" si="14"/>
        <v>-5.2588235294126484E-2</v>
      </c>
      <c r="AI60" s="50" t="s">
        <v>76</v>
      </c>
      <c r="AJ60" s="50"/>
      <c r="AK60" s="25" t="b">
        <v>0</v>
      </c>
      <c r="AL60" s="25"/>
      <c r="AM60" s="25"/>
      <c r="AN60" s="25"/>
      <c r="AO60" s="25"/>
      <c r="AP60" s="37">
        <f t="shared" si="15"/>
        <v>0.92029411764705882</v>
      </c>
      <c r="AQ60" s="37"/>
      <c r="AR60" s="37"/>
      <c r="AS60" s="37"/>
      <c r="AT60" s="34">
        <f t="shared" si="16"/>
        <v>1.7617058823529477</v>
      </c>
    </row>
    <row r="61" spans="1:46" ht="15.75" x14ac:dyDescent="0.25">
      <c r="A61" s="15">
        <v>382276</v>
      </c>
      <c r="B61" s="16">
        <v>44714</v>
      </c>
      <c r="C61" s="16" t="s">
        <v>45</v>
      </c>
      <c r="D61" s="17" t="s">
        <v>70</v>
      </c>
      <c r="E61" s="52" t="s">
        <v>121</v>
      </c>
      <c r="F61" s="53">
        <v>120</v>
      </c>
      <c r="G61" s="54">
        <f t="shared" si="17"/>
        <v>3.3151580000000003</v>
      </c>
      <c r="H61" s="44" t="s">
        <v>72</v>
      </c>
      <c r="I61" s="55">
        <f t="shared" si="0"/>
        <v>3.3151999999999999</v>
      </c>
      <c r="J61" s="56">
        <v>405.54</v>
      </c>
      <c r="K61" s="57">
        <f t="shared" si="1"/>
        <v>3.3132352941176473</v>
      </c>
      <c r="L61" s="44" t="s">
        <v>72</v>
      </c>
      <c r="M61" s="21" t="s">
        <v>73</v>
      </c>
      <c r="N61" s="22">
        <v>44714</v>
      </c>
      <c r="O61" s="23">
        <f t="shared" si="2"/>
        <v>397.81896000000006</v>
      </c>
      <c r="P61" s="23">
        <f t="shared" si="3"/>
        <v>397.81896000000006</v>
      </c>
      <c r="Q61" s="25" t="s">
        <v>74</v>
      </c>
      <c r="R61" s="49" t="s">
        <v>75</v>
      </c>
      <c r="S61" s="21">
        <v>2022060102</v>
      </c>
      <c r="T61" s="58">
        <v>3.2186000000000003</v>
      </c>
      <c r="U61" s="59">
        <f t="shared" si="4"/>
        <v>386.23200000000003</v>
      </c>
      <c r="V61" s="29" t="s">
        <v>72</v>
      </c>
      <c r="W61" s="30" t="b">
        <f t="shared" si="5"/>
        <v>1</v>
      </c>
      <c r="X61" s="25"/>
      <c r="Y61" s="30" t="e">
        <f>VLOOKUP(A61,'[1]Средние курсы'!A:D,4,0)</f>
        <v>#N/A</v>
      </c>
      <c r="Z61" s="30" t="str">
        <f t="shared" si="6"/>
        <v>CNY</v>
      </c>
      <c r="AA61" s="31">
        <f t="shared" si="7"/>
        <v>397.81896</v>
      </c>
      <c r="AB61" s="60">
        <f t="shared" si="8"/>
        <v>3.2186000000000003</v>
      </c>
      <c r="AC61" s="61">
        <f t="shared" si="9"/>
        <v>3.2185999999999999</v>
      </c>
      <c r="AD61" s="13">
        <f t="shared" si="10"/>
        <v>3.3151579999999998</v>
      </c>
      <c r="AE61" s="34">
        <f t="shared" si="11"/>
        <v>0</v>
      </c>
      <c r="AF61" s="60">
        <f t="shared" si="12"/>
        <v>-5.3290705182007514E-14</v>
      </c>
      <c r="AG61" s="36">
        <f t="shared" si="13"/>
        <v>11.586959999999991</v>
      </c>
      <c r="AH61" s="37">
        <f t="shared" si="14"/>
        <v>-0.23072470588230587</v>
      </c>
      <c r="AI61" s="50" t="s">
        <v>76</v>
      </c>
      <c r="AJ61" s="50"/>
      <c r="AK61" s="25" t="b">
        <v>0</v>
      </c>
      <c r="AL61" s="25"/>
      <c r="AM61" s="25"/>
      <c r="AN61" s="25"/>
      <c r="AO61" s="25"/>
      <c r="AP61" s="37">
        <f t="shared" si="15"/>
        <v>3.9758823529411771</v>
      </c>
      <c r="AQ61" s="37"/>
      <c r="AR61" s="37"/>
      <c r="AS61" s="37"/>
      <c r="AT61" s="34">
        <f t="shared" si="16"/>
        <v>7.6110776470588135</v>
      </c>
    </row>
    <row r="62" spans="1:46" ht="15.75" x14ac:dyDescent="0.25">
      <c r="A62" s="15">
        <v>382276</v>
      </c>
      <c r="B62" s="16">
        <v>44714</v>
      </c>
      <c r="C62" s="16" t="s">
        <v>45</v>
      </c>
      <c r="D62" s="17" t="s">
        <v>70</v>
      </c>
      <c r="E62" s="52" t="s">
        <v>122</v>
      </c>
      <c r="F62" s="53">
        <v>40</v>
      </c>
      <c r="G62" s="54">
        <f t="shared" si="17"/>
        <v>15.892179</v>
      </c>
      <c r="H62" s="44" t="s">
        <v>72</v>
      </c>
      <c r="I62" s="55">
        <f t="shared" si="0"/>
        <v>15.892200000000001</v>
      </c>
      <c r="J62" s="56">
        <v>648.03</v>
      </c>
      <c r="K62" s="57">
        <f t="shared" si="1"/>
        <v>15.883088235294116</v>
      </c>
      <c r="L62" s="44" t="s">
        <v>72</v>
      </c>
      <c r="M62" s="21" t="s">
        <v>73</v>
      </c>
      <c r="N62" s="22">
        <v>44714</v>
      </c>
      <c r="O62" s="23">
        <f t="shared" si="2"/>
        <v>635.68716000000006</v>
      </c>
      <c r="P62" s="23">
        <f t="shared" si="3"/>
        <v>635.68716000000006</v>
      </c>
      <c r="Q62" s="25" t="s">
        <v>74</v>
      </c>
      <c r="R62" s="49" t="s">
        <v>75</v>
      </c>
      <c r="S62" s="21">
        <v>2022060102</v>
      </c>
      <c r="T62" s="58">
        <v>15.4293</v>
      </c>
      <c r="U62" s="59">
        <f t="shared" si="4"/>
        <v>617.17200000000003</v>
      </c>
      <c r="V62" s="29" t="s">
        <v>72</v>
      </c>
      <c r="W62" s="30" t="b">
        <f t="shared" si="5"/>
        <v>1</v>
      </c>
      <c r="X62" s="25"/>
      <c r="Y62" s="30" t="e">
        <f>VLOOKUP(A62,'[1]Средние курсы'!A:D,4,0)</f>
        <v>#N/A</v>
      </c>
      <c r="Z62" s="30" t="str">
        <f t="shared" si="6"/>
        <v>CNY</v>
      </c>
      <c r="AA62" s="31">
        <f t="shared" si="7"/>
        <v>635.68716000000006</v>
      </c>
      <c r="AB62" s="60">
        <f t="shared" si="8"/>
        <v>15.4293</v>
      </c>
      <c r="AC62" s="61">
        <f t="shared" si="9"/>
        <v>15.4293</v>
      </c>
      <c r="AD62" s="13">
        <f t="shared" si="10"/>
        <v>15.892179</v>
      </c>
      <c r="AE62" s="34">
        <f t="shared" si="11"/>
        <v>0</v>
      </c>
      <c r="AF62" s="60">
        <f t="shared" si="12"/>
        <v>0</v>
      </c>
      <c r="AG62" s="36">
        <f t="shared" si="13"/>
        <v>18.515160000000037</v>
      </c>
      <c r="AH62" s="37">
        <f t="shared" si="14"/>
        <v>-0.36363058823539518</v>
      </c>
      <c r="AI62" s="50" t="s">
        <v>76</v>
      </c>
      <c r="AJ62" s="50"/>
      <c r="AK62" s="25" t="b">
        <v>0</v>
      </c>
      <c r="AL62" s="25"/>
      <c r="AM62" s="25"/>
      <c r="AN62" s="25"/>
      <c r="AO62" s="25"/>
      <c r="AP62" s="37">
        <f t="shared" si="15"/>
        <v>6.3532352941176464</v>
      </c>
      <c r="AQ62" s="37"/>
      <c r="AR62" s="37"/>
      <c r="AS62" s="37"/>
      <c r="AT62" s="34">
        <f t="shared" si="16"/>
        <v>12.161924705882392</v>
      </c>
    </row>
    <row r="63" spans="1:46" ht="15.75" x14ac:dyDescent="0.25">
      <c r="A63" s="15">
        <v>382276</v>
      </c>
      <c r="B63" s="16">
        <v>44714</v>
      </c>
      <c r="C63" s="16" t="s">
        <v>45</v>
      </c>
      <c r="D63" s="17" t="s">
        <v>70</v>
      </c>
      <c r="E63" s="52" t="s">
        <v>123</v>
      </c>
      <c r="F63" s="53">
        <v>40</v>
      </c>
      <c r="G63" s="54">
        <f t="shared" si="17"/>
        <v>4.766222</v>
      </c>
      <c r="H63" s="44" t="s">
        <v>72</v>
      </c>
      <c r="I63" s="55">
        <f t="shared" si="0"/>
        <v>4.7662000000000004</v>
      </c>
      <c r="J63" s="56">
        <v>194.35</v>
      </c>
      <c r="K63" s="57">
        <f t="shared" si="1"/>
        <v>4.7634803921568629</v>
      </c>
      <c r="L63" s="44" t="s">
        <v>72</v>
      </c>
      <c r="M63" s="21" t="s">
        <v>73</v>
      </c>
      <c r="N63" s="22">
        <v>44714</v>
      </c>
      <c r="O63" s="23">
        <f t="shared" si="2"/>
        <v>190.64887999999999</v>
      </c>
      <c r="P63" s="23">
        <f t="shared" si="3"/>
        <v>190.64887999999999</v>
      </c>
      <c r="Q63" s="25" t="s">
        <v>74</v>
      </c>
      <c r="R63" s="49" t="s">
        <v>75</v>
      </c>
      <c r="S63" s="21">
        <v>2022060102</v>
      </c>
      <c r="T63" s="58">
        <v>4.6273999999999997</v>
      </c>
      <c r="U63" s="59">
        <f t="shared" si="4"/>
        <v>185.096</v>
      </c>
      <c r="V63" s="29" t="s">
        <v>72</v>
      </c>
      <c r="W63" s="30" t="b">
        <f t="shared" si="5"/>
        <v>1</v>
      </c>
      <c r="X63" s="25"/>
      <c r="Y63" s="30" t="e">
        <f>VLOOKUP(A63,'[1]Средние курсы'!A:D,4,0)</f>
        <v>#N/A</v>
      </c>
      <c r="Z63" s="30" t="str">
        <f t="shared" si="6"/>
        <v>CNY</v>
      </c>
      <c r="AA63" s="31">
        <f t="shared" si="7"/>
        <v>190.64887999999999</v>
      </c>
      <c r="AB63" s="60">
        <f t="shared" si="8"/>
        <v>4.6273999999999997</v>
      </c>
      <c r="AC63" s="61">
        <f t="shared" si="9"/>
        <v>4.6273999999999997</v>
      </c>
      <c r="AD63" s="13">
        <f t="shared" si="10"/>
        <v>4.766222</v>
      </c>
      <c r="AE63" s="34">
        <f t="shared" si="11"/>
        <v>0</v>
      </c>
      <c r="AF63" s="60">
        <f t="shared" si="12"/>
        <v>0</v>
      </c>
      <c r="AG63" s="36">
        <f t="shared" si="13"/>
        <v>5.5528800000000089</v>
      </c>
      <c r="AH63" s="37">
        <f t="shared" si="14"/>
        <v>-0.10966431372548158</v>
      </c>
      <c r="AI63" s="50" t="s">
        <v>76</v>
      </c>
      <c r="AJ63" s="50"/>
      <c r="AK63" s="25" t="b">
        <v>0</v>
      </c>
      <c r="AL63" s="25"/>
      <c r="AM63" s="25"/>
      <c r="AN63" s="25"/>
      <c r="AO63" s="25"/>
      <c r="AP63" s="37">
        <f t="shared" si="15"/>
        <v>1.9053921568627454</v>
      </c>
      <c r="AQ63" s="37"/>
      <c r="AR63" s="37"/>
      <c r="AS63" s="37"/>
      <c r="AT63" s="34">
        <f t="shared" si="16"/>
        <v>3.6474878431372635</v>
      </c>
    </row>
    <row r="64" spans="1:46" ht="15.75" x14ac:dyDescent="0.25">
      <c r="A64" s="15">
        <v>382276</v>
      </c>
      <c r="B64" s="16">
        <v>44714</v>
      </c>
      <c r="C64" s="16" t="s">
        <v>45</v>
      </c>
      <c r="D64" s="17" t="s">
        <v>70</v>
      </c>
      <c r="E64" s="52" t="s">
        <v>124</v>
      </c>
      <c r="F64" s="53">
        <v>80</v>
      </c>
      <c r="G64" s="54">
        <f t="shared" si="17"/>
        <v>1.3199450000000001</v>
      </c>
      <c r="H64" s="44" t="s">
        <v>72</v>
      </c>
      <c r="I64" s="55">
        <f t="shared" si="0"/>
        <v>1.3199000000000001</v>
      </c>
      <c r="J64" s="56">
        <v>107.65</v>
      </c>
      <c r="K64" s="57">
        <f t="shared" si="1"/>
        <v>1.3192401960784315</v>
      </c>
      <c r="L64" s="44" t="s">
        <v>72</v>
      </c>
      <c r="M64" s="21" t="s">
        <v>73</v>
      </c>
      <c r="N64" s="22">
        <v>44714</v>
      </c>
      <c r="O64" s="23">
        <f t="shared" si="2"/>
        <v>105.59560000000002</v>
      </c>
      <c r="P64" s="23">
        <f t="shared" si="3"/>
        <v>105.59560000000002</v>
      </c>
      <c r="Q64" s="25" t="s">
        <v>74</v>
      </c>
      <c r="R64" s="49" t="s">
        <v>75</v>
      </c>
      <c r="S64" s="21">
        <v>2022060102</v>
      </c>
      <c r="T64" s="58">
        <v>1.2815000000000001</v>
      </c>
      <c r="U64" s="59">
        <f t="shared" si="4"/>
        <v>102.52000000000001</v>
      </c>
      <c r="V64" s="29" t="s">
        <v>72</v>
      </c>
      <c r="W64" s="30" t="b">
        <f t="shared" si="5"/>
        <v>1</v>
      </c>
      <c r="X64" s="25"/>
      <c r="Y64" s="30" t="e">
        <f>VLOOKUP(A64,'[1]Средние курсы'!A:D,4,0)</f>
        <v>#N/A</v>
      </c>
      <c r="Z64" s="30" t="str">
        <f t="shared" si="6"/>
        <v>CNY</v>
      </c>
      <c r="AA64" s="31">
        <f t="shared" si="7"/>
        <v>105.59560000000002</v>
      </c>
      <c r="AB64" s="60">
        <f t="shared" si="8"/>
        <v>1.2815000000000001</v>
      </c>
      <c r="AC64" s="61">
        <f t="shared" si="9"/>
        <v>1.2815000000000001</v>
      </c>
      <c r="AD64" s="13">
        <f t="shared" si="10"/>
        <v>1.3199450000000001</v>
      </c>
      <c r="AE64" s="34">
        <f t="shared" si="11"/>
        <v>0</v>
      </c>
      <c r="AF64" s="60">
        <f t="shared" si="12"/>
        <v>0</v>
      </c>
      <c r="AG64" s="36">
        <f t="shared" si="13"/>
        <v>3.075600000000005</v>
      </c>
      <c r="AH64" s="37">
        <f t="shared" si="14"/>
        <v>-5.6384313725494906E-2</v>
      </c>
      <c r="AI64" s="50" t="s">
        <v>76</v>
      </c>
      <c r="AJ64" s="50"/>
      <c r="AK64" s="25" t="b">
        <v>0</v>
      </c>
      <c r="AL64" s="25"/>
      <c r="AM64" s="25"/>
      <c r="AN64" s="25"/>
      <c r="AO64" s="25"/>
      <c r="AP64" s="37">
        <f t="shared" si="15"/>
        <v>1.0553921568627451</v>
      </c>
      <c r="AQ64" s="37"/>
      <c r="AR64" s="37"/>
      <c r="AS64" s="37"/>
      <c r="AT64" s="34">
        <f t="shared" si="16"/>
        <v>2.0202078431372597</v>
      </c>
    </row>
    <row r="65" spans="1:46" ht="15.75" x14ac:dyDescent="0.25">
      <c r="A65" s="15">
        <v>382276</v>
      </c>
      <c r="B65" s="16">
        <v>44714</v>
      </c>
      <c r="C65" s="16" t="s">
        <v>45</v>
      </c>
      <c r="D65" s="17" t="s">
        <v>70</v>
      </c>
      <c r="E65" s="52" t="s">
        <v>125</v>
      </c>
      <c r="F65" s="53">
        <v>80</v>
      </c>
      <c r="G65" s="54">
        <f t="shared" si="17"/>
        <v>0.76673199999999997</v>
      </c>
      <c r="H65" s="44" t="s">
        <v>72</v>
      </c>
      <c r="I65" s="55">
        <f t="shared" si="0"/>
        <v>0.76670000000000005</v>
      </c>
      <c r="J65" s="56">
        <v>62.53</v>
      </c>
      <c r="K65" s="57">
        <f t="shared" si="1"/>
        <v>0.76629901960784319</v>
      </c>
      <c r="L65" s="44" t="s">
        <v>72</v>
      </c>
      <c r="M65" s="21" t="s">
        <v>73</v>
      </c>
      <c r="N65" s="22">
        <v>44714</v>
      </c>
      <c r="O65" s="23">
        <f t="shared" si="2"/>
        <v>61.338560000000001</v>
      </c>
      <c r="P65" s="23">
        <f t="shared" si="3"/>
        <v>61.338560000000001</v>
      </c>
      <c r="Q65" s="25" t="s">
        <v>74</v>
      </c>
      <c r="R65" s="49" t="s">
        <v>75</v>
      </c>
      <c r="S65" s="21">
        <v>2022060102</v>
      </c>
      <c r="T65" s="58">
        <v>0.74439999999999995</v>
      </c>
      <c r="U65" s="59">
        <f t="shared" si="4"/>
        <v>59.551999999999992</v>
      </c>
      <c r="V65" s="29" t="s">
        <v>72</v>
      </c>
      <c r="W65" s="30" t="b">
        <f t="shared" si="5"/>
        <v>1</v>
      </c>
      <c r="X65" s="25"/>
      <c r="Y65" s="30" t="e">
        <f>VLOOKUP(A65,'[1]Средние курсы'!A:D,4,0)</f>
        <v>#N/A</v>
      </c>
      <c r="Z65" s="30" t="str">
        <f t="shared" si="6"/>
        <v>CNY</v>
      </c>
      <c r="AA65" s="31">
        <f t="shared" si="7"/>
        <v>61.338560000000001</v>
      </c>
      <c r="AB65" s="60">
        <f t="shared" si="8"/>
        <v>0.74439999999999995</v>
      </c>
      <c r="AC65" s="61">
        <f t="shared" si="9"/>
        <v>0.74439999999999995</v>
      </c>
      <c r="AD65" s="13">
        <f t="shared" si="10"/>
        <v>0.76673199999999997</v>
      </c>
      <c r="AE65" s="34">
        <f t="shared" si="11"/>
        <v>0</v>
      </c>
      <c r="AF65" s="60">
        <f t="shared" si="12"/>
        <v>0</v>
      </c>
      <c r="AG65" s="36">
        <f t="shared" si="13"/>
        <v>1.7865600000000015</v>
      </c>
      <c r="AH65" s="37">
        <f t="shared" si="14"/>
        <v>-3.46384313725423E-2</v>
      </c>
      <c r="AI65" s="50" t="s">
        <v>76</v>
      </c>
      <c r="AJ65" s="50"/>
      <c r="AK65" s="25" t="b">
        <v>0</v>
      </c>
      <c r="AL65" s="25"/>
      <c r="AM65" s="25"/>
      <c r="AN65" s="25"/>
      <c r="AO65" s="25"/>
      <c r="AP65" s="37">
        <f t="shared" si="15"/>
        <v>0.61303921568627462</v>
      </c>
      <c r="AQ65" s="37"/>
      <c r="AR65" s="37"/>
      <c r="AS65" s="37"/>
      <c r="AT65" s="34">
        <f t="shared" si="16"/>
        <v>1.1735207843137268</v>
      </c>
    </row>
    <row r="66" spans="1:46" ht="15.75" x14ac:dyDescent="0.25">
      <c r="A66" s="15">
        <v>382276</v>
      </c>
      <c r="B66" s="16">
        <v>44714</v>
      </c>
      <c r="C66" s="16" t="s">
        <v>45</v>
      </c>
      <c r="D66" s="17" t="s">
        <v>70</v>
      </c>
      <c r="E66" s="52" t="s">
        <v>126</v>
      </c>
      <c r="F66" s="53">
        <v>200</v>
      </c>
      <c r="G66" s="54">
        <f t="shared" si="17"/>
        <v>4.6912380000000002</v>
      </c>
      <c r="H66" s="44" t="s">
        <v>72</v>
      </c>
      <c r="I66" s="55">
        <f t="shared" si="0"/>
        <v>4.6912000000000003</v>
      </c>
      <c r="J66" s="56">
        <v>956.47</v>
      </c>
      <c r="K66" s="57">
        <f t="shared" si="1"/>
        <v>4.6885784313725489</v>
      </c>
      <c r="L66" s="44" t="s">
        <v>72</v>
      </c>
      <c r="M66" s="21" t="s">
        <v>73</v>
      </c>
      <c r="N66" s="22">
        <v>44714</v>
      </c>
      <c r="O66" s="23">
        <f t="shared" si="2"/>
        <v>938.24760000000003</v>
      </c>
      <c r="P66" s="23">
        <f t="shared" si="3"/>
        <v>938.24760000000003</v>
      </c>
      <c r="Q66" s="25" t="s">
        <v>74</v>
      </c>
      <c r="R66" s="49" t="s">
        <v>75</v>
      </c>
      <c r="S66" s="21">
        <v>2022060102</v>
      </c>
      <c r="T66" s="58">
        <v>4.5545999999999998</v>
      </c>
      <c r="U66" s="59">
        <f t="shared" si="4"/>
        <v>910.92</v>
      </c>
      <c r="V66" s="29" t="s">
        <v>72</v>
      </c>
      <c r="W66" s="30" t="b">
        <f t="shared" si="5"/>
        <v>1</v>
      </c>
      <c r="X66" s="25"/>
      <c r="Y66" s="30" t="e">
        <f>VLOOKUP(A66,'[1]Средние курсы'!A:D,4,0)</f>
        <v>#N/A</v>
      </c>
      <c r="Z66" s="30" t="str">
        <f t="shared" si="6"/>
        <v>CNY</v>
      </c>
      <c r="AA66" s="31">
        <f t="shared" si="7"/>
        <v>938.24760000000003</v>
      </c>
      <c r="AB66" s="60">
        <f t="shared" si="8"/>
        <v>4.5545999999999998</v>
      </c>
      <c r="AC66" s="61">
        <f t="shared" si="9"/>
        <v>4.5545999999999998</v>
      </c>
      <c r="AD66" s="13">
        <f t="shared" si="10"/>
        <v>4.6912380000000002</v>
      </c>
      <c r="AE66" s="34">
        <f t="shared" si="11"/>
        <v>0</v>
      </c>
      <c r="AF66" s="60">
        <f t="shared" si="12"/>
        <v>0</v>
      </c>
      <c r="AG66" s="36">
        <f t="shared" si="13"/>
        <v>27.327600000000096</v>
      </c>
      <c r="AH66" s="37">
        <f t="shared" si="14"/>
        <v>-0.53191372549026283</v>
      </c>
      <c r="AI66" s="50" t="s">
        <v>76</v>
      </c>
      <c r="AJ66" s="50"/>
      <c r="AK66" s="25" t="b">
        <v>0</v>
      </c>
      <c r="AL66" s="25"/>
      <c r="AM66" s="25"/>
      <c r="AN66" s="25"/>
      <c r="AO66" s="25"/>
      <c r="AP66" s="37">
        <f t="shared" si="15"/>
        <v>9.3771568627450979</v>
      </c>
      <c r="AQ66" s="37"/>
      <c r="AR66" s="37"/>
      <c r="AS66" s="37"/>
      <c r="AT66" s="34">
        <f t="shared" si="16"/>
        <v>17.950443137255</v>
      </c>
    </row>
    <row r="67" spans="1:46" ht="15.75" x14ac:dyDescent="0.25">
      <c r="A67" s="15">
        <v>382276</v>
      </c>
      <c r="B67" s="16">
        <v>44714</v>
      </c>
      <c r="C67" s="16" t="s">
        <v>45</v>
      </c>
      <c r="D67" s="17" t="s">
        <v>70</v>
      </c>
      <c r="E67" s="52" t="s">
        <v>127</v>
      </c>
      <c r="F67" s="53">
        <v>200</v>
      </c>
      <c r="G67" s="54">
        <f t="shared" si="17"/>
        <v>9.5935229999999994</v>
      </c>
      <c r="H67" s="44" t="s">
        <v>72</v>
      </c>
      <c r="I67" s="55">
        <f t="shared" si="0"/>
        <v>9.5935000000000006</v>
      </c>
      <c r="J67" s="56">
        <v>1955.96</v>
      </c>
      <c r="K67" s="57">
        <f t="shared" si="1"/>
        <v>9.5880392156862744</v>
      </c>
      <c r="L67" s="44" t="s">
        <v>72</v>
      </c>
      <c r="M67" s="21" t="s">
        <v>73</v>
      </c>
      <c r="N67" s="22">
        <v>44714</v>
      </c>
      <c r="O67" s="23">
        <f t="shared" si="2"/>
        <v>1918.7045999999998</v>
      </c>
      <c r="P67" s="23">
        <f t="shared" si="3"/>
        <v>1918.7045999999998</v>
      </c>
      <c r="Q67" s="25" t="s">
        <v>74</v>
      </c>
      <c r="R67" s="49" t="s">
        <v>75</v>
      </c>
      <c r="S67" s="21">
        <v>2022060102</v>
      </c>
      <c r="T67" s="58">
        <v>9.3140999999999998</v>
      </c>
      <c r="U67" s="59">
        <f t="shared" si="4"/>
        <v>1862.82</v>
      </c>
      <c r="V67" s="29" t="s">
        <v>72</v>
      </c>
      <c r="W67" s="30" t="b">
        <f t="shared" si="5"/>
        <v>1</v>
      </c>
      <c r="X67" s="25"/>
      <c r="Y67" s="30" t="e">
        <f>VLOOKUP(A67,'[1]Средние курсы'!A:D,4,0)</f>
        <v>#N/A</v>
      </c>
      <c r="Z67" s="30" t="str">
        <f t="shared" si="6"/>
        <v>CNY</v>
      </c>
      <c r="AA67" s="31">
        <f t="shared" si="7"/>
        <v>1918.7045999999998</v>
      </c>
      <c r="AB67" s="60">
        <f t="shared" si="8"/>
        <v>9.3140999999999998</v>
      </c>
      <c r="AC67" s="61">
        <f t="shared" si="9"/>
        <v>9.3140999999999998</v>
      </c>
      <c r="AD67" s="13">
        <f t="shared" si="10"/>
        <v>9.5935229999999994</v>
      </c>
      <c r="AE67" s="34">
        <f t="shared" si="11"/>
        <v>0</v>
      </c>
      <c r="AF67" s="60">
        <f t="shared" si="12"/>
        <v>0</v>
      </c>
      <c r="AG67" s="36">
        <f t="shared" si="13"/>
        <v>55.884599999999907</v>
      </c>
      <c r="AH67" s="37">
        <f t="shared" si="14"/>
        <v>-1.0967568627449964</v>
      </c>
      <c r="AI67" s="50" t="s">
        <v>76</v>
      </c>
      <c r="AJ67" s="50"/>
      <c r="AK67" s="25" t="b">
        <v>0</v>
      </c>
      <c r="AL67" s="25"/>
      <c r="AM67" s="25"/>
      <c r="AN67" s="25"/>
      <c r="AO67" s="25"/>
      <c r="AP67" s="37">
        <f t="shared" si="15"/>
        <v>19.176078431372549</v>
      </c>
      <c r="AQ67" s="37"/>
      <c r="AR67" s="37"/>
      <c r="AS67" s="37"/>
      <c r="AT67" s="34">
        <f t="shared" si="16"/>
        <v>36.708521568627361</v>
      </c>
    </row>
    <row r="68" spans="1:46" ht="15.75" x14ac:dyDescent="0.25">
      <c r="A68" s="15">
        <v>382276</v>
      </c>
      <c r="B68" s="16">
        <v>44714</v>
      </c>
      <c r="C68" s="16" t="s">
        <v>45</v>
      </c>
      <c r="D68" s="17" t="s">
        <v>70</v>
      </c>
      <c r="E68" s="52" t="s">
        <v>128</v>
      </c>
      <c r="F68" s="53">
        <v>160</v>
      </c>
      <c r="G68" s="54">
        <f t="shared" si="17"/>
        <v>8.2264040000000005</v>
      </c>
      <c r="H68" s="44" t="s">
        <v>72</v>
      </c>
      <c r="I68" s="55">
        <f t="shared" si="0"/>
        <v>8.2263999999999999</v>
      </c>
      <c r="J68" s="56">
        <v>1341.78</v>
      </c>
      <c r="K68" s="57">
        <f t="shared" si="1"/>
        <v>8.2216911764705891</v>
      </c>
      <c r="L68" s="44" t="s">
        <v>72</v>
      </c>
      <c r="M68" s="21" t="s">
        <v>73</v>
      </c>
      <c r="N68" s="22">
        <v>44714</v>
      </c>
      <c r="O68" s="23">
        <f t="shared" si="2"/>
        <v>1316.2246400000001</v>
      </c>
      <c r="P68" s="23">
        <f t="shared" si="3"/>
        <v>1316.2246400000001</v>
      </c>
      <c r="Q68" s="25" t="s">
        <v>74</v>
      </c>
      <c r="R68" s="49" t="s">
        <v>75</v>
      </c>
      <c r="S68" s="21">
        <v>2022060102</v>
      </c>
      <c r="T68" s="58">
        <v>7.9867999999999997</v>
      </c>
      <c r="U68" s="59">
        <f t="shared" si="4"/>
        <v>1277.8879999999999</v>
      </c>
      <c r="V68" s="29" t="s">
        <v>72</v>
      </c>
      <c r="W68" s="30" t="b">
        <f t="shared" si="5"/>
        <v>1</v>
      </c>
      <c r="X68" s="25"/>
      <c r="Y68" s="30" t="e">
        <f>VLOOKUP(A68,'[1]Средние курсы'!A:D,4,0)</f>
        <v>#N/A</v>
      </c>
      <c r="Z68" s="30" t="str">
        <f t="shared" si="6"/>
        <v>CNY</v>
      </c>
      <c r="AA68" s="31">
        <f t="shared" si="7"/>
        <v>1316.2246400000001</v>
      </c>
      <c r="AB68" s="60">
        <f t="shared" si="8"/>
        <v>7.9867999999999997</v>
      </c>
      <c r="AC68" s="61">
        <f t="shared" si="9"/>
        <v>7.9867999999999997</v>
      </c>
      <c r="AD68" s="13">
        <f t="shared" si="10"/>
        <v>8.2264040000000005</v>
      </c>
      <c r="AE68" s="34">
        <f t="shared" si="11"/>
        <v>0</v>
      </c>
      <c r="AF68" s="60">
        <f t="shared" si="12"/>
        <v>0</v>
      </c>
      <c r="AG68" s="36">
        <f t="shared" si="13"/>
        <v>38.336640000000131</v>
      </c>
      <c r="AH68" s="37">
        <f t="shared" si="14"/>
        <v>-0.75405176470582091</v>
      </c>
      <c r="AI68" s="50" t="s">
        <v>76</v>
      </c>
      <c r="AJ68" s="50"/>
      <c r="AK68" s="25" t="b">
        <v>0</v>
      </c>
      <c r="AL68" s="25"/>
      <c r="AM68" s="25"/>
      <c r="AN68" s="25"/>
      <c r="AO68" s="25"/>
      <c r="AP68" s="37">
        <f t="shared" si="15"/>
        <v>13.154705882352943</v>
      </c>
      <c r="AQ68" s="37"/>
      <c r="AR68" s="37"/>
      <c r="AS68" s="37"/>
      <c r="AT68" s="34">
        <f t="shared" si="16"/>
        <v>25.181934117647188</v>
      </c>
    </row>
    <row r="69" spans="1:46" ht="15.75" x14ac:dyDescent="0.25">
      <c r="A69" s="15">
        <v>382276</v>
      </c>
      <c r="B69" s="16">
        <v>44714</v>
      </c>
      <c r="C69" s="16" t="s">
        <v>45</v>
      </c>
      <c r="D69" s="17" t="s">
        <v>70</v>
      </c>
      <c r="E69" s="52" t="s">
        <v>129</v>
      </c>
      <c r="F69" s="53">
        <v>200</v>
      </c>
      <c r="G69" s="54">
        <f t="shared" si="17"/>
        <v>11.541561999999999</v>
      </c>
      <c r="H69" s="44" t="s">
        <v>72</v>
      </c>
      <c r="I69" s="55">
        <f t="shared" si="0"/>
        <v>11.541600000000001</v>
      </c>
      <c r="J69" s="56">
        <v>2353.13</v>
      </c>
      <c r="K69" s="57">
        <f t="shared" si="1"/>
        <v>11.534950980392157</v>
      </c>
      <c r="L69" s="44" t="s">
        <v>72</v>
      </c>
      <c r="M69" s="21" t="s">
        <v>73</v>
      </c>
      <c r="N69" s="22">
        <v>44714</v>
      </c>
      <c r="O69" s="23">
        <f t="shared" si="2"/>
        <v>2308.3123999999998</v>
      </c>
      <c r="P69" s="23">
        <f t="shared" si="3"/>
        <v>2308.3123999999998</v>
      </c>
      <c r="Q69" s="25" t="s">
        <v>74</v>
      </c>
      <c r="R69" s="49" t="s">
        <v>75</v>
      </c>
      <c r="S69" s="21">
        <v>2022060102</v>
      </c>
      <c r="T69" s="58">
        <v>11.205399999999999</v>
      </c>
      <c r="U69" s="59">
        <f t="shared" si="4"/>
        <v>2241.08</v>
      </c>
      <c r="V69" s="29" t="s">
        <v>72</v>
      </c>
      <c r="W69" s="30" t="b">
        <f t="shared" si="5"/>
        <v>1</v>
      </c>
      <c r="X69" s="25"/>
      <c r="Y69" s="30" t="e">
        <f>VLOOKUP(A69,'[1]Средние курсы'!A:D,4,0)</f>
        <v>#N/A</v>
      </c>
      <c r="Z69" s="30" t="str">
        <f t="shared" si="6"/>
        <v>CNY</v>
      </c>
      <c r="AA69" s="31">
        <f t="shared" si="7"/>
        <v>2308.3123999999998</v>
      </c>
      <c r="AB69" s="60">
        <f t="shared" si="8"/>
        <v>11.205399999999999</v>
      </c>
      <c r="AC69" s="61">
        <f t="shared" si="9"/>
        <v>11.205399999999999</v>
      </c>
      <c r="AD69" s="13">
        <f t="shared" si="10"/>
        <v>11.541561999999999</v>
      </c>
      <c r="AE69" s="34">
        <f t="shared" si="11"/>
        <v>0</v>
      </c>
      <c r="AF69" s="60">
        <f t="shared" si="12"/>
        <v>0</v>
      </c>
      <c r="AG69" s="36">
        <f t="shared" si="13"/>
        <v>67.23239999999997</v>
      </c>
      <c r="AH69" s="37">
        <f t="shared" si="14"/>
        <v>-1.3222039215683878</v>
      </c>
      <c r="AI69" s="50" t="s">
        <v>76</v>
      </c>
      <c r="AJ69" s="50"/>
      <c r="AK69" s="25" t="b">
        <v>0</v>
      </c>
      <c r="AL69" s="25"/>
      <c r="AM69" s="25"/>
      <c r="AN69" s="25"/>
      <c r="AO69" s="25"/>
      <c r="AP69" s="37">
        <f t="shared" si="15"/>
        <v>23.069901960784314</v>
      </c>
      <c r="AQ69" s="37"/>
      <c r="AR69" s="37"/>
      <c r="AS69" s="37"/>
      <c r="AT69" s="34">
        <f t="shared" si="16"/>
        <v>44.162498039215656</v>
      </c>
    </row>
    <row r="70" spans="1:46" ht="15.75" x14ac:dyDescent="0.25">
      <c r="A70" s="15">
        <v>382276</v>
      </c>
      <c r="B70" s="16">
        <v>44714</v>
      </c>
      <c r="C70" s="16" t="s">
        <v>45</v>
      </c>
      <c r="D70" s="17" t="s">
        <v>70</v>
      </c>
      <c r="E70" s="52" t="s">
        <v>130</v>
      </c>
      <c r="F70" s="53">
        <v>40</v>
      </c>
      <c r="G70" s="54">
        <f t="shared" si="17"/>
        <v>33.980009000000003</v>
      </c>
      <c r="H70" s="44" t="s">
        <v>72</v>
      </c>
      <c r="I70" s="55">
        <f t="shared" si="0"/>
        <v>33.979999999999997</v>
      </c>
      <c r="J70" s="56">
        <v>1385.59</v>
      </c>
      <c r="K70" s="57">
        <f t="shared" si="1"/>
        <v>33.960539215686268</v>
      </c>
      <c r="L70" s="44" t="s">
        <v>72</v>
      </c>
      <c r="M70" s="21" t="s">
        <v>73</v>
      </c>
      <c r="N70" s="22">
        <v>44714</v>
      </c>
      <c r="O70" s="23">
        <f t="shared" si="2"/>
        <v>1359.20036</v>
      </c>
      <c r="P70" s="23">
        <f t="shared" si="3"/>
        <v>1359.20036</v>
      </c>
      <c r="Q70" s="25" t="s">
        <v>74</v>
      </c>
      <c r="R70" s="49" t="s">
        <v>75</v>
      </c>
      <c r="S70" s="21">
        <v>2022060102</v>
      </c>
      <c r="T70" s="58">
        <v>32.990300000000005</v>
      </c>
      <c r="U70" s="59">
        <f t="shared" si="4"/>
        <v>1319.6120000000001</v>
      </c>
      <c r="V70" s="29" t="s">
        <v>72</v>
      </c>
      <c r="W70" s="30" t="b">
        <f t="shared" si="5"/>
        <v>1</v>
      </c>
      <c r="X70" s="25"/>
      <c r="Y70" s="30" t="e">
        <f>VLOOKUP(A70,'[1]Средние курсы'!A:D,4,0)</f>
        <v>#N/A</v>
      </c>
      <c r="Z70" s="30" t="str">
        <f t="shared" si="6"/>
        <v>CNY</v>
      </c>
      <c r="AA70" s="31">
        <f t="shared" si="7"/>
        <v>1359.2003599999998</v>
      </c>
      <c r="AB70" s="60">
        <f t="shared" si="8"/>
        <v>32.990300000000005</v>
      </c>
      <c r="AC70" s="61">
        <f t="shared" si="9"/>
        <v>32.990299999999998</v>
      </c>
      <c r="AD70" s="13">
        <f t="shared" si="10"/>
        <v>33.980008999999995</v>
      </c>
      <c r="AE70" s="34">
        <f t="shared" si="11"/>
        <v>0</v>
      </c>
      <c r="AF70" s="60">
        <f t="shared" si="12"/>
        <v>-2.8421709430404007E-13</v>
      </c>
      <c r="AG70" s="36">
        <f t="shared" si="13"/>
        <v>39.588359999999909</v>
      </c>
      <c r="AH70" s="37">
        <f t="shared" si="14"/>
        <v>-0.77879137254910802</v>
      </c>
      <c r="AI70" s="50" t="s">
        <v>76</v>
      </c>
      <c r="AJ70" s="50"/>
      <c r="AK70" s="25" t="b">
        <v>0</v>
      </c>
      <c r="AL70" s="25"/>
      <c r="AM70" s="25"/>
      <c r="AN70" s="25"/>
      <c r="AO70" s="25"/>
      <c r="AP70" s="37">
        <f t="shared" si="15"/>
        <v>13.584215686274506</v>
      </c>
      <c r="AQ70" s="37"/>
      <c r="AR70" s="37"/>
      <c r="AS70" s="37"/>
      <c r="AT70" s="34">
        <f t="shared" si="16"/>
        <v>26.004144313725405</v>
      </c>
    </row>
    <row r="71" spans="1:46" ht="15.75" x14ac:dyDescent="0.25">
      <c r="A71" s="15">
        <v>382276</v>
      </c>
      <c r="B71" s="16">
        <v>44714</v>
      </c>
      <c r="C71" s="16" t="s">
        <v>45</v>
      </c>
      <c r="D71" s="17" t="s">
        <v>70</v>
      </c>
      <c r="E71" s="52" t="s">
        <v>131</v>
      </c>
      <c r="F71" s="53">
        <v>40</v>
      </c>
      <c r="G71" s="54">
        <f t="shared" si="17"/>
        <v>8.6174949999999999</v>
      </c>
      <c r="H71" s="44" t="s">
        <v>72</v>
      </c>
      <c r="I71" s="55">
        <f t="shared" si="0"/>
        <v>8.6174999999999997</v>
      </c>
      <c r="J71" s="56">
        <v>351.39</v>
      </c>
      <c r="K71" s="57">
        <f t="shared" si="1"/>
        <v>8.6125000000000007</v>
      </c>
      <c r="L71" s="44" t="s">
        <v>72</v>
      </c>
      <c r="M71" s="21" t="s">
        <v>73</v>
      </c>
      <c r="N71" s="22">
        <v>44714</v>
      </c>
      <c r="O71" s="23">
        <f t="shared" si="2"/>
        <v>344.69979999999998</v>
      </c>
      <c r="P71" s="23">
        <f t="shared" si="3"/>
        <v>344.69979999999998</v>
      </c>
      <c r="Q71" s="25" t="s">
        <v>74</v>
      </c>
      <c r="R71" s="49" t="s">
        <v>75</v>
      </c>
      <c r="S71" s="21">
        <v>2022060102</v>
      </c>
      <c r="T71" s="58">
        <v>8.3665000000000003</v>
      </c>
      <c r="U71" s="59">
        <f t="shared" si="4"/>
        <v>334.66</v>
      </c>
      <c r="V71" s="29" t="s">
        <v>72</v>
      </c>
      <c r="W71" s="30" t="b">
        <f t="shared" si="5"/>
        <v>1</v>
      </c>
      <c r="X71" s="25"/>
      <c r="Y71" s="30" t="e">
        <f>VLOOKUP(A71,'[1]Средние курсы'!A:D,4,0)</f>
        <v>#N/A</v>
      </c>
      <c r="Z71" s="30" t="str">
        <f t="shared" si="6"/>
        <v>CNY</v>
      </c>
      <c r="AA71" s="31">
        <f t="shared" si="7"/>
        <v>344.69979999999998</v>
      </c>
      <c r="AB71" s="60">
        <f t="shared" si="8"/>
        <v>8.3665000000000003</v>
      </c>
      <c r="AC71" s="61">
        <f t="shared" si="9"/>
        <v>8.3665000000000003</v>
      </c>
      <c r="AD71" s="13">
        <f t="shared" si="10"/>
        <v>8.6174949999999999</v>
      </c>
      <c r="AE71" s="34">
        <f t="shared" si="11"/>
        <v>0</v>
      </c>
      <c r="AF71" s="60">
        <f t="shared" si="12"/>
        <v>0</v>
      </c>
      <c r="AG71" s="36">
        <f t="shared" si="13"/>
        <v>10.039799999999985</v>
      </c>
      <c r="AH71" s="37">
        <f t="shared" si="14"/>
        <v>-0.19979999999996778</v>
      </c>
      <c r="AI71" s="50" t="s">
        <v>76</v>
      </c>
      <c r="AJ71" s="50"/>
      <c r="AK71" s="25" t="b">
        <v>0</v>
      </c>
      <c r="AL71" s="25"/>
      <c r="AM71" s="25"/>
      <c r="AN71" s="25"/>
      <c r="AO71" s="25"/>
      <c r="AP71" s="37">
        <f t="shared" si="15"/>
        <v>3.4450000000000003</v>
      </c>
      <c r="AQ71" s="37"/>
      <c r="AR71" s="37"/>
      <c r="AS71" s="37"/>
      <c r="AT71" s="34">
        <f t="shared" si="16"/>
        <v>6.5947999999999851</v>
      </c>
    </row>
    <row r="72" spans="1:46" ht="15.75" x14ac:dyDescent="0.25">
      <c r="A72" s="15">
        <v>382276</v>
      </c>
      <c r="B72" s="16">
        <v>44714</v>
      </c>
      <c r="C72" s="16" t="s">
        <v>45</v>
      </c>
      <c r="D72" s="17" t="s">
        <v>70</v>
      </c>
      <c r="E72" s="52" t="s">
        <v>132</v>
      </c>
      <c r="F72" s="53">
        <v>40</v>
      </c>
      <c r="G72" s="54">
        <f t="shared" si="17"/>
        <v>24.449316000000003</v>
      </c>
      <c r="H72" s="44" t="s">
        <v>72</v>
      </c>
      <c r="I72" s="55">
        <f t="shared" si="0"/>
        <v>24.449300000000001</v>
      </c>
      <c r="J72" s="56">
        <v>996.96</v>
      </c>
      <c r="K72" s="57">
        <f t="shared" si="1"/>
        <v>24.435294117647057</v>
      </c>
      <c r="L72" s="44" t="s">
        <v>72</v>
      </c>
      <c r="M72" s="21" t="s">
        <v>73</v>
      </c>
      <c r="N72" s="22">
        <v>44714</v>
      </c>
      <c r="O72" s="23">
        <f t="shared" si="2"/>
        <v>977.97264000000018</v>
      </c>
      <c r="P72" s="23">
        <f t="shared" si="3"/>
        <v>977.97264000000018</v>
      </c>
      <c r="Q72" s="25" t="s">
        <v>74</v>
      </c>
      <c r="R72" s="49" t="s">
        <v>75</v>
      </c>
      <c r="S72" s="21">
        <v>2022060102</v>
      </c>
      <c r="T72" s="58">
        <v>23.737200000000001</v>
      </c>
      <c r="U72" s="59">
        <f t="shared" si="4"/>
        <v>949.48800000000006</v>
      </c>
      <c r="V72" s="29" t="s">
        <v>72</v>
      </c>
      <c r="W72" s="30" t="b">
        <f t="shared" si="5"/>
        <v>1</v>
      </c>
      <c r="X72" s="25"/>
      <c r="Y72" s="30" t="e">
        <f>VLOOKUP(A72,'[1]Средние курсы'!A:D,4,0)</f>
        <v>#N/A</v>
      </c>
      <c r="Z72" s="30" t="str">
        <f t="shared" si="6"/>
        <v>CNY</v>
      </c>
      <c r="AA72" s="31">
        <f t="shared" si="7"/>
        <v>977.97264000000018</v>
      </c>
      <c r="AB72" s="60">
        <f t="shared" si="8"/>
        <v>23.737200000000001</v>
      </c>
      <c r="AC72" s="61">
        <f t="shared" si="9"/>
        <v>23.737200000000001</v>
      </c>
      <c r="AD72" s="13">
        <f t="shared" si="10"/>
        <v>24.449316000000003</v>
      </c>
      <c r="AE72" s="34">
        <f t="shared" si="11"/>
        <v>0</v>
      </c>
      <c r="AF72" s="60">
        <f t="shared" si="12"/>
        <v>0</v>
      </c>
      <c r="AG72" s="36">
        <f t="shared" si="13"/>
        <v>28.48464000000007</v>
      </c>
      <c r="AH72" s="37">
        <f t="shared" si="14"/>
        <v>-0.56087529411783521</v>
      </c>
      <c r="AI72" s="50" t="s">
        <v>76</v>
      </c>
      <c r="AJ72" s="50"/>
      <c r="AK72" s="25" t="b">
        <v>0</v>
      </c>
      <c r="AL72" s="25"/>
      <c r="AM72" s="25"/>
      <c r="AN72" s="25"/>
      <c r="AO72" s="25"/>
      <c r="AP72" s="37">
        <f t="shared" si="15"/>
        <v>9.7741176470588229</v>
      </c>
      <c r="AQ72" s="37"/>
      <c r="AR72" s="37"/>
      <c r="AS72" s="37"/>
      <c r="AT72" s="34">
        <f t="shared" si="16"/>
        <v>18.710522352941247</v>
      </c>
    </row>
    <row r="73" spans="1:46" ht="15.75" x14ac:dyDescent="0.25">
      <c r="A73" s="15">
        <v>382276</v>
      </c>
      <c r="B73" s="16">
        <v>44714</v>
      </c>
      <c r="C73" s="16" t="s">
        <v>45</v>
      </c>
      <c r="D73" s="17" t="s">
        <v>70</v>
      </c>
      <c r="E73" s="52" t="s">
        <v>133</v>
      </c>
      <c r="F73" s="53">
        <v>400</v>
      </c>
      <c r="G73" s="54">
        <f t="shared" si="17"/>
        <v>4.8485190000000005</v>
      </c>
      <c r="H73" s="44" t="s">
        <v>72</v>
      </c>
      <c r="I73" s="55">
        <f t="shared" si="0"/>
        <v>4.8484999999999996</v>
      </c>
      <c r="J73" s="56">
        <v>1977.07</v>
      </c>
      <c r="K73" s="57">
        <f t="shared" si="1"/>
        <v>4.8457598039215686</v>
      </c>
      <c r="L73" s="44" t="s">
        <v>72</v>
      </c>
      <c r="M73" s="21" t="s">
        <v>73</v>
      </c>
      <c r="N73" s="22">
        <v>44714</v>
      </c>
      <c r="O73" s="23">
        <f t="shared" si="2"/>
        <v>1939.4076000000002</v>
      </c>
      <c r="P73" s="23">
        <f t="shared" si="3"/>
        <v>1939.4076000000002</v>
      </c>
      <c r="Q73" s="25" t="s">
        <v>74</v>
      </c>
      <c r="R73" s="49" t="s">
        <v>75</v>
      </c>
      <c r="S73" s="21">
        <v>2022060102</v>
      </c>
      <c r="T73" s="58">
        <v>4.7073</v>
      </c>
      <c r="U73" s="59">
        <f t="shared" si="4"/>
        <v>1882.92</v>
      </c>
      <c r="V73" s="29" t="s">
        <v>72</v>
      </c>
      <c r="W73" s="30" t="b">
        <f t="shared" si="5"/>
        <v>1</v>
      </c>
      <c r="X73" s="25"/>
      <c r="Y73" s="30" t="e">
        <f>VLOOKUP(A73,'[1]Средние курсы'!A:D,4,0)</f>
        <v>#N/A</v>
      </c>
      <c r="Z73" s="30" t="str">
        <f t="shared" si="6"/>
        <v>CNY</v>
      </c>
      <c r="AA73" s="31">
        <f t="shared" si="7"/>
        <v>1939.4076000000002</v>
      </c>
      <c r="AB73" s="60">
        <f t="shared" si="8"/>
        <v>4.7073</v>
      </c>
      <c r="AC73" s="61">
        <f t="shared" si="9"/>
        <v>4.7073</v>
      </c>
      <c r="AD73" s="13">
        <f t="shared" si="10"/>
        <v>4.8485190000000005</v>
      </c>
      <c r="AE73" s="34">
        <f t="shared" si="11"/>
        <v>0</v>
      </c>
      <c r="AF73" s="60">
        <f t="shared" si="12"/>
        <v>0</v>
      </c>
      <c r="AG73" s="36">
        <f t="shared" si="13"/>
        <v>56.487600000000171</v>
      </c>
      <c r="AH73" s="37">
        <f t="shared" si="14"/>
        <v>-1.1036784313727566</v>
      </c>
      <c r="AI73" s="50" t="s">
        <v>76</v>
      </c>
      <c r="AJ73" s="50"/>
      <c r="AK73" s="25" t="b">
        <v>0</v>
      </c>
      <c r="AL73" s="25"/>
      <c r="AM73" s="25"/>
      <c r="AN73" s="25"/>
      <c r="AO73" s="25"/>
      <c r="AP73" s="37">
        <f t="shared" si="15"/>
        <v>19.383039215686274</v>
      </c>
      <c r="AQ73" s="37"/>
      <c r="AR73" s="37"/>
      <c r="AS73" s="37"/>
      <c r="AT73" s="34">
        <f t="shared" si="16"/>
        <v>37.104560784313897</v>
      </c>
    </row>
    <row r="74" spans="1:46" ht="15.75" x14ac:dyDescent="0.25">
      <c r="A74" s="15">
        <v>382276</v>
      </c>
      <c r="B74" s="16">
        <v>44714</v>
      </c>
      <c r="C74" s="16" t="s">
        <v>45</v>
      </c>
      <c r="D74" s="17" t="s">
        <v>70</v>
      </c>
      <c r="E74" s="52" t="s">
        <v>134</v>
      </c>
      <c r="F74" s="53">
        <v>40</v>
      </c>
      <c r="G74" s="54">
        <f t="shared" si="17"/>
        <v>15.892179</v>
      </c>
      <c r="H74" s="44" t="s">
        <v>72</v>
      </c>
      <c r="I74" s="55">
        <f t="shared" si="0"/>
        <v>15.892200000000001</v>
      </c>
      <c r="J74" s="56">
        <v>648.03</v>
      </c>
      <c r="K74" s="57">
        <f t="shared" si="1"/>
        <v>15.883088235294116</v>
      </c>
      <c r="L74" s="44" t="s">
        <v>72</v>
      </c>
      <c r="M74" s="21" t="s">
        <v>73</v>
      </c>
      <c r="N74" s="22">
        <v>44714</v>
      </c>
      <c r="O74" s="23">
        <f t="shared" si="2"/>
        <v>635.68716000000006</v>
      </c>
      <c r="P74" s="23">
        <f t="shared" si="3"/>
        <v>635.68716000000006</v>
      </c>
      <c r="Q74" s="25" t="s">
        <v>74</v>
      </c>
      <c r="R74" s="49" t="s">
        <v>75</v>
      </c>
      <c r="S74" s="21">
        <v>2022060102</v>
      </c>
      <c r="T74" s="58">
        <v>15.4293</v>
      </c>
      <c r="U74" s="59">
        <f t="shared" si="4"/>
        <v>617.17200000000003</v>
      </c>
      <c r="V74" s="29" t="s">
        <v>72</v>
      </c>
      <c r="W74" s="30" t="b">
        <f t="shared" si="5"/>
        <v>1</v>
      </c>
      <c r="X74" s="25"/>
      <c r="Y74" s="30" t="e">
        <f>VLOOKUP(A74,'[1]Средние курсы'!A:D,4,0)</f>
        <v>#N/A</v>
      </c>
      <c r="Z74" s="30" t="str">
        <f t="shared" si="6"/>
        <v>CNY</v>
      </c>
      <c r="AA74" s="31">
        <f t="shared" si="7"/>
        <v>635.68716000000006</v>
      </c>
      <c r="AB74" s="60">
        <f t="shared" si="8"/>
        <v>15.4293</v>
      </c>
      <c r="AC74" s="61">
        <f t="shared" si="9"/>
        <v>15.4293</v>
      </c>
      <c r="AD74" s="13">
        <f t="shared" si="10"/>
        <v>15.892179</v>
      </c>
      <c r="AE74" s="34">
        <f t="shared" si="11"/>
        <v>0</v>
      </c>
      <c r="AF74" s="60">
        <f t="shared" si="12"/>
        <v>0</v>
      </c>
      <c r="AG74" s="36">
        <f t="shared" si="13"/>
        <v>18.515160000000037</v>
      </c>
      <c r="AH74" s="37">
        <f t="shared" si="14"/>
        <v>-0.36363058823539518</v>
      </c>
      <c r="AI74" s="50" t="s">
        <v>76</v>
      </c>
      <c r="AJ74" s="50"/>
      <c r="AK74" s="25" t="b">
        <v>0</v>
      </c>
      <c r="AL74" s="25"/>
      <c r="AM74" s="25"/>
      <c r="AN74" s="25"/>
      <c r="AO74" s="25"/>
      <c r="AP74" s="37">
        <f t="shared" si="15"/>
        <v>6.3532352941176464</v>
      </c>
      <c r="AQ74" s="37"/>
      <c r="AR74" s="37"/>
      <c r="AS74" s="37"/>
      <c r="AT74" s="34">
        <f t="shared" si="16"/>
        <v>12.161924705882392</v>
      </c>
    </row>
    <row r="75" spans="1:46" ht="15.75" x14ac:dyDescent="0.25">
      <c r="A75" s="15">
        <v>382276</v>
      </c>
      <c r="B75" s="16">
        <v>44714</v>
      </c>
      <c r="C75" s="16" t="s">
        <v>45</v>
      </c>
      <c r="D75" s="17" t="s">
        <v>70</v>
      </c>
      <c r="E75" s="52" t="s">
        <v>135</v>
      </c>
      <c r="F75" s="53">
        <v>80</v>
      </c>
      <c r="G75" s="54">
        <f t="shared" si="17"/>
        <v>6.9830909999999999</v>
      </c>
      <c r="H75" s="44" t="s">
        <v>72</v>
      </c>
      <c r="I75" s="55">
        <f t="shared" si="0"/>
        <v>6.9831000000000003</v>
      </c>
      <c r="J75" s="56">
        <v>569.79</v>
      </c>
      <c r="K75" s="57">
        <f t="shared" si="1"/>
        <v>6.9827205882352938</v>
      </c>
      <c r="L75" s="44" t="s">
        <v>72</v>
      </c>
      <c r="M75" s="21" t="s">
        <v>73</v>
      </c>
      <c r="N75" s="22">
        <v>44714</v>
      </c>
      <c r="O75" s="23">
        <f t="shared" si="2"/>
        <v>558.64728000000002</v>
      </c>
      <c r="P75" s="23">
        <f t="shared" si="3"/>
        <v>558.64728000000002</v>
      </c>
      <c r="Q75" s="25" t="s">
        <v>74</v>
      </c>
      <c r="R75" s="49" t="s">
        <v>75</v>
      </c>
      <c r="S75" s="21">
        <v>2022060102</v>
      </c>
      <c r="T75" s="58">
        <v>6.7797000000000001</v>
      </c>
      <c r="U75" s="59">
        <f t="shared" si="4"/>
        <v>542.37599999999998</v>
      </c>
      <c r="V75" s="29" t="s">
        <v>72</v>
      </c>
      <c r="W75" s="30" t="b">
        <f t="shared" si="5"/>
        <v>1</v>
      </c>
      <c r="X75" s="25"/>
      <c r="Y75" s="30" t="e">
        <f>VLOOKUP(A75,'[1]Средние курсы'!A:D,4,0)</f>
        <v>#N/A</v>
      </c>
      <c r="Z75" s="30" t="str">
        <f t="shared" si="6"/>
        <v>CNY</v>
      </c>
      <c r="AA75" s="31">
        <f t="shared" si="7"/>
        <v>558.64728000000002</v>
      </c>
      <c r="AB75" s="60">
        <f t="shared" si="8"/>
        <v>6.7797000000000001</v>
      </c>
      <c r="AC75" s="61">
        <f t="shared" si="9"/>
        <v>6.7797000000000001</v>
      </c>
      <c r="AD75" s="13">
        <f t="shared" si="10"/>
        <v>6.9830909999999999</v>
      </c>
      <c r="AE75" s="34">
        <f t="shared" si="11"/>
        <v>0</v>
      </c>
      <c r="AF75" s="60">
        <f t="shared" si="12"/>
        <v>0</v>
      </c>
      <c r="AG75" s="36">
        <f t="shared" si="13"/>
        <v>16.27127999999999</v>
      </c>
      <c r="AH75" s="37">
        <f t="shared" si="14"/>
        <v>-2.9632941176487293E-2</v>
      </c>
      <c r="AI75" s="50" t="s">
        <v>76</v>
      </c>
      <c r="AJ75" s="50"/>
      <c r="AK75" s="25" t="b">
        <v>0</v>
      </c>
      <c r="AL75" s="25"/>
      <c r="AM75" s="25"/>
      <c r="AN75" s="25"/>
      <c r="AO75" s="25"/>
      <c r="AP75" s="37">
        <f t="shared" si="15"/>
        <v>5.5861764705882351</v>
      </c>
      <c r="AQ75" s="37"/>
      <c r="AR75" s="37"/>
      <c r="AS75" s="37"/>
      <c r="AT75" s="34">
        <f t="shared" si="16"/>
        <v>10.685103529411755</v>
      </c>
    </row>
    <row r="76" spans="1:46" ht="15.75" x14ac:dyDescent="0.25">
      <c r="A76" s="15">
        <v>382276</v>
      </c>
      <c r="B76" s="16">
        <v>44714</v>
      </c>
      <c r="C76" s="16" t="s">
        <v>45</v>
      </c>
      <c r="D76" s="17" t="s">
        <v>70</v>
      </c>
      <c r="E76" s="52" t="s">
        <v>136</v>
      </c>
      <c r="F76" s="53">
        <v>40</v>
      </c>
      <c r="G76" s="54">
        <f t="shared" si="17"/>
        <v>3.7298360000000006</v>
      </c>
      <c r="H76" s="44" t="s">
        <v>72</v>
      </c>
      <c r="I76" s="55">
        <f t="shared" si="0"/>
        <v>3.7298</v>
      </c>
      <c r="J76" s="56">
        <v>152.09</v>
      </c>
      <c r="K76" s="57">
        <f t="shared" si="1"/>
        <v>3.7276960784313724</v>
      </c>
      <c r="L76" s="44" t="s">
        <v>72</v>
      </c>
      <c r="M76" s="21" t="s">
        <v>73</v>
      </c>
      <c r="N76" s="22">
        <v>44714</v>
      </c>
      <c r="O76" s="23">
        <f t="shared" si="2"/>
        <v>149.19344000000001</v>
      </c>
      <c r="P76" s="23">
        <f t="shared" si="3"/>
        <v>149.19344000000001</v>
      </c>
      <c r="Q76" s="25" t="s">
        <v>74</v>
      </c>
      <c r="R76" s="49" t="s">
        <v>75</v>
      </c>
      <c r="S76" s="21">
        <v>2022060102</v>
      </c>
      <c r="T76" s="58">
        <v>3.6212000000000004</v>
      </c>
      <c r="U76" s="59">
        <f t="shared" si="4"/>
        <v>144.84800000000001</v>
      </c>
      <c r="V76" s="29" t="s">
        <v>72</v>
      </c>
      <c r="W76" s="30" t="b">
        <f t="shared" si="5"/>
        <v>1</v>
      </c>
      <c r="X76" s="25"/>
      <c r="Y76" s="30" t="e">
        <f>VLOOKUP(A76,'[1]Средние курсы'!A:D,4,0)</f>
        <v>#N/A</v>
      </c>
      <c r="Z76" s="30" t="str">
        <f t="shared" si="6"/>
        <v>CNY</v>
      </c>
      <c r="AA76" s="31">
        <f t="shared" si="7"/>
        <v>149.19344000000001</v>
      </c>
      <c r="AB76" s="60">
        <f t="shared" si="8"/>
        <v>3.6212000000000004</v>
      </c>
      <c r="AC76" s="61">
        <f t="shared" si="9"/>
        <v>3.6212</v>
      </c>
      <c r="AD76" s="13">
        <f t="shared" si="10"/>
        <v>3.7298360000000002</v>
      </c>
      <c r="AE76" s="34">
        <f t="shared" si="11"/>
        <v>0</v>
      </c>
      <c r="AF76" s="60">
        <f t="shared" si="12"/>
        <v>-1.7763568394002505E-14</v>
      </c>
      <c r="AG76" s="36">
        <f t="shared" si="13"/>
        <v>4.3454400000000071</v>
      </c>
      <c r="AH76" s="37">
        <f t="shared" si="14"/>
        <v>-8.5596862745109803E-2</v>
      </c>
      <c r="AI76" s="50" t="s">
        <v>76</v>
      </c>
      <c r="AJ76" s="50"/>
      <c r="AK76" s="25" t="b">
        <v>0</v>
      </c>
      <c r="AL76" s="25"/>
      <c r="AM76" s="25"/>
      <c r="AN76" s="25"/>
      <c r="AO76" s="25"/>
      <c r="AP76" s="37">
        <f t="shared" si="15"/>
        <v>1.4910784313725489</v>
      </c>
      <c r="AQ76" s="37"/>
      <c r="AR76" s="37"/>
      <c r="AS76" s="37"/>
      <c r="AT76" s="34">
        <f t="shared" si="16"/>
        <v>2.8543615686274579</v>
      </c>
    </row>
    <row r="77" spans="1:46" ht="15.75" x14ac:dyDescent="0.25">
      <c r="A77" s="15">
        <v>382276</v>
      </c>
      <c r="B77" s="16">
        <v>44714</v>
      </c>
      <c r="C77" s="16" t="s">
        <v>45</v>
      </c>
      <c r="D77" s="17" t="s">
        <v>70</v>
      </c>
      <c r="E77" s="52" t="s">
        <v>137</v>
      </c>
      <c r="F77" s="53">
        <v>80</v>
      </c>
      <c r="G77" s="54">
        <f t="shared" si="17"/>
        <v>7.998259</v>
      </c>
      <c r="H77" s="44" t="s">
        <v>72</v>
      </c>
      <c r="I77" s="55">
        <f t="shared" si="0"/>
        <v>7.9983000000000004</v>
      </c>
      <c r="J77" s="56">
        <v>652.29</v>
      </c>
      <c r="K77" s="57">
        <f t="shared" si="1"/>
        <v>7.9937500000000004</v>
      </c>
      <c r="L77" s="44" t="s">
        <v>72</v>
      </c>
      <c r="M77" s="21" t="s">
        <v>73</v>
      </c>
      <c r="N77" s="22">
        <v>44714</v>
      </c>
      <c r="O77" s="23">
        <f t="shared" si="2"/>
        <v>639.86072000000001</v>
      </c>
      <c r="P77" s="23">
        <f t="shared" si="3"/>
        <v>639.86072000000001</v>
      </c>
      <c r="Q77" s="25" t="s">
        <v>74</v>
      </c>
      <c r="R77" s="49" t="s">
        <v>75</v>
      </c>
      <c r="S77" s="21">
        <v>2022060102</v>
      </c>
      <c r="T77" s="58">
        <v>7.7652999999999999</v>
      </c>
      <c r="U77" s="59">
        <f t="shared" si="4"/>
        <v>621.22399999999993</v>
      </c>
      <c r="V77" s="29" t="s">
        <v>72</v>
      </c>
      <c r="W77" s="30" t="b">
        <f t="shared" si="5"/>
        <v>1</v>
      </c>
      <c r="X77" s="25"/>
      <c r="Y77" s="30" t="e">
        <f>VLOOKUP(A77,'[1]Средние курсы'!A:D,4,0)</f>
        <v>#N/A</v>
      </c>
      <c r="Z77" s="30" t="str">
        <f t="shared" si="6"/>
        <v>CNY</v>
      </c>
      <c r="AA77" s="31">
        <f t="shared" si="7"/>
        <v>639.86072000000001</v>
      </c>
      <c r="AB77" s="60">
        <f t="shared" si="8"/>
        <v>7.7652999999999999</v>
      </c>
      <c r="AC77" s="61">
        <f t="shared" si="9"/>
        <v>7.7652999999999999</v>
      </c>
      <c r="AD77" s="13">
        <f t="shared" si="10"/>
        <v>7.998259</v>
      </c>
      <c r="AE77" s="34">
        <f t="shared" si="11"/>
        <v>0</v>
      </c>
      <c r="AF77" s="60">
        <f t="shared" si="12"/>
        <v>0</v>
      </c>
      <c r="AG77" s="36">
        <f t="shared" si="13"/>
        <v>18.636720000000011</v>
      </c>
      <c r="AH77" s="37">
        <f t="shared" si="14"/>
        <v>-0.36071999999997217</v>
      </c>
      <c r="AI77" s="50" t="s">
        <v>76</v>
      </c>
      <c r="AJ77" s="50"/>
      <c r="AK77" s="25" t="b">
        <v>0</v>
      </c>
      <c r="AL77" s="25"/>
      <c r="AM77" s="25"/>
      <c r="AN77" s="25"/>
      <c r="AO77" s="25"/>
      <c r="AP77" s="37">
        <f t="shared" si="15"/>
        <v>6.3950000000000005</v>
      </c>
      <c r="AQ77" s="37"/>
      <c r="AR77" s="37"/>
      <c r="AS77" s="37"/>
      <c r="AT77" s="34">
        <f t="shared" si="16"/>
        <v>12.241720000000011</v>
      </c>
    </row>
    <row r="78" spans="1:46" ht="15.75" x14ac:dyDescent="0.25">
      <c r="A78" s="15">
        <v>382276</v>
      </c>
      <c r="B78" s="16">
        <v>44714</v>
      </c>
      <c r="C78" s="16" t="s">
        <v>45</v>
      </c>
      <c r="D78" s="17" t="s">
        <v>70</v>
      </c>
      <c r="E78" s="52" t="s">
        <v>138</v>
      </c>
      <c r="F78" s="53">
        <v>40</v>
      </c>
      <c r="G78" s="54">
        <f t="shared" si="17"/>
        <v>300.43173899999999</v>
      </c>
      <c r="H78" s="44" t="s">
        <v>72</v>
      </c>
      <c r="I78" s="55">
        <f t="shared" si="0"/>
        <v>300.43169999999998</v>
      </c>
      <c r="J78" s="56">
        <v>12250.61</v>
      </c>
      <c r="K78" s="57">
        <f t="shared" si="1"/>
        <v>300.26004901960789</v>
      </c>
      <c r="L78" s="44" t="s">
        <v>72</v>
      </c>
      <c r="M78" s="21" t="s">
        <v>73</v>
      </c>
      <c r="N78" s="22">
        <v>44714</v>
      </c>
      <c r="O78" s="23">
        <f t="shared" si="2"/>
        <v>12017.269560000001</v>
      </c>
      <c r="P78" s="23">
        <f t="shared" si="3"/>
        <v>12017.269560000001</v>
      </c>
      <c r="Q78" s="25" t="s">
        <v>74</v>
      </c>
      <c r="R78" s="49" t="s">
        <v>75</v>
      </c>
      <c r="S78" s="21">
        <v>2022060102</v>
      </c>
      <c r="T78" s="58">
        <v>291.68129999999996</v>
      </c>
      <c r="U78" s="59">
        <f t="shared" si="4"/>
        <v>11667.251999999999</v>
      </c>
      <c r="V78" s="29" t="s">
        <v>72</v>
      </c>
      <c r="W78" s="30" t="b">
        <f t="shared" si="5"/>
        <v>1</v>
      </c>
      <c r="X78" s="25"/>
      <c r="Y78" s="30" t="e">
        <f>VLOOKUP(A78,'[1]Средние курсы'!A:D,4,0)</f>
        <v>#N/A</v>
      </c>
      <c r="Z78" s="30" t="str">
        <f t="shared" si="6"/>
        <v>CNY</v>
      </c>
      <c r="AA78" s="31">
        <f t="shared" si="7"/>
        <v>12017.269560000002</v>
      </c>
      <c r="AB78" s="60">
        <f t="shared" si="8"/>
        <v>291.68129999999996</v>
      </c>
      <c r="AC78" s="61">
        <f t="shared" si="9"/>
        <v>291.68130000000002</v>
      </c>
      <c r="AD78" s="13">
        <f t="shared" si="10"/>
        <v>300.43173900000005</v>
      </c>
      <c r="AE78" s="34">
        <f t="shared" si="11"/>
        <v>0</v>
      </c>
      <c r="AF78" s="60">
        <f t="shared" si="12"/>
        <v>2.2737367544323206E-12</v>
      </c>
      <c r="AG78" s="36">
        <f t="shared" si="13"/>
        <v>350.01756000000114</v>
      </c>
      <c r="AH78" s="37">
        <f t="shared" si="14"/>
        <v>-6.8675992156863686</v>
      </c>
      <c r="AI78" s="50" t="s">
        <v>76</v>
      </c>
      <c r="AJ78" s="50"/>
      <c r="AK78" s="25" t="b">
        <v>0</v>
      </c>
      <c r="AL78" s="25"/>
      <c r="AM78" s="25"/>
      <c r="AN78" s="25"/>
      <c r="AO78" s="25"/>
      <c r="AP78" s="37">
        <f t="shared" si="15"/>
        <v>120.10401960784316</v>
      </c>
      <c r="AQ78" s="37"/>
      <c r="AR78" s="37"/>
      <c r="AS78" s="37"/>
      <c r="AT78" s="34">
        <f t="shared" si="16"/>
        <v>229.91354039215798</v>
      </c>
    </row>
    <row r="79" spans="1:46" ht="15.75" x14ac:dyDescent="0.25">
      <c r="A79" s="15">
        <v>382276</v>
      </c>
      <c r="B79" s="16">
        <v>44714</v>
      </c>
      <c r="C79" s="16" t="s">
        <v>45</v>
      </c>
      <c r="D79" s="17" t="s">
        <v>70</v>
      </c>
      <c r="E79" s="52" t="s">
        <v>139</v>
      </c>
      <c r="F79" s="53">
        <v>40</v>
      </c>
      <c r="G79" s="54">
        <f t="shared" si="17"/>
        <v>7.6667019999999999</v>
      </c>
      <c r="H79" s="44" t="s">
        <v>72</v>
      </c>
      <c r="I79" s="55">
        <f t="shared" si="0"/>
        <v>7.6666999999999996</v>
      </c>
      <c r="J79" s="56">
        <v>312.62</v>
      </c>
      <c r="K79" s="57">
        <f t="shared" si="1"/>
        <v>7.6622549019607842</v>
      </c>
      <c r="L79" s="44" t="s">
        <v>72</v>
      </c>
      <c r="M79" s="21" t="s">
        <v>73</v>
      </c>
      <c r="N79" s="22">
        <v>44714</v>
      </c>
      <c r="O79" s="23">
        <f t="shared" si="2"/>
        <v>306.66807999999997</v>
      </c>
      <c r="P79" s="23">
        <f t="shared" si="3"/>
        <v>306.66807999999997</v>
      </c>
      <c r="Q79" s="25" t="s">
        <v>74</v>
      </c>
      <c r="R79" s="49" t="s">
        <v>75</v>
      </c>
      <c r="S79" s="21">
        <v>2022060102</v>
      </c>
      <c r="T79" s="58">
        <v>7.4433999999999996</v>
      </c>
      <c r="U79" s="59">
        <f t="shared" si="4"/>
        <v>297.73599999999999</v>
      </c>
      <c r="V79" s="29" t="s">
        <v>72</v>
      </c>
      <c r="W79" s="30" t="b">
        <f t="shared" si="5"/>
        <v>1</v>
      </c>
      <c r="X79" s="25"/>
      <c r="Y79" s="30" t="e">
        <f>VLOOKUP(A79,'[1]Средние курсы'!A:D,4,0)</f>
        <v>#N/A</v>
      </c>
      <c r="Z79" s="30" t="str">
        <f t="shared" si="6"/>
        <v>CNY</v>
      </c>
      <c r="AA79" s="31">
        <f t="shared" si="7"/>
        <v>306.66807999999997</v>
      </c>
      <c r="AB79" s="60">
        <f t="shared" si="8"/>
        <v>7.4433999999999996</v>
      </c>
      <c r="AC79" s="61">
        <f t="shared" si="9"/>
        <v>7.4433999999999996</v>
      </c>
      <c r="AD79" s="13">
        <f t="shared" si="10"/>
        <v>7.6667019999999999</v>
      </c>
      <c r="AE79" s="34">
        <f t="shared" si="11"/>
        <v>0</v>
      </c>
      <c r="AF79" s="60">
        <f t="shared" si="12"/>
        <v>0</v>
      </c>
      <c r="AG79" s="36">
        <f t="shared" si="13"/>
        <v>8.9320800000000133</v>
      </c>
      <c r="AH79" s="37">
        <f t="shared" si="14"/>
        <v>-0.17788392156862898</v>
      </c>
      <c r="AI79" s="50" t="s">
        <v>76</v>
      </c>
      <c r="AJ79" s="50"/>
      <c r="AK79" s="25" t="b">
        <v>0</v>
      </c>
      <c r="AL79" s="25"/>
      <c r="AM79" s="25"/>
      <c r="AN79" s="25"/>
      <c r="AO79" s="25"/>
      <c r="AP79" s="37">
        <f t="shared" si="15"/>
        <v>3.0649019607843138</v>
      </c>
      <c r="AQ79" s="37"/>
      <c r="AR79" s="37"/>
      <c r="AS79" s="37"/>
      <c r="AT79" s="34">
        <f t="shared" si="16"/>
        <v>5.8671780392157</v>
      </c>
    </row>
    <row r="80" spans="1:46" ht="15.75" x14ac:dyDescent="0.25">
      <c r="A80" s="15">
        <v>382276</v>
      </c>
      <c r="B80" s="16">
        <v>44714</v>
      </c>
      <c r="C80" s="16" t="s">
        <v>45</v>
      </c>
      <c r="D80" s="17" t="s">
        <v>70</v>
      </c>
      <c r="E80" s="52" t="s">
        <v>140</v>
      </c>
      <c r="F80" s="53">
        <v>80</v>
      </c>
      <c r="G80" s="54">
        <f t="shared" si="17"/>
        <v>6.0298259999999999</v>
      </c>
      <c r="H80" s="44" t="s">
        <v>72</v>
      </c>
      <c r="I80" s="55">
        <f t="shared" si="0"/>
        <v>6.0297999999999998</v>
      </c>
      <c r="J80" s="56">
        <v>491.75</v>
      </c>
      <c r="K80" s="57">
        <f t="shared" si="1"/>
        <v>6.0263480392156863</v>
      </c>
      <c r="L80" s="44" t="s">
        <v>72</v>
      </c>
      <c r="M80" s="21" t="s">
        <v>73</v>
      </c>
      <c r="N80" s="22">
        <v>44714</v>
      </c>
      <c r="O80" s="23">
        <f t="shared" si="2"/>
        <v>482.38607999999999</v>
      </c>
      <c r="P80" s="23">
        <f t="shared" si="3"/>
        <v>482.38607999999999</v>
      </c>
      <c r="Q80" s="25" t="s">
        <v>74</v>
      </c>
      <c r="R80" s="49" t="s">
        <v>75</v>
      </c>
      <c r="S80" s="21">
        <v>2022060102</v>
      </c>
      <c r="T80" s="58">
        <v>5.8541999999999996</v>
      </c>
      <c r="U80" s="59">
        <f t="shared" si="4"/>
        <v>468.33599999999996</v>
      </c>
      <c r="V80" s="29" t="s">
        <v>72</v>
      </c>
      <c r="W80" s="30" t="b">
        <f t="shared" si="5"/>
        <v>1</v>
      </c>
      <c r="X80" s="25"/>
      <c r="Y80" s="30" t="e">
        <f>VLOOKUP(A80,'[1]Средние курсы'!A:D,4,0)</f>
        <v>#N/A</v>
      </c>
      <c r="Z80" s="30" t="str">
        <f t="shared" si="6"/>
        <v>CNY</v>
      </c>
      <c r="AA80" s="31">
        <f t="shared" ref="AA80:AA143" si="18">AD80*F80</f>
        <v>482.38607999999999</v>
      </c>
      <c r="AB80" s="60">
        <f t="shared" si="8"/>
        <v>5.8541999999999996</v>
      </c>
      <c r="AC80" s="61">
        <f t="shared" ref="AC80:AC143" si="19">ROUND(I80/1.03,4)</f>
        <v>5.8541999999999996</v>
      </c>
      <c r="AD80" s="13">
        <f t="shared" si="10"/>
        <v>6.0298259999999999</v>
      </c>
      <c r="AE80" s="34">
        <f t="shared" si="11"/>
        <v>0</v>
      </c>
      <c r="AF80" s="60">
        <f t="shared" si="12"/>
        <v>0</v>
      </c>
      <c r="AG80" s="36">
        <f t="shared" si="13"/>
        <v>14.050080000000023</v>
      </c>
      <c r="AH80" s="37">
        <f t="shared" si="14"/>
        <v>-0.2782368627450893</v>
      </c>
      <c r="AI80" s="50" t="s">
        <v>76</v>
      </c>
      <c r="AJ80" s="50"/>
      <c r="AK80" s="25" t="b">
        <v>0</v>
      </c>
      <c r="AL80" s="25"/>
      <c r="AM80" s="25"/>
      <c r="AN80" s="25"/>
      <c r="AO80" s="25"/>
      <c r="AP80" s="37">
        <f t="shared" si="15"/>
        <v>4.8210784313725492</v>
      </c>
      <c r="AQ80" s="37"/>
      <c r="AR80" s="37"/>
      <c r="AS80" s="37"/>
      <c r="AT80" s="34">
        <f t="shared" ref="AT80:AT143" si="20">AG80-AP80</f>
        <v>9.2290015686274742</v>
      </c>
    </row>
    <row r="81" spans="1:46" ht="15.75" x14ac:dyDescent="0.25">
      <c r="A81" s="15">
        <v>382276</v>
      </c>
      <c r="B81" s="16">
        <v>44714</v>
      </c>
      <c r="C81" s="16" t="s">
        <v>45</v>
      </c>
      <c r="D81" s="17" t="s">
        <v>70</v>
      </c>
      <c r="E81" s="52" t="s">
        <v>141</v>
      </c>
      <c r="F81" s="53">
        <v>40</v>
      </c>
      <c r="G81" s="54">
        <f t="shared" ref="G81:G144" si="21">T81*1.03</f>
        <v>20.719480000000001</v>
      </c>
      <c r="H81" s="44" t="s">
        <v>72</v>
      </c>
      <c r="I81" s="55">
        <f t="shared" ref="I81:I144" si="22">ROUND(IF(W81=FALSE,G81/X81,G81),4)</f>
        <v>20.7195</v>
      </c>
      <c r="J81" s="56">
        <v>844.87</v>
      </c>
      <c r="K81" s="57">
        <f t="shared" ref="K81:K144" si="23">(J81/1.02)/F81</f>
        <v>20.707598039215686</v>
      </c>
      <c r="L81" s="44" t="s">
        <v>72</v>
      </c>
      <c r="M81" s="21" t="s">
        <v>73</v>
      </c>
      <c r="N81" s="22">
        <v>44714</v>
      </c>
      <c r="O81" s="23">
        <f t="shared" ref="O81:O144" si="24">F81*G81</f>
        <v>828.77920000000006</v>
      </c>
      <c r="P81" s="23">
        <f t="shared" ref="P81:P144" si="25">IF(W81=FALSE,O81/X81,O81)</f>
        <v>828.77920000000006</v>
      </c>
      <c r="Q81" s="25" t="s">
        <v>74</v>
      </c>
      <c r="R81" s="49" t="s">
        <v>75</v>
      </c>
      <c r="S81" s="21">
        <v>2022060102</v>
      </c>
      <c r="T81" s="58">
        <v>20.116</v>
      </c>
      <c r="U81" s="59">
        <f t="shared" si="4"/>
        <v>804.64</v>
      </c>
      <c r="V81" s="29" t="s">
        <v>72</v>
      </c>
      <c r="W81" s="30" t="b">
        <f t="shared" ref="W81:W144" si="26">V81=H81</f>
        <v>1</v>
      </c>
      <c r="X81" s="25"/>
      <c r="Y81" s="30" t="e">
        <f>VLOOKUP(A81,'[1]Средние курсы'!A:D,4,0)</f>
        <v>#N/A</v>
      </c>
      <c r="Z81" s="30" t="str">
        <f t="shared" ref="Z81:Z144" si="27">IF(H81=V81,V81,"USD")</f>
        <v>CNY</v>
      </c>
      <c r="AA81" s="31">
        <f t="shared" si="18"/>
        <v>828.77920000000006</v>
      </c>
      <c r="AB81" s="60">
        <f t="shared" ref="AB81:AB144" si="28">T81</f>
        <v>20.116</v>
      </c>
      <c r="AC81" s="61">
        <f t="shared" si="19"/>
        <v>20.116</v>
      </c>
      <c r="AD81" s="13">
        <f t="shared" si="10"/>
        <v>20.719480000000001</v>
      </c>
      <c r="AE81" s="34">
        <f t="shared" ref="AE81:AE144" si="29">(AB81-T81)*F81</f>
        <v>0</v>
      </c>
      <c r="AF81" s="60">
        <f t="shared" ref="AF81:AF144" si="30">(AC81-AB81)*F81</f>
        <v>0</v>
      </c>
      <c r="AG81" s="36">
        <f t="shared" ref="AG81:AG144" si="31">(AD81-AC81)*F81</f>
        <v>24.139200000000045</v>
      </c>
      <c r="AH81" s="37">
        <f t="shared" ref="AH81:AH144" si="32">(K81-AD81)*F81</f>
        <v>-0.47527843137260106</v>
      </c>
      <c r="AI81" s="50" t="s">
        <v>76</v>
      </c>
      <c r="AJ81" s="50"/>
      <c r="AK81" s="25" t="b">
        <v>0</v>
      </c>
      <c r="AL81" s="25"/>
      <c r="AM81" s="25"/>
      <c r="AN81" s="25"/>
      <c r="AO81" s="25"/>
      <c r="AP81" s="37">
        <f t="shared" ref="AP81:AP144" si="33">K81*F81*0.01</f>
        <v>8.2830392156862747</v>
      </c>
      <c r="AQ81" s="37"/>
      <c r="AR81" s="37"/>
      <c r="AS81" s="37"/>
      <c r="AT81" s="34">
        <f t="shared" si="20"/>
        <v>15.85616078431377</v>
      </c>
    </row>
    <row r="82" spans="1:46" ht="15.75" x14ac:dyDescent="0.25">
      <c r="A82" s="15">
        <v>382276</v>
      </c>
      <c r="B82" s="16">
        <v>44714</v>
      </c>
      <c r="C82" s="16" t="s">
        <v>45</v>
      </c>
      <c r="D82" s="17" t="s">
        <v>70</v>
      </c>
      <c r="E82" s="52" t="s">
        <v>142</v>
      </c>
      <c r="F82" s="53">
        <v>40</v>
      </c>
      <c r="G82" s="54">
        <f t="shared" si="21"/>
        <v>52.83529200000001</v>
      </c>
      <c r="H82" s="44" t="s">
        <v>72</v>
      </c>
      <c r="I82" s="55">
        <f t="shared" si="22"/>
        <v>52.835299999999997</v>
      </c>
      <c r="J82" s="56">
        <v>2154.4499999999998</v>
      </c>
      <c r="K82" s="57">
        <f t="shared" si="23"/>
        <v>52.805147058823522</v>
      </c>
      <c r="L82" s="44" t="s">
        <v>72</v>
      </c>
      <c r="M82" s="21" t="s">
        <v>73</v>
      </c>
      <c r="N82" s="22">
        <v>44714</v>
      </c>
      <c r="O82" s="23">
        <f t="shared" si="24"/>
        <v>2113.4116800000002</v>
      </c>
      <c r="P82" s="23">
        <f t="shared" si="25"/>
        <v>2113.4116800000002</v>
      </c>
      <c r="Q82" s="25" t="s">
        <v>74</v>
      </c>
      <c r="R82" s="49" t="s">
        <v>75</v>
      </c>
      <c r="S82" s="21">
        <v>2022060102</v>
      </c>
      <c r="T82" s="58">
        <v>51.296400000000006</v>
      </c>
      <c r="U82" s="59">
        <f t="shared" si="4"/>
        <v>2051.8560000000002</v>
      </c>
      <c r="V82" s="29" t="s">
        <v>72</v>
      </c>
      <c r="W82" s="30" t="b">
        <f t="shared" si="26"/>
        <v>1</v>
      </c>
      <c r="X82" s="25"/>
      <c r="Y82" s="30" t="e">
        <f>VLOOKUP(A82,'[1]Средние курсы'!A:D,4,0)</f>
        <v>#N/A</v>
      </c>
      <c r="Z82" s="30" t="str">
        <f t="shared" si="27"/>
        <v>CNY</v>
      </c>
      <c r="AA82" s="31">
        <f t="shared" si="18"/>
        <v>2113.4116800000002</v>
      </c>
      <c r="AB82" s="60">
        <f t="shared" si="28"/>
        <v>51.296400000000006</v>
      </c>
      <c r="AC82" s="61">
        <f t="shared" si="19"/>
        <v>51.296399999999998</v>
      </c>
      <c r="AD82" s="13">
        <f t="shared" si="10"/>
        <v>52.835292000000003</v>
      </c>
      <c r="AE82" s="34">
        <f t="shared" si="29"/>
        <v>0</v>
      </c>
      <c r="AF82" s="60">
        <f t="shared" si="30"/>
        <v>-2.8421709430404007E-13</v>
      </c>
      <c r="AG82" s="36">
        <f t="shared" si="31"/>
        <v>61.555680000000166</v>
      </c>
      <c r="AH82" s="37">
        <f t="shared" si="32"/>
        <v>-1.205797647059228</v>
      </c>
      <c r="AI82" s="50" t="s">
        <v>76</v>
      </c>
      <c r="AJ82" s="50"/>
      <c r="AK82" s="25" t="b">
        <v>0</v>
      </c>
      <c r="AL82" s="25"/>
      <c r="AM82" s="25"/>
      <c r="AN82" s="25"/>
      <c r="AO82" s="25"/>
      <c r="AP82" s="37">
        <f t="shared" si="33"/>
        <v>21.122058823529411</v>
      </c>
      <c r="AQ82" s="37"/>
      <c r="AR82" s="37"/>
      <c r="AS82" s="37"/>
      <c r="AT82" s="34">
        <f t="shared" si="20"/>
        <v>40.433621176470751</v>
      </c>
    </row>
    <row r="83" spans="1:46" ht="15.75" x14ac:dyDescent="0.25">
      <c r="A83" s="15">
        <v>382276</v>
      </c>
      <c r="B83" s="16">
        <v>44714</v>
      </c>
      <c r="C83" s="16" t="s">
        <v>45</v>
      </c>
      <c r="D83" s="17" t="s">
        <v>70</v>
      </c>
      <c r="E83" s="52" t="s">
        <v>143</v>
      </c>
      <c r="F83" s="53">
        <v>80</v>
      </c>
      <c r="G83" s="54">
        <f t="shared" si="21"/>
        <v>2.2584810000000002</v>
      </c>
      <c r="H83" s="44" t="s">
        <v>72</v>
      </c>
      <c r="I83" s="55">
        <f t="shared" si="22"/>
        <v>2.2585000000000002</v>
      </c>
      <c r="J83" s="56">
        <v>184.19</v>
      </c>
      <c r="K83" s="57">
        <f t="shared" si="23"/>
        <v>2.2572303921568624</v>
      </c>
      <c r="L83" s="44" t="s">
        <v>72</v>
      </c>
      <c r="M83" s="21" t="s">
        <v>73</v>
      </c>
      <c r="N83" s="22">
        <v>44714</v>
      </c>
      <c r="O83" s="23">
        <f t="shared" si="24"/>
        <v>180.67848000000001</v>
      </c>
      <c r="P83" s="23">
        <f t="shared" si="25"/>
        <v>180.67848000000001</v>
      </c>
      <c r="Q83" s="25" t="s">
        <v>74</v>
      </c>
      <c r="R83" s="49" t="s">
        <v>75</v>
      </c>
      <c r="S83" s="21">
        <v>2022060102</v>
      </c>
      <c r="T83" s="58">
        <v>2.1927000000000003</v>
      </c>
      <c r="U83" s="59">
        <f t="shared" si="4"/>
        <v>175.41600000000003</v>
      </c>
      <c r="V83" s="29" t="s">
        <v>72</v>
      </c>
      <c r="W83" s="30" t="b">
        <f t="shared" si="26"/>
        <v>1</v>
      </c>
      <c r="X83" s="25"/>
      <c r="Y83" s="30" t="e">
        <f>VLOOKUP(A83,'[1]Средние курсы'!A:D,4,0)</f>
        <v>#N/A</v>
      </c>
      <c r="Z83" s="30" t="str">
        <f t="shared" si="27"/>
        <v>CNY</v>
      </c>
      <c r="AA83" s="31">
        <f t="shared" si="18"/>
        <v>180.67847999999998</v>
      </c>
      <c r="AB83" s="60">
        <f t="shared" si="28"/>
        <v>2.1927000000000003</v>
      </c>
      <c r="AC83" s="61">
        <f t="shared" si="19"/>
        <v>2.1926999999999999</v>
      </c>
      <c r="AD83" s="13">
        <f t="shared" si="10"/>
        <v>2.2584809999999997</v>
      </c>
      <c r="AE83" s="34">
        <f t="shared" si="29"/>
        <v>0</v>
      </c>
      <c r="AF83" s="60">
        <f t="shared" si="30"/>
        <v>-3.5527136788005009E-14</v>
      </c>
      <c r="AG83" s="36">
        <f t="shared" si="31"/>
        <v>5.2624799999999894</v>
      </c>
      <c r="AH83" s="37">
        <f t="shared" si="32"/>
        <v>-0.10004862745098819</v>
      </c>
      <c r="AI83" s="50" t="s">
        <v>76</v>
      </c>
      <c r="AJ83" s="50"/>
      <c r="AK83" s="25" t="b">
        <v>0</v>
      </c>
      <c r="AL83" s="25"/>
      <c r="AM83" s="25"/>
      <c r="AN83" s="25"/>
      <c r="AO83" s="25"/>
      <c r="AP83" s="37">
        <f t="shared" si="33"/>
        <v>1.8057843137254901</v>
      </c>
      <c r="AQ83" s="37"/>
      <c r="AR83" s="37"/>
      <c r="AS83" s="37"/>
      <c r="AT83" s="34">
        <f t="shared" si="20"/>
        <v>3.4566956862744993</v>
      </c>
    </row>
    <row r="84" spans="1:46" ht="15.75" x14ac:dyDescent="0.25">
      <c r="A84" s="15">
        <v>382276</v>
      </c>
      <c r="B84" s="16">
        <v>44714</v>
      </c>
      <c r="C84" s="16" t="s">
        <v>45</v>
      </c>
      <c r="D84" s="17" t="s">
        <v>70</v>
      </c>
      <c r="E84" s="52" t="s">
        <v>144</v>
      </c>
      <c r="F84" s="53">
        <v>40</v>
      </c>
      <c r="G84" s="54">
        <f t="shared" si="21"/>
        <v>22.874446000000002</v>
      </c>
      <c r="H84" s="44" t="s">
        <v>72</v>
      </c>
      <c r="I84" s="55">
        <f t="shared" si="22"/>
        <v>22.874400000000001</v>
      </c>
      <c r="J84" s="56">
        <v>932.74</v>
      </c>
      <c r="K84" s="57">
        <f t="shared" si="23"/>
        <v>22.861274509803923</v>
      </c>
      <c r="L84" s="44" t="s">
        <v>72</v>
      </c>
      <c r="M84" s="21" t="s">
        <v>73</v>
      </c>
      <c r="N84" s="22">
        <v>44714</v>
      </c>
      <c r="O84" s="23">
        <f t="shared" si="24"/>
        <v>914.97784000000013</v>
      </c>
      <c r="P84" s="23">
        <f t="shared" si="25"/>
        <v>914.97784000000013</v>
      </c>
      <c r="Q84" s="25" t="s">
        <v>74</v>
      </c>
      <c r="R84" s="49" t="s">
        <v>75</v>
      </c>
      <c r="S84" s="21">
        <v>2022060102</v>
      </c>
      <c r="T84" s="58">
        <v>22.208200000000001</v>
      </c>
      <c r="U84" s="59">
        <f t="shared" si="4"/>
        <v>888.32800000000009</v>
      </c>
      <c r="V84" s="29" t="s">
        <v>72</v>
      </c>
      <c r="W84" s="30" t="b">
        <f t="shared" si="26"/>
        <v>1</v>
      </c>
      <c r="X84" s="25"/>
      <c r="Y84" s="30" t="e">
        <f>VLOOKUP(A84,'[1]Средние курсы'!A:D,4,0)</f>
        <v>#N/A</v>
      </c>
      <c r="Z84" s="30" t="str">
        <f t="shared" si="27"/>
        <v>CNY</v>
      </c>
      <c r="AA84" s="31">
        <f t="shared" si="18"/>
        <v>914.97784000000013</v>
      </c>
      <c r="AB84" s="60">
        <f t="shared" si="28"/>
        <v>22.208200000000001</v>
      </c>
      <c r="AC84" s="61">
        <f t="shared" si="19"/>
        <v>22.208200000000001</v>
      </c>
      <c r="AD84" s="13">
        <f t="shared" si="10"/>
        <v>22.874446000000002</v>
      </c>
      <c r="AE84" s="34">
        <f t="shared" si="29"/>
        <v>0</v>
      </c>
      <c r="AF84" s="60">
        <f t="shared" si="30"/>
        <v>0</v>
      </c>
      <c r="AG84" s="36">
        <f t="shared" si="31"/>
        <v>26.64984000000004</v>
      </c>
      <c r="AH84" s="37">
        <f t="shared" si="32"/>
        <v>-0.52685960784316421</v>
      </c>
      <c r="AI84" s="50" t="s">
        <v>76</v>
      </c>
      <c r="AJ84" s="50"/>
      <c r="AK84" s="25" t="b">
        <v>0</v>
      </c>
      <c r="AL84" s="25"/>
      <c r="AM84" s="25"/>
      <c r="AN84" s="25"/>
      <c r="AO84" s="25"/>
      <c r="AP84" s="37">
        <f t="shared" si="33"/>
        <v>9.1445098039215686</v>
      </c>
      <c r="AQ84" s="37"/>
      <c r="AR84" s="37"/>
      <c r="AS84" s="37"/>
      <c r="AT84" s="34">
        <f t="shared" si="20"/>
        <v>17.505330196078472</v>
      </c>
    </row>
    <row r="85" spans="1:46" ht="15.75" x14ac:dyDescent="0.25">
      <c r="A85" s="15">
        <v>382276</v>
      </c>
      <c r="B85" s="16">
        <v>44714</v>
      </c>
      <c r="C85" s="16" t="s">
        <v>45</v>
      </c>
      <c r="D85" s="17" t="s">
        <v>70</v>
      </c>
      <c r="E85" s="52" t="s">
        <v>145</v>
      </c>
      <c r="F85" s="53">
        <v>40</v>
      </c>
      <c r="G85" s="54">
        <f t="shared" si="21"/>
        <v>1160.2863480000001</v>
      </c>
      <c r="H85" s="44" t="s">
        <v>72</v>
      </c>
      <c r="I85" s="55">
        <f t="shared" si="22"/>
        <v>1160.2863</v>
      </c>
      <c r="J85" s="56">
        <v>47312.65</v>
      </c>
      <c r="K85" s="57">
        <f t="shared" si="23"/>
        <v>1159.623774509804</v>
      </c>
      <c r="L85" s="44" t="s">
        <v>72</v>
      </c>
      <c r="M85" s="21" t="s">
        <v>73</v>
      </c>
      <c r="N85" s="22">
        <v>44714</v>
      </c>
      <c r="O85" s="23">
        <f t="shared" si="24"/>
        <v>46411.45392</v>
      </c>
      <c r="P85" s="23">
        <f t="shared" si="25"/>
        <v>46411.45392</v>
      </c>
      <c r="Q85" s="25" t="s">
        <v>74</v>
      </c>
      <c r="R85" s="49" t="s">
        <v>75</v>
      </c>
      <c r="S85" s="21">
        <v>2022060102</v>
      </c>
      <c r="T85" s="58">
        <v>1126.4916000000001</v>
      </c>
      <c r="U85" s="59">
        <f t="shared" ref="U85:U148" si="34">F85*T85</f>
        <v>45059.664000000004</v>
      </c>
      <c r="V85" s="29" t="s">
        <v>72</v>
      </c>
      <c r="W85" s="30" t="b">
        <f t="shared" si="26"/>
        <v>1</v>
      </c>
      <c r="X85" s="25"/>
      <c r="Y85" s="30" t="e">
        <f>VLOOKUP(A85,'[1]Средние курсы'!A:D,4,0)</f>
        <v>#N/A</v>
      </c>
      <c r="Z85" s="30" t="str">
        <f t="shared" si="27"/>
        <v>CNY</v>
      </c>
      <c r="AA85" s="31">
        <f t="shared" si="18"/>
        <v>46411.45392</v>
      </c>
      <c r="AB85" s="60">
        <f t="shared" si="28"/>
        <v>1126.4916000000001</v>
      </c>
      <c r="AC85" s="61">
        <f t="shared" si="19"/>
        <v>1126.4916000000001</v>
      </c>
      <c r="AD85" s="13">
        <f t="shared" si="10"/>
        <v>1160.2863480000001</v>
      </c>
      <c r="AE85" s="34">
        <f t="shared" si="29"/>
        <v>0</v>
      </c>
      <c r="AF85" s="60">
        <f t="shared" si="30"/>
        <v>0</v>
      </c>
      <c r="AG85" s="36">
        <f t="shared" si="31"/>
        <v>1351.7899200000011</v>
      </c>
      <c r="AH85" s="37">
        <f t="shared" si="32"/>
        <v>-26.502939607844382</v>
      </c>
      <c r="AI85" s="50" t="s">
        <v>76</v>
      </c>
      <c r="AJ85" s="50"/>
      <c r="AK85" s="25" t="b">
        <v>0</v>
      </c>
      <c r="AL85" s="25"/>
      <c r="AM85" s="25"/>
      <c r="AN85" s="25"/>
      <c r="AO85" s="25"/>
      <c r="AP85" s="37">
        <f t="shared" si="33"/>
        <v>463.84950980392159</v>
      </c>
      <c r="AQ85" s="37"/>
      <c r="AR85" s="37"/>
      <c r="AS85" s="37"/>
      <c r="AT85" s="34">
        <f t="shared" si="20"/>
        <v>887.94041019607948</v>
      </c>
    </row>
    <row r="86" spans="1:46" ht="15.75" x14ac:dyDescent="0.25">
      <c r="A86" s="15">
        <v>382276</v>
      </c>
      <c r="B86" s="16">
        <v>44714</v>
      </c>
      <c r="C86" s="16" t="s">
        <v>45</v>
      </c>
      <c r="D86" s="17" t="s">
        <v>70</v>
      </c>
      <c r="E86" s="52" t="s">
        <v>146</v>
      </c>
      <c r="F86" s="53">
        <v>160</v>
      </c>
      <c r="G86" s="54">
        <f t="shared" si="21"/>
        <v>23.247512</v>
      </c>
      <c r="H86" s="44" t="s">
        <v>72</v>
      </c>
      <c r="I86" s="55">
        <f t="shared" si="22"/>
        <v>23.247499999999999</v>
      </c>
      <c r="J86" s="56">
        <v>3791.83</v>
      </c>
      <c r="K86" s="57">
        <f t="shared" si="23"/>
        <v>23.234252450980392</v>
      </c>
      <c r="L86" s="44" t="s">
        <v>72</v>
      </c>
      <c r="M86" s="21" t="s">
        <v>73</v>
      </c>
      <c r="N86" s="22">
        <v>44714</v>
      </c>
      <c r="O86" s="23">
        <f t="shared" si="24"/>
        <v>3719.6019200000001</v>
      </c>
      <c r="P86" s="23">
        <f t="shared" si="25"/>
        <v>3719.6019200000001</v>
      </c>
      <c r="Q86" s="25" t="s">
        <v>74</v>
      </c>
      <c r="R86" s="49" t="s">
        <v>75</v>
      </c>
      <c r="S86" s="21">
        <v>2022060102</v>
      </c>
      <c r="T86" s="58">
        <v>22.570399999999999</v>
      </c>
      <c r="U86" s="59">
        <f t="shared" si="34"/>
        <v>3611.2640000000001</v>
      </c>
      <c r="V86" s="29" t="s">
        <v>72</v>
      </c>
      <c r="W86" s="30" t="b">
        <f t="shared" si="26"/>
        <v>1</v>
      </c>
      <c r="X86" s="25"/>
      <c r="Y86" s="30" t="e">
        <f>VLOOKUP(A86,'[1]Средние курсы'!A:D,4,0)</f>
        <v>#N/A</v>
      </c>
      <c r="Z86" s="30" t="str">
        <f t="shared" si="27"/>
        <v>CNY</v>
      </c>
      <c r="AA86" s="31">
        <f t="shared" si="18"/>
        <v>3719.6019200000001</v>
      </c>
      <c r="AB86" s="60">
        <f t="shared" si="28"/>
        <v>22.570399999999999</v>
      </c>
      <c r="AC86" s="61">
        <f t="shared" si="19"/>
        <v>22.570399999999999</v>
      </c>
      <c r="AD86" s="13">
        <f t="shared" si="10"/>
        <v>23.247512</v>
      </c>
      <c r="AE86" s="34">
        <f t="shared" si="29"/>
        <v>0</v>
      </c>
      <c r="AF86" s="60">
        <f t="shared" si="30"/>
        <v>0</v>
      </c>
      <c r="AG86" s="36">
        <f t="shared" si="31"/>
        <v>108.33792000000017</v>
      </c>
      <c r="AH86" s="37">
        <f t="shared" si="32"/>
        <v>-2.1215278431373008</v>
      </c>
      <c r="AI86" s="50" t="s">
        <v>76</v>
      </c>
      <c r="AJ86" s="50"/>
      <c r="AK86" s="25" t="b">
        <v>0</v>
      </c>
      <c r="AL86" s="25"/>
      <c r="AM86" s="25"/>
      <c r="AN86" s="25"/>
      <c r="AO86" s="25"/>
      <c r="AP86" s="37">
        <f t="shared" si="33"/>
        <v>37.174803921568632</v>
      </c>
      <c r="AQ86" s="37"/>
      <c r="AR86" s="37"/>
      <c r="AS86" s="37"/>
      <c r="AT86" s="34">
        <f t="shared" si="20"/>
        <v>71.163116078431528</v>
      </c>
    </row>
    <row r="87" spans="1:46" ht="15.75" x14ac:dyDescent="0.25">
      <c r="A87" s="15">
        <v>382276</v>
      </c>
      <c r="B87" s="16">
        <v>44714</v>
      </c>
      <c r="C87" s="16" t="s">
        <v>45</v>
      </c>
      <c r="D87" s="17" t="s">
        <v>70</v>
      </c>
      <c r="E87" s="52" t="s">
        <v>147</v>
      </c>
      <c r="F87" s="53">
        <v>80</v>
      </c>
      <c r="G87" s="54">
        <f t="shared" si="21"/>
        <v>23.931123000000003</v>
      </c>
      <c r="H87" s="44" t="s">
        <v>72</v>
      </c>
      <c r="I87" s="55">
        <f t="shared" si="22"/>
        <v>23.931100000000001</v>
      </c>
      <c r="J87" s="56">
        <v>1951.66</v>
      </c>
      <c r="K87" s="57">
        <f t="shared" si="23"/>
        <v>23.917401960784314</v>
      </c>
      <c r="L87" s="44" t="s">
        <v>72</v>
      </c>
      <c r="M87" s="21" t="s">
        <v>73</v>
      </c>
      <c r="N87" s="22">
        <v>44714</v>
      </c>
      <c r="O87" s="23">
        <f t="shared" si="24"/>
        <v>1914.4898400000002</v>
      </c>
      <c r="P87" s="23">
        <f t="shared" si="25"/>
        <v>1914.4898400000002</v>
      </c>
      <c r="Q87" s="25" t="s">
        <v>74</v>
      </c>
      <c r="R87" s="49" t="s">
        <v>75</v>
      </c>
      <c r="S87" s="21">
        <v>2022060102</v>
      </c>
      <c r="T87" s="58">
        <v>23.234100000000002</v>
      </c>
      <c r="U87" s="59">
        <f t="shared" si="34"/>
        <v>1858.7280000000001</v>
      </c>
      <c r="V87" s="29" t="s">
        <v>72</v>
      </c>
      <c r="W87" s="30" t="b">
        <f t="shared" si="26"/>
        <v>1</v>
      </c>
      <c r="X87" s="25"/>
      <c r="Y87" s="30" t="e">
        <f>VLOOKUP(A87,'[1]Средние курсы'!A:D,4,0)</f>
        <v>#N/A</v>
      </c>
      <c r="Z87" s="30" t="str">
        <f t="shared" si="27"/>
        <v>CNY</v>
      </c>
      <c r="AA87" s="31">
        <f t="shared" si="18"/>
        <v>1914.4898400000002</v>
      </c>
      <c r="AB87" s="60">
        <f t="shared" si="28"/>
        <v>23.234100000000002</v>
      </c>
      <c r="AC87" s="61">
        <f t="shared" si="19"/>
        <v>23.234100000000002</v>
      </c>
      <c r="AD87" s="13">
        <f t="shared" ref="AD87:AD150" si="35">AC87*1.03</f>
        <v>23.931123000000003</v>
      </c>
      <c r="AE87" s="34">
        <f t="shared" si="29"/>
        <v>0</v>
      </c>
      <c r="AF87" s="60">
        <f t="shared" si="30"/>
        <v>0</v>
      </c>
      <c r="AG87" s="36">
        <f t="shared" si="31"/>
        <v>55.76184000000012</v>
      </c>
      <c r="AH87" s="37">
        <f t="shared" si="32"/>
        <v>-1.0976831372551032</v>
      </c>
      <c r="AI87" s="50" t="s">
        <v>76</v>
      </c>
      <c r="AJ87" s="50"/>
      <c r="AK87" s="25" t="b">
        <v>0</v>
      </c>
      <c r="AL87" s="25"/>
      <c r="AM87" s="25"/>
      <c r="AN87" s="25"/>
      <c r="AO87" s="25"/>
      <c r="AP87" s="37">
        <f t="shared" si="33"/>
        <v>19.133921568627454</v>
      </c>
      <c r="AQ87" s="37"/>
      <c r="AR87" s="37"/>
      <c r="AS87" s="37"/>
      <c r="AT87" s="34">
        <f t="shared" si="20"/>
        <v>36.627918431372663</v>
      </c>
    </row>
    <row r="88" spans="1:46" ht="15.75" x14ac:dyDescent="0.25">
      <c r="A88" s="15">
        <v>382276</v>
      </c>
      <c r="B88" s="16">
        <v>44714</v>
      </c>
      <c r="C88" s="16" t="s">
        <v>45</v>
      </c>
      <c r="D88" s="17" t="s">
        <v>70</v>
      </c>
      <c r="E88" s="52" t="s">
        <v>148</v>
      </c>
      <c r="F88" s="53">
        <v>40</v>
      </c>
      <c r="G88" s="54">
        <f t="shared" si="21"/>
        <v>110.227304</v>
      </c>
      <c r="H88" s="44" t="s">
        <v>72</v>
      </c>
      <c r="I88" s="55">
        <f t="shared" si="22"/>
        <v>110.2273</v>
      </c>
      <c r="J88" s="56">
        <v>4494.71</v>
      </c>
      <c r="K88" s="57">
        <f t="shared" si="23"/>
        <v>110.16446078431372</v>
      </c>
      <c r="L88" s="44" t="s">
        <v>72</v>
      </c>
      <c r="M88" s="21" t="s">
        <v>73</v>
      </c>
      <c r="N88" s="22">
        <v>44714</v>
      </c>
      <c r="O88" s="23">
        <f t="shared" si="24"/>
        <v>4409.0921600000001</v>
      </c>
      <c r="P88" s="23">
        <f t="shared" si="25"/>
        <v>4409.0921600000001</v>
      </c>
      <c r="Q88" s="25" t="s">
        <v>74</v>
      </c>
      <c r="R88" s="49" t="s">
        <v>75</v>
      </c>
      <c r="S88" s="21">
        <v>2022060102</v>
      </c>
      <c r="T88" s="58">
        <v>107.0168</v>
      </c>
      <c r="U88" s="59">
        <f t="shared" si="34"/>
        <v>4280.6720000000005</v>
      </c>
      <c r="V88" s="29" t="s">
        <v>72</v>
      </c>
      <c r="W88" s="30" t="b">
        <f t="shared" si="26"/>
        <v>1</v>
      </c>
      <c r="X88" s="25"/>
      <c r="Y88" s="30" t="e">
        <f>VLOOKUP(A88,'[1]Средние курсы'!A:D,4,0)</f>
        <v>#N/A</v>
      </c>
      <c r="Z88" s="30" t="str">
        <f t="shared" si="27"/>
        <v>CNY</v>
      </c>
      <c r="AA88" s="31">
        <f t="shared" si="18"/>
        <v>4409.0921600000001</v>
      </c>
      <c r="AB88" s="60">
        <f t="shared" si="28"/>
        <v>107.0168</v>
      </c>
      <c r="AC88" s="61">
        <f t="shared" si="19"/>
        <v>107.0168</v>
      </c>
      <c r="AD88" s="13">
        <f t="shared" si="35"/>
        <v>110.227304</v>
      </c>
      <c r="AE88" s="34">
        <f t="shared" si="29"/>
        <v>0</v>
      </c>
      <c r="AF88" s="60">
        <f t="shared" si="30"/>
        <v>0</v>
      </c>
      <c r="AG88" s="36">
        <f t="shared" si="31"/>
        <v>128.42016000000001</v>
      </c>
      <c r="AH88" s="37">
        <f t="shared" si="32"/>
        <v>-2.5137286274514281</v>
      </c>
      <c r="AI88" s="50" t="s">
        <v>76</v>
      </c>
      <c r="AJ88" s="50"/>
      <c r="AK88" s="25" t="b">
        <v>0</v>
      </c>
      <c r="AL88" s="25"/>
      <c r="AM88" s="25"/>
      <c r="AN88" s="25"/>
      <c r="AO88" s="25"/>
      <c r="AP88" s="37">
        <f t="shared" si="33"/>
        <v>44.065784313725487</v>
      </c>
      <c r="AQ88" s="37"/>
      <c r="AR88" s="37"/>
      <c r="AS88" s="37"/>
      <c r="AT88" s="34">
        <f t="shared" si="20"/>
        <v>84.354375686274523</v>
      </c>
    </row>
    <row r="89" spans="1:46" ht="15.75" x14ac:dyDescent="0.25">
      <c r="A89" s="15">
        <v>382276</v>
      </c>
      <c r="B89" s="16">
        <v>44714</v>
      </c>
      <c r="C89" s="16" t="s">
        <v>45</v>
      </c>
      <c r="D89" s="17" t="s">
        <v>70</v>
      </c>
      <c r="E89" s="52" t="s">
        <v>149</v>
      </c>
      <c r="F89" s="53">
        <v>880</v>
      </c>
      <c r="G89" s="54">
        <f t="shared" si="21"/>
        <v>17.093880000000002</v>
      </c>
      <c r="H89" s="44" t="s">
        <v>72</v>
      </c>
      <c r="I89" s="55">
        <f t="shared" si="22"/>
        <v>17.093900000000001</v>
      </c>
      <c r="J89" s="56">
        <v>15334.7</v>
      </c>
      <c r="K89" s="57">
        <f t="shared" si="23"/>
        <v>17.084113190730839</v>
      </c>
      <c r="L89" s="44" t="s">
        <v>72</v>
      </c>
      <c r="M89" s="21" t="s">
        <v>73</v>
      </c>
      <c r="N89" s="22">
        <v>44714</v>
      </c>
      <c r="O89" s="23">
        <f t="shared" si="24"/>
        <v>15042.614400000002</v>
      </c>
      <c r="P89" s="23">
        <f t="shared" si="25"/>
        <v>15042.614400000002</v>
      </c>
      <c r="Q89" s="25" t="s">
        <v>74</v>
      </c>
      <c r="R89" s="49" t="s">
        <v>75</v>
      </c>
      <c r="S89" s="21">
        <v>2022060102</v>
      </c>
      <c r="T89" s="58">
        <v>16.596</v>
      </c>
      <c r="U89" s="59">
        <f t="shared" si="34"/>
        <v>14604.48</v>
      </c>
      <c r="V89" s="29" t="s">
        <v>72</v>
      </c>
      <c r="W89" s="30" t="b">
        <f t="shared" si="26"/>
        <v>1</v>
      </c>
      <c r="X89" s="25"/>
      <c r="Y89" s="30" t="e">
        <f>VLOOKUP(A89,'[1]Средние курсы'!A:D,4,0)</f>
        <v>#N/A</v>
      </c>
      <c r="Z89" s="30" t="str">
        <f t="shared" si="27"/>
        <v>CNY</v>
      </c>
      <c r="AA89" s="31">
        <f t="shared" si="18"/>
        <v>15042.614400000002</v>
      </c>
      <c r="AB89" s="60">
        <f t="shared" si="28"/>
        <v>16.596</v>
      </c>
      <c r="AC89" s="61">
        <f t="shared" si="19"/>
        <v>16.596</v>
      </c>
      <c r="AD89" s="13">
        <f t="shared" si="35"/>
        <v>17.093880000000002</v>
      </c>
      <c r="AE89" s="34">
        <f t="shared" si="29"/>
        <v>0</v>
      </c>
      <c r="AF89" s="60">
        <f t="shared" si="30"/>
        <v>0</v>
      </c>
      <c r="AG89" s="36">
        <f t="shared" si="31"/>
        <v>438.13440000000185</v>
      </c>
      <c r="AH89" s="37">
        <f t="shared" si="32"/>
        <v>-8.5947921568632069</v>
      </c>
      <c r="AI89" s="50" t="s">
        <v>76</v>
      </c>
      <c r="AJ89" s="50"/>
      <c r="AK89" s="25" t="b">
        <v>0</v>
      </c>
      <c r="AL89" s="25"/>
      <c r="AM89" s="25"/>
      <c r="AN89" s="25"/>
      <c r="AO89" s="25"/>
      <c r="AP89" s="37">
        <f t="shared" si="33"/>
        <v>150.34019607843138</v>
      </c>
      <c r="AQ89" s="37"/>
      <c r="AR89" s="37"/>
      <c r="AS89" s="37"/>
      <c r="AT89" s="34">
        <f t="shared" si="20"/>
        <v>287.79420392157044</v>
      </c>
    </row>
    <row r="90" spans="1:46" ht="15.75" x14ac:dyDescent="0.25">
      <c r="A90" s="15">
        <v>382276</v>
      </c>
      <c r="B90" s="16">
        <v>44714</v>
      </c>
      <c r="C90" s="16" t="s">
        <v>45</v>
      </c>
      <c r="D90" s="17" t="s">
        <v>70</v>
      </c>
      <c r="E90" s="52" t="s">
        <v>150</v>
      </c>
      <c r="F90" s="53">
        <v>80</v>
      </c>
      <c r="G90" s="54">
        <f t="shared" si="21"/>
        <v>16.368759999999998</v>
      </c>
      <c r="H90" s="44" t="s">
        <v>72</v>
      </c>
      <c r="I90" s="55">
        <f t="shared" si="22"/>
        <v>16.3688</v>
      </c>
      <c r="J90" s="56">
        <v>1334.93</v>
      </c>
      <c r="K90" s="57">
        <f t="shared" si="23"/>
        <v>16.359436274509804</v>
      </c>
      <c r="L90" s="44" t="s">
        <v>72</v>
      </c>
      <c r="M90" s="21" t="s">
        <v>73</v>
      </c>
      <c r="N90" s="22">
        <v>44714</v>
      </c>
      <c r="O90" s="23">
        <f t="shared" si="24"/>
        <v>1309.5007999999998</v>
      </c>
      <c r="P90" s="23">
        <f t="shared" si="25"/>
        <v>1309.5007999999998</v>
      </c>
      <c r="Q90" s="25" t="s">
        <v>74</v>
      </c>
      <c r="R90" s="49" t="s">
        <v>75</v>
      </c>
      <c r="S90" s="21">
        <v>2022060102</v>
      </c>
      <c r="T90" s="58">
        <v>15.891999999999999</v>
      </c>
      <c r="U90" s="59">
        <f t="shared" si="34"/>
        <v>1271.3599999999999</v>
      </c>
      <c r="V90" s="29" t="s">
        <v>72</v>
      </c>
      <c r="W90" s="30" t="b">
        <f t="shared" si="26"/>
        <v>1</v>
      </c>
      <c r="X90" s="25"/>
      <c r="Y90" s="30" t="e">
        <f>VLOOKUP(A90,'[1]Средние курсы'!A:D,4,0)</f>
        <v>#N/A</v>
      </c>
      <c r="Z90" s="30" t="str">
        <f t="shared" si="27"/>
        <v>CNY</v>
      </c>
      <c r="AA90" s="31">
        <f t="shared" si="18"/>
        <v>1309.5007999999998</v>
      </c>
      <c r="AB90" s="60">
        <f t="shared" si="28"/>
        <v>15.891999999999999</v>
      </c>
      <c r="AC90" s="61">
        <f t="shared" si="19"/>
        <v>15.891999999999999</v>
      </c>
      <c r="AD90" s="13">
        <f t="shared" si="35"/>
        <v>16.368759999999998</v>
      </c>
      <c r="AE90" s="34">
        <f t="shared" si="29"/>
        <v>0</v>
      </c>
      <c r="AF90" s="60">
        <f t="shared" si="30"/>
        <v>0</v>
      </c>
      <c r="AG90" s="36">
        <f t="shared" si="31"/>
        <v>38.140799999999899</v>
      </c>
      <c r="AH90" s="37">
        <f t="shared" si="32"/>
        <v>-0.74589803921554676</v>
      </c>
      <c r="AI90" s="50" t="s">
        <v>76</v>
      </c>
      <c r="AJ90" s="50"/>
      <c r="AK90" s="25" t="b">
        <v>0</v>
      </c>
      <c r="AL90" s="25"/>
      <c r="AM90" s="25"/>
      <c r="AN90" s="25"/>
      <c r="AO90" s="25"/>
      <c r="AP90" s="37">
        <f t="shared" si="33"/>
        <v>13.087549019607843</v>
      </c>
      <c r="AQ90" s="37"/>
      <c r="AR90" s="37"/>
      <c r="AS90" s="37"/>
      <c r="AT90" s="34">
        <f t="shared" si="20"/>
        <v>25.053250980392058</v>
      </c>
    </row>
    <row r="91" spans="1:46" ht="15.75" x14ac:dyDescent="0.25">
      <c r="A91" s="15">
        <v>382276</v>
      </c>
      <c r="B91" s="16">
        <v>44714</v>
      </c>
      <c r="C91" s="16" t="s">
        <v>45</v>
      </c>
      <c r="D91" s="17" t="s">
        <v>70</v>
      </c>
      <c r="E91" s="52" t="s">
        <v>151</v>
      </c>
      <c r="F91" s="53">
        <v>40</v>
      </c>
      <c r="G91" s="54">
        <f t="shared" si="21"/>
        <v>3.6304410000000003</v>
      </c>
      <c r="H91" s="44" t="s">
        <v>72</v>
      </c>
      <c r="I91" s="55">
        <f t="shared" si="22"/>
        <v>3.6303999999999998</v>
      </c>
      <c r="J91" s="56">
        <v>148.04</v>
      </c>
      <c r="K91" s="57">
        <f t="shared" si="23"/>
        <v>3.6284313725490192</v>
      </c>
      <c r="L91" s="44" t="s">
        <v>72</v>
      </c>
      <c r="M91" s="21" t="s">
        <v>73</v>
      </c>
      <c r="N91" s="22">
        <v>44714</v>
      </c>
      <c r="O91" s="23">
        <f t="shared" si="24"/>
        <v>145.21764000000002</v>
      </c>
      <c r="P91" s="23">
        <f t="shared" si="25"/>
        <v>145.21764000000002</v>
      </c>
      <c r="Q91" s="25" t="s">
        <v>74</v>
      </c>
      <c r="R91" s="49" t="s">
        <v>75</v>
      </c>
      <c r="S91" s="21">
        <v>2022060102</v>
      </c>
      <c r="T91" s="58">
        <v>3.5247000000000002</v>
      </c>
      <c r="U91" s="59">
        <f t="shared" si="34"/>
        <v>140.988</v>
      </c>
      <c r="V91" s="29" t="s">
        <v>72</v>
      </c>
      <c r="W91" s="30" t="b">
        <f t="shared" si="26"/>
        <v>1</v>
      </c>
      <c r="X91" s="25"/>
      <c r="Y91" s="30" t="e">
        <f>VLOOKUP(A91,'[1]Средние курсы'!A:D,4,0)</f>
        <v>#N/A</v>
      </c>
      <c r="Z91" s="30" t="str">
        <f t="shared" si="27"/>
        <v>CNY</v>
      </c>
      <c r="AA91" s="31">
        <f t="shared" si="18"/>
        <v>145.21764000000002</v>
      </c>
      <c r="AB91" s="60">
        <f t="shared" si="28"/>
        <v>3.5247000000000002</v>
      </c>
      <c r="AC91" s="61">
        <f t="shared" si="19"/>
        <v>3.5247000000000002</v>
      </c>
      <c r="AD91" s="13">
        <f t="shared" si="35"/>
        <v>3.6304410000000003</v>
      </c>
      <c r="AE91" s="34">
        <f t="shared" si="29"/>
        <v>0</v>
      </c>
      <c r="AF91" s="60">
        <f t="shared" si="30"/>
        <v>0</v>
      </c>
      <c r="AG91" s="36">
        <f t="shared" si="31"/>
        <v>4.2296400000000034</v>
      </c>
      <c r="AH91" s="37">
        <f t="shared" si="32"/>
        <v>-8.0385098039243985E-2</v>
      </c>
      <c r="AI91" s="50" t="s">
        <v>76</v>
      </c>
      <c r="AJ91" s="50"/>
      <c r="AK91" s="25" t="b">
        <v>0</v>
      </c>
      <c r="AL91" s="25"/>
      <c r="AM91" s="25"/>
      <c r="AN91" s="25"/>
      <c r="AO91" s="25"/>
      <c r="AP91" s="37">
        <f t="shared" si="33"/>
        <v>1.4513725490196077</v>
      </c>
      <c r="AQ91" s="37"/>
      <c r="AR91" s="37"/>
      <c r="AS91" s="37"/>
      <c r="AT91" s="34">
        <f t="shared" si="20"/>
        <v>2.7782674509803957</v>
      </c>
    </row>
    <row r="92" spans="1:46" ht="15.75" x14ac:dyDescent="0.25">
      <c r="A92" s="15">
        <v>382276</v>
      </c>
      <c r="B92" s="16">
        <v>44714</v>
      </c>
      <c r="C92" s="16" t="s">
        <v>45</v>
      </c>
      <c r="D92" s="17" t="s">
        <v>70</v>
      </c>
      <c r="E92" s="52" t="s">
        <v>152</v>
      </c>
      <c r="F92" s="53">
        <v>40</v>
      </c>
      <c r="G92" s="54">
        <f t="shared" si="21"/>
        <v>64.230902999999998</v>
      </c>
      <c r="H92" s="44" t="s">
        <v>72</v>
      </c>
      <c r="I92" s="55">
        <f t="shared" si="22"/>
        <v>64.230900000000005</v>
      </c>
      <c r="J92" s="56">
        <v>2619.12</v>
      </c>
      <c r="K92" s="57">
        <f t="shared" si="23"/>
        <v>64.194117647058818</v>
      </c>
      <c r="L92" s="44" t="s">
        <v>72</v>
      </c>
      <c r="M92" s="21" t="s">
        <v>73</v>
      </c>
      <c r="N92" s="22">
        <v>44714</v>
      </c>
      <c r="O92" s="23">
        <f t="shared" si="24"/>
        <v>2569.23612</v>
      </c>
      <c r="P92" s="23">
        <f t="shared" si="25"/>
        <v>2569.23612</v>
      </c>
      <c r="Q92" s="25" t="s">
        <v>74</v>
      </c>
      <c r="R92" s="49" t="s">
        <v>75</v>
      </c>
      <c r="S92" s="21">
        <v>2022060102</v>
      </c>
      <c r="T92" s="58">
        <v>62.360100000000003</v>
      </c>
      <c r="U92" s="59">
        <f t="shared" si="34"/>
        <v>2494.404</v>
      </c>
      <c r="V92" s="29" t="s">
        <v>72</v>
      </c>
      <c r="W92" s="30" t="b">
        <f t="shared" si="26"/>
        <v>1</v>
      </c>
      <c r="X92" s="25"/>
      <c r="Y92" s="30" t="e">
        <f>VLOOKUP(A92,'[1]Средние курсы'!A:D,4,0)</f>
        <v>#N/A</v>
      </c>
      <c r="Z92" s="30" t="str">
        <f t="shared" si="27"/>
        <v>CNY</v>
      </c>
      <c r="AA92" s="31">
        <f t="shared" si="18"/>
        <v>2569.23612</v>
      </c>
      <c r="AB92" s="60">
        <f t="shared" si="28"/>
        <v>62.360100000000003</v>
      </c>
      <c r="AC92" s="61">
        <f t="shared" si="19"/>
        <v>62.360100000000003</v>
      </c>
      <c r="AD92" s="13">
        <f t="shared" si="35"/>
        <v>64.230902999999998</v>
      </c>
      <c r="AE92" s="34">
        <f t="shared" si="29"/>
        <v>0</v>
      </c>
      <c r="AF92" s="60">
        <f t="shared" si="30"/>
        <v>0</v>
      </c>
      <c r="AG92" s="36">
        <f t="shared" si="31"/>
        <v>74.832119999999804</v>
      </c>
      <c r="AH92" s="37">
        <f t="shared" si="32"/>
        <v>-1.471414117647214</v>
      </c>
      <c r="AI92" s="50" t="s">
        <v>76</v>
      </c>
      <c r="AJ92" s="50"/>
      <c r="AK92" s="25" t="b">
        <v>0</v>
      </c>
      <c r="AL92" s="25"/>
      <c r="AM92" s="25"/>
      <c r="AN92" s="25"/>
      <c r="AO92" s="25"/>
      <c r="AP92" s="37">
        <f t="shared" si="33"/>
        <v>25.677647058823528</v>
      </c>
      <c r="AQ92" s="37"/>
      <c r="AR92" s="37"/>
      <c r="AS92" s="37"/>
      <c r="AT92" s="34">
        <f t="shared" si="20"/>
        <v>49.15447294117628</v>
      </c>
    </row>
    <row r="93" spans="1:46" ht="15.75" x14ac:dyDescent="0.25">
      <c r="A93" s="15">
        <v>382276</v>
      </c>
      <c r="B93" s="16">
        <v>44714</v>
      </c>
      <c r="C93" s="16" t="s">
        <v>45</v>
      </c>
      <c r="D93" s="17" t="s">
        <v>70</v>
      </c>
      <c r="E93" s="52" t="s">
        <v>153</v>
      </c>
      <c r="F93" s="53">
        <v>40</v>
      </c>
      <c r="G93" s="54">
        <f t="shared" si="21"/>
        <v>6.0087109999999999</v>
      </c>
      <c r="H93" s="44" t="s">
        <v>72</v>
      </c>
      <c r="I93" s="55">
        <f t="shared" si="22"/>
        <v>6.0087000000000002</v>
      </c>
      <c r="J93" s="56">
        <v>245.02</v>
      </c>
      <c r="K93" s="57">
        <f t="shared" si="23"/>
        <v>6.0053921568627455</v>
      </c>
      <c r="L93" s="44" t="s">
        <v>72</v>
      </c>
      <c r="M93" s="21" t="s">
        <v>73</v>
      </c>
      <c r="N93" s="22">
        <v>44714</v>
      </c>
      <c r="O93" s="23">
        <f t="shared" si="24"/>
        <v>240.34843999999998</v>
      </c>
      <c r="P93" s="23">
        <f t="shared" si="25"/>
        <v>240.34843999999998</v>
      </c>
      <c r="Q93" s="25" t="s">
        <v>74</v>
      </c>
      <c r="R93" s="49" t="s">
        <v>75</v>
      </c>
      <c r="S93" s="21">
        <v>2022060102</v>
      </c>
      <c r="T93" s="58">
        <v>5.8336999999999994</v>
      </c>
      <c r="U93" s="59">
        <f t="shared" si="34"/>
        <v>233.34799999999998</v>
      </c>
      <c r="V93" s="29" t="s">
        <v>72</v>
      </c>
      <c r="W93" s="30" t="b">
        <f t="shared" si="26"/>
        <v>1</v>
      </c>
      <c r="X93" s="25"/>
      <c r="Y93" s="30" t="e">
        <f>VLOOKUP(A93,'[1]Средние курсы'!A:D,4,0)</f>
        <v>#N/A</v>
      </c>
      <c r="Z93" s="30" t="str">
        <f t="shared" si="27"/>
        <v>CNY</v>
      </c>
      <c r="AA93" s="31">
        <f t="shared" si="18"/>
        <v>240.34844000000004</v>
      </c>
      <c r="AB93" s="60">
        <f t="shared" si="28"/>
        <v>5.8336999999999994</v>
      </c>
      <c r="AC93" s="61">
        <f t="shared" si="19"/>
        <v>5.8337000000000003</v>
      </c>
      <c r="AD93" s="13">
        <f t="shared" si="35"/>
        <v>6.0087110000000008</v>
      </c>
      <c r="AE93" s="34">
        <f t="shared" si="29"/>
        <v>0</v>
      </c>
      <c r="AF93" s="60">
        <f t="shared" si="30"/>
        <v>3.5527136788005009E-14</v>
      </c>
      <c r="AG93" s="36">
        <f t="shared" si="31"/>
        <v>7.0004400000000189</v>
      </c>
      <c r="AH93" s="37">
        <f t="shared" si="32"/>
        <v>-0.13275372549021114</v>
      </c>
      <c r="AI93" s="50" t="s">
        <v>76</v>
      </c>
      <c r="AJ93" s="50"/>
      <c r="AK93" s="25" t="b">
        <v>0</v>
      </c>
      <c r="AL93" s="25"/>
      <c r="AM93" s="25"/>
      <c r="AN93" s="25"/>
      <c r="AO93" s="25"/>
      <c r="AP93" s="37">
        <f t="shared" si="33"/>
        <v>2.4021568627450982</v>
      </c>
      <c r="AQ93" s="37"/>
      <c r="AR93" s="37"/>
      <c r="AS93" s="37"/>
      <c r="AT93" s="34">
        <f t="shared" si="20"/>
        <v>4.5982831372549207</v>
      </c>
    </row>
    <row r="94" spans="1:46" ht="15.75" x14ac:dyDescent="0.25">
      <c r="A94" s="15">
        <v>382276</v>
      </c>
      <c r="B94" s="16">
        <v>44714</v>
      </c>
      <c r="C94" s="16" t="s">
        <v>45</v>
      </c>
      <c r="D94" s="17" t="s">
        <v>70</v>
      </c>
      <c r="E94" s="52" t="s">
        <v>154</v>
      </c>
      <c r="F94" s="53">
        <v>80</v>
      </c>
      <c r="G94" s="54">
        <f t="shared" si="21"/>
        <v>2.611256</v>
      </c>
      <c r="H94" s="44" t="s">
        <v>72</v>
      </c>
      <c r="I94" s="55">
        <f t="shared" si="22"/>
        <v>2.6113</v>
      </c>
      <c r="J94" s="56">
        <v>212.96</v>
      </c>
      <c r="K94" s="57">
        <f t="shared" si="23"/>
        <v>2.6098039215686275</v>
      </c>
      <c r="L94" s="44" t="s">
        <v>72</v>
      </c>
      <c r="M94" s="21" t="s">
        <v>73</v>
      </c>
      <c r="N94" s="22">
        <v>44714</v>
      </c>
      <c r="O94" s="23">
        <f t="shared" si="24"/>
        <v>208.90048000000002</v>
      </c>
      <c r="P94" s="23">
        <f t="shared" si="25"/>
        <v>208.90048000000002</v>
      </c>
      <c r="Q94" s="25" t="s">
        <v>74</v>
      </c>
      <c r="R94" s="49" t="s">
        <v>75</v>
      </c>
      <c r="S94" s="21">
        <v>2022060102</v>
      </c>
      <c r="T94" s="58">
        <v>2.5352000000000001</v>
      </c>
      <c r="U94" s="59">
        <f t="shared" si="34"/>
        <v>202.816</v>
      </c>
      <c r="V94" s="29" t="s">
        <v>72</v>
      </c>
      <c r="W94" s="30" t="b">
        <f t="shared" si="26"/>
        <v>1</v>
      </c>
      <c r="X94" s="25"/>
      <c r="Y94" s="30" t="e">
        <f>VLOOKUP(A94,'[1]Средние курсы'!A:D,4,0)</f>
        <v>#N/A</v>
      </c>
      <c r="Z94" s="30" t="str">
        <f t="shared" si="27"/>
        <v>CNY</v>
      </c>
      <c r="AA94" s="31">
        <f t="shared" si="18"/>
        <v>208.90048000000002</v>
      </c>
      <c r="AB94" s="60">
        <f t="shared" si="28"/>
        <v>2.5352000000000001</v>
      </c>
      <c r="AC94" s="61">
        <f t="shared" si="19"/>
        <v>2.5352000000000001</v>
      </c>
      <c r="AD94" s="13">
        <f t="shared" si="35"/>
        <v>2.611256</v>
      </c>
      <c r="AE94" s="34">
        <f t="shared" si="29"/>
        <v>0</v>
      </c>
      <c r="AF94" s="60">
        <f t="shared" si="30"/>
        <v>0</v>
      </c>
      <c r="AG94" s="36">
        <f t="shared" si="31"/>
        <v>6.0844799999999921</v>
      </c>
      <c r="AH94" s="37">
        <f t="shared" si="32"/>
        <v>-0.11616627450980133</v>
      </c>
      <c r="AI94" s="50" t="s">
        <v>76</v>
      </c>
      <c r="AJ94" s="50"/>
      <c r="AK94" s="25" t="b">
        <v>0</v>
      </c>
      <c r="AL94" s="25"/>
      <c r="AM94" s="25"/>
      <c r="AN94" s="25"/>
      <c r="AO94" s="25"/>
      <c r="AP94" s="37">
        <f t="shared" si="33"/>
        <v>2.087843137254902</v>
      </c>
      <c r="AQ94" s="37"/>
      <c r="AR94" s="37"/>
      <c r="AS94" s="37"/>
      <c r="AT94" s="34">
        <f t="shared" si="20"/>
        <v>3.9966368627450901</v>
      </c>
    </row>
    <row r="95" spans="1:46" ht="15.75" x14ac:dyDescent="0.25">
      <c r="A95" s="15">
        <v>382276</v>
      </c>
      <c r="B95" s="16">
        <v>44714</v>
      </c>
      <c r="C95" s="16" t="s">
        <v>45</v>
      </c>
      <c r="D95" s="17" t="s">
        <v>70</v>
      </c>
      <c r="E95" s="52" t="s">
        <v>155</v>
      </c>
      <c r="F95" s="53">
        <v>80</v>
      </c>
      <c r="G95" s="54">
        <f t="shared" si="21"/>
        <v>0.87096800000000008</v>
      </c>
      <c r="H95" s="44" t="s">
        <v>72</v>
      </c>
      <c r="I95" s="55">
        <f t="shared" si="22"/>
        <v>0.871</v>
      </c>
      <c r="J95" s="56">
        <v>71.03</v>
      </c>
      <c r="K95" s="57">
        <f t="shared" si="23"/>
        <v>0.87046568627450982</v>
      </c>
      <c r="L95" s="44" t="s">
        <v>72</v>
      </c>
      <c r="M95" s="21" t="s">
        <v>73</v>
      </c>
      <c r="N95" s="22">
        <v>44714</v>
      </c>
      <c r="O95" s="23">
        <f t="shared" si="24"/>
        <v>69.677440000000004</v>
      </c>
      <c r="P95" s="23">
        <f t="shared" si="25"/>
        <v>69.677440000000004</v>
      </c>
      <c r="Q95" s="25" t="s">
        <v>74</v>
      </c>
      <c r="R95" s="49" t="s">
        <v>75</v>
      </c>
      <c r="S95" s="21">
        <v>2022060102</v>
      </c>
      <c r="T95" s="58">
        <v>0.84560000000000002</v>
      </c>
      <c r="U95" s="59">
        <f t="shared" si="34"/>
        <v>67.647999999999996</v>
      </c>
      <c r="V95" s="29" t="s">
        <v>72</v>
      </c>
      <c r="W95" s="30" t="b">
        <f t="shared" si="26"/>
        <v>1</v>
      </c>
      <c r="X95" s="25"/>
      <c r="Y95" s="30" t="e">
        <f>VLOOKUP(A95,'[1]Средние курсы'!A:D,4,0)</f>
        <v>#N/A</v>
      </c>
      <c r="Z95" s="30" t="str">
        <f t="shared" si="27"/>
        <v>CNY</v>
      </c>
      <c r="AA95" s="31">
        <f t="shared" si="18"/>
        <v>69.677440000000004</v>
      </c>
      <c r="AB95" s="60">
        <f t="shared" si="28"/>
        <v>0.84560000000000002</v>
      </c>
      <c r="AC95" s="61">
        <f t="shared" si="19"/>
        <v>0.84560000000000002</v>
      </c>
      <c r="AD95" s="13">
        <f t="shared" si="35"/>
        <v>0.87096800000000008</v>
      </c>
      <c r="AE95" s="34">
        <f t="shared" si="29"/>
        <v>0</v>
      </c>
      <c r="AF95" s="60">
        <f t="shared" si="30"/>
        <v>0</v>
      </c>
      <c r="AG95" s="36">
        <f t="shared" si="31"/>
        <v>2.0294400000000046</v>
      </c>
      <c r="AH95" s="37">
        <f t="shared" si="32"/>
        <v>-4.0185098039220435E-2</v>
      </c>
      <c r="AI95" s="50" t="s">
        <v>76</v>
      </c>
      <c r="AJ95" s="50"/>
      <c r="AK95" s="25" t="b">
        <v>0</v>
      </c>
      <c r="AL95" s="25"/>
      <c r="AM95" s="25"/>
      <c r="AN95" s="25"/>
      <c r="AO95" s="25"/>
      <c r="AP95" s="37">
        <f t="shared" si="33"/>
        <v>0.69637254901960788</v>
      </c>
      <c r="AQ95" s="37"/>
      <c r="AR95" s="37"/>
      <c r="AS95" s="37"/>
      <c r="AT95" s="34">
        <f t="shared" si="20"/>
        <v>1.3330674509803968</v>
      </c>
    </row>
    <row r="96" spans="1:46" ht="15.75" x14ac:dyDescent="0.25">
      <c r="A96" s="15">
        <v>382276</v>
      </c>
      <c r="B96" s="16">
        <v>44714</v>
      </c>
      <c r="C96" s="16" t="s">
        <v>45</v>
      </c>
      <c r="D96" s="17" t="s">
        <v>70</v>
      </c>
      <c r="E96" s="52" t="s">
        <v>156</v>
      </c>
      <c r="F96" s="53">
        <v>320</v>
      </c>
      <c r="G96" s="54">
        <f t="shared" si="21"/>
        <v>9.9498000000000003E-2</v>
      </c>
      <c r="H96" s="44" t="s">
        <v>72</v>
      </c>
      <c r="I96" s="55">
        <f t="shared" si="22"/>
        <v>9.9500000000000005E-2</v>
      </c>
      <c r="J96" s="56">
        <v>32.46</v>
      </c>
      <c r="K96" s="57">
        <f t="shared" si="23"/>
        <v>9.9448529411764713E-2</v>
      </c>
      <c r="L96" s="44" t="s">
        <v>72</v>
      </c>
      <c r="M96" s="21" t="s">
        <v>73</v>
      </c>
      <c r="N96" s="22">
        <v>44714</v>
      </c>
      <c r="O96" s="23">
        <f t="shared" si="24"/>
        <v>31.839359999999999</v>
      </c>
      <c r="P96" s="23">
        <f t="shared" si="25"/>
        <v>31.839359999999999</v>
      </c>
      <c r="Q96" s="25" t="s">
        <v>74</v>
      </c>
      <c r="R96" s="49" t="s">
        <v>75</v>
      </c>
      <c r="S96" s="21">
        <v>2022060102</v>
      </c>
      <c r="T96" s="58">
        <v>9.6600000000000005E-2</v>
      </c>
      <c r="U96" s="59">
        <f t="shared" si="34"/>
        <v>30.912000000000003</v>
      </c>
      <c r="V96" s="29" t="s">
        <v>72</v>
      </c>
      <c r="W96" s="30" t="b">
        <f t="shared" si="26"/>
        <v>1</v>
      </c>
      <c r="X96" s="25"/>
      <c r="Y96" s="30" t="e">
        <f>VLOOKUP(A96,'[1]Средние курсы'!A:D,4,0)</f>
        <v>#N/A</v>
      </c>
      <c r="Z96" s="30" t="str">
        <f t="shared" si="27"/>
        <v>CNY</v>
      </c>
      <c r="AA96" s="31">
        <f t="shared" si="18"/>
        <v>31.839359999999999</v>
      </c>
      <c r="AB96" s="60">
        <f t="shared" si="28"/>
        <v>9.6600000000000005E-2</v>
      </c>
      <c r="AC96" s="61">
        <f t="shared" si="19"/>
        <v>9.6600000000000005E-2</v>
      </c>
      <c r="AD96" s="13">
        <f t="shared" si="35"/>
        <v>9.9498000000000003E-2</v>
      </c>
      <c r="AE96" s="34">
        <f t="shared" si="29"/>
        <v>0</v>
      </c>
      <c r="AF96" s="60">
        <f t="shared" si="30"/>
        <v>0</v>
      </c>
      <c r="AG96" s="36">
        <f t="shared" si="31"/>
        <v>0.9273599999999993</v>
      </c>
      <c r="AH96" s="37">
        <f t="shared" si="32"/>
        <v>-1.5830588235292709E-2</v>
      </c>
      <c r="AI96" s="50" t="s">
        <v>76</v>
      </c>
      <c r="AJ96" s="50"/>
      <c r="AK96" s="25" t="b">
        <v>0</v>
      </c>
      <c r="AL96" s="25"/>
      <c r="AM96" s="25"/>
      <c r="AN96" s="25"/>
      <c r="AO96" s="25"/>
      <c r="AP96" s="37">
        <f t="shared" si="33"/>
        <v>0.31823529411764712</v>
      </c>
      <c r="AQ96" s="37"/>
      <c r="AR96" s="37"/>
      <c r="AS96" s="37"/>
      <c r="AT96" s="34">
        <f t="shared" si="20"/>
        <v>0.60912470588235212</v>
      </c>
    </row>
    <row r="97" spans="1:46" ht="15.75" x14ac:dyDescent="0.25">
      <c r="A97" s="15">
        <v>382276</v>
      </c>
      <c r="B97" s="16">
        <v>44714</v>
      </c>
      <c r="C97" s="16" t="s">
        <v>45</v>
      </c>
      <c r="D97" s="17" t="s">
        <v>70</v>
      </c>
      <c r="E97" s="52" t="s">
        <v>157</v>
      </c>
      <c r="F97" s="53">
        <v>40</v>
      </c>
      <c r="G97" s="54">
        <f t="shared" si="21"/>
        <v>0.450625</v>
      </c>
      <c r="H97" s="44" t="s">
        <v>72</v>
      </c>
      <c r="I97" s="55">
        <f t="shared" si="22"/>
        <v>0.4506</v>
      </c>
      <c r="J97" s="56">
        <v>18.38</v>
      </c>
      <c r="K97" s="57">
        <f t="shared" si="23"/>
        <v>0.45049019607843138</v>
      </c>
      <c r="L97" s="44" t="s">
        <v>72</v>
      </c>
      <c r="M97" s="21" t="s">
        <v>73</v>
      </c>
      <c r="N97" s="22">
        <v>44714</v>
      </c>
      <c r="O97" s="23">
        <f t="shared" si="24"/>
        <v>18.024999999999999</v>
      </c>
      <c r="P97" s="23">
        <f t="shared" si="25"/>
        <v>18.024999999999999</v>
      </c>
      <c r="Q97" s="25" t="s">
        <v>74</v>
      </c>
      <c r="R97" s="49" t="s">
        <v>75</v>
      </c>
      <c r="S97" s="21">
        <v>2022060102</v>
      </c>
      <c r="T97" s="58">
        <v>0.4375</v>
      </c>
      <c r="U97" s="59">
        <f t="shared" si="34"/>
        <v>17.5</v>
      </c>
      <c r="V97" s="29" t="s">
        <v>72</v>
      </c>
      <c r="W97" s="30" t="b">
        <f t="shared" si="26"/>
        <v>1</v>
      </c>
      <c r="X97" s="25"/>
      <c r="Y97" s="30" t="e">
        <f>VLOOKUP(A97,'[1]Средние курсы'!A:D,4,0)</f>
        <v>#N/A</v>
      </c>
      <c r="Z97" s="30" t="str">
        <f t="shared" si="27"/>
        <v>CNY</v>
      </c>
      <c r="AA97" s="31">
        <f t="shared" si="18"/>
        <v>18.024999999999999</v>
      </c>
      <c r="AB97" s="60">
        <f t="shared" si="28"/>
        <v>0.4375</v>
      </c>
      <c r="AC97" s="61">
        <f t="shared" si="19"/>
        <v>0.4375</v>
      </c>
      <c r="AD97" s="13">
        <f t="shared" si="35"/>
        <v>0.450625</v>
      </c>
      <c r="AE97" s="34">
        <f t="shared" si="29"/>
        <v>0</v>
      </c>
      <c r="AF97" s="60">
        <f t="shared" si="30"/>
        <v>0</v>
      </c>
      <c r="AG97" s="36">
        <f t="shared" si="31"/>
        <v>0.52499999999999991</v>
      </c>
      <c r="AH97" s="37">
        <f t="shared" si="32"/>
        <v>-5.3921568627446348E-3</v>
      </c>
      <c r="AI97" s="50" t="s">
        <v>76</v>
      </c>
      <c r="AJ97" s="50"/>
      <c r="AK97" s="25" t="b">
        <v>0</v>
      </c>
      <c r="AL97" s="25"/>
      <c r="AM97" s="25"/>
      <c r="AN97" s="25"/>
      <c r="AO97" s="25"/>
      <c r="AP97" s="37">
        <f t="shared" si="33"/>
        <v>0.18019607843137256</v>
      </c>
      <c r="AQ97" s="37"/>
      <c r="AR97" s="37"/>
      <c r="AS97" s="37"/>
      <c r="AT97" s="34">
        <f t="shared" si="20"/>
        <v>0.34480392156862738</v>
      </c>
    </row>
    <row r="98" spans="1:46" ht="15.75" x14ac:dyDescent="0.25">
      <c r="A98" s="15">
        <v>382276</v>
      </c>
      <c r="B98" s="16">
        <v>44714</v>
      </c>
      <c r="C98" s="16" t="s">
        <v>45</v>
      </c>
      <c r="D98" s="17" t="s">
        <v>70</v>
      </c>
      <c r="E98" s="52" t="s">
        <v>158</v>
      </c>
      <c r="F98" s="53">
        <v>80</v>
      </c>
      <c r="G98" s="54">
        <f t="shared" si="21"/>
        <v>0.160577</v>
      </c>
      <c r="H98" s="44" t="s">
        <v>72</v>
      </c>
      <c r="I98" s="55">
        <f t="shared" si="22"/>
        <v>0.16059999999999999</v>
      </c>
      <c r="J98" s="56">
        <v>13.1</v>
      </c>
      <c r="K98" s="57">
        <f t="shared" si="23"/>
        <v>0.16053921568627449</v>
      </c>
      <c r="L98" s="44" t="s">
        <v>72</v>
      </c>
      <c r="M98" s="21" t="s">
        <v>73</v>
      </c>
      <c r="N98" s="22">
        <v>44714</v>
      </c>
      <c r="O98" s="23">
        <f t="shared" si="24"/>
        <v>12.846159999999999</v>
      </c>
      <c r="P98" s="23">
        <f t="shared" si="25"/>
        <v>12.846159999999999</v>
      </c>
      <c r="Q98" s="25" t="s">
        <v>74</v>
      </c>
      <c r="R98" s="49" t="s">
        <v>75</v>
      </c>
      <c r="S98" s="21">
        <v>2022060102</v>
      </c>
      <c r="T98" s="58">
        <v>0.15589999999999998</v>
      </c>
      <c r="U98" s="59">
        <f t="shared" si="34"/>
        <v>12.471999999999998</v>
      </c>
      <c r="V98" s="29" t="s">
        <v>72</v>
      </c>
      <c r="W98" s="30" t="b">
        <f t="shared" si="26"/>
        <v>1</v>
      </c>
      <c r="X98" s="25"/>
      <c r="Y98" s="30" t="e">
        <f>VLOOKUP(A98,'[1]Средние курсы'!A:D,4,0)</f>
        <v>#N/A</v>
      </c>
      <c r="Z98" s="30" t="str">
        <f t="shared" si="27"/>
        <v>CNY</v>
      </c>
      <c r="AA98" s="31">
        <f t="shared" si="18"/>
        <v>12.846160000000001</v>
      </c>
      <c r="AB98" s="60">
        <f t="shared" si="28"/>
        <v>0.15589999999999998</v>
      </c>
      <c r="AC98" s="61">
        <f t="shared" si="19"/>
        <v>0.15590000000000001</v>
      </c>
      <c r="AD98" s="13">
        <f t="shared" si="35"/>
        <v>0.16057700000000003</v>
      </c>
      <c r="AE98" s="34">
        <f t="shared" si="29"/>
        <v>0</v>
      </c>
      <c r="AF98" s="60">
        <f t="shared" si="30"/>
        <v>2.2204460492503131E-15</v>
      </c>
      <c r="AG98" s="36">
        <f t="shared" si="31"/>
        <v>0.37416000000000116</v>
      </c>
      <c r="AH98" s="37">
        <f t="shared" si="32"/>
        <v>-3.0227450980424564E-3</v>
      </c>
      <c r="AI98" s="50" t="s">
        <v>76</v>
      </c>
      <c r="AJ98" s="50"/>
      <c r="AK98" s="25" t="b">
        <v>0</v>
      </c>
      <c r="AL98" s="25"/>
      <c r="AM98" s="25"/>
      <c r="AN98" s="25"/>
      <c r="AO98" s="25"/>
      <c r="AP98" s="37">
        <f t="shared" si="33"/>
        <v>0.1284313725490196</v>
      </c>
      <c r="AQ98" s="37"/>
      <c r="AR98" s="37"/>
      <c r="AS98" s="37"/>
      <c r="AT98" s="34">
        <f t="shared" si="20"/>
        <v>0.24572862745098156</v>
      </c>
    </row>
    <row r="99" spans="1:46" ht="15.75" x14ac:dyDescent="0.25">
      <c r="A99" s="15">
        <v>382276</v>
      </c>
      <c r="B99" s="16">
        <v>44714</v>
      </c>
      <c r="C99" s="16" t="s">
        <v>45</v>
      </c>
      <c r="D99" s="17" t="s">
        <v>70</v>
      </c>
      <c r="E99" s="52" t="s">
        <v>159</v>
      </c>
      <c r="F99" s="53">
        <v>120</v>
      </c>
      <c r="G99" s="54">
        <f t="shared" si="21"/>
        <v>9.8852190000000011</v>
      </c>
      <c r="H99" s="44" t="s">
        <v>72</v>
      </c>
      <c r="I99" s="55">
        <f t="shared" si="22"/>
        <v>9.8851999999999993</v>
      </c>
      <c r="J99" s="56">
        <v>1209.26</v>
      </c>
      <c r="K99" s="57">
        <f t="shared" si="23"/>
        <v>9.8795751633986928</v>
      </c>
      <c r="L99" s="44" t="s">
        <v>72</v>
      </c>
      <c r="M99" s="21" t="s">
        <v>73</v>
      </c>
      <c r="N99" s="22">
        <v>44714</v>
      </c>
      <c r="O99" s="23">
        <f t="shared" si="24"/>
        <v>1186.2262800000001</v>
      </c>
      <c r="P99" s="23">
        <f t="shared" si="25"/>
        <v>1186.2262800000001</v>
      </c>
      <c r="Q99" s="25" t="s">
        <v>74</v>
      </c>
      <c r="R99" s="49" t="s">
        <v>75</v>
      </c>
      <c r="S99" s="21">
        <v>2022060102</v>
      </c>
      <c r="T99" s="58">
        <v>9.5973000000000006</v>
      </c>
      <c r="U99" s="59">
        <f t="shared" si="34"/>
        <v>1151.6760000000002</v>
      </c>
      <c r="V99" s="29" t="s">
        <v>72</v>
      </c>
      <c r="W99" s="30" t="b">
        <f t="shared" si="26"/>
        <v>1</v>
      </c>
      <c r="X99" s="25"/>
      <c r="Y99" s="30" t="e">
        <f>VLOOKUP(A99,'[1]Средние курсы'!A:D,4,0)</f>
        <v>#N/A</v>
      </c>
      <c r="Z99" s="30" t="str">
        <f t="shared" si="27"/>
        <v>CNY</v>
      </c>
      <c r="AA99" s="31">
        <f t="shared" si="18"/>
        <v>1186.2262800000001</v>
      </c>
      <c r="AB99" s="60">
        <f t="shared" si="28"/>
        <v>9.5973000000000006</v>
      </c>
      <c r="AC99" s="61">
        <f t="shared" si="19"/>
        <v>9.5973000000000006</v>
      </c>
      <c r="AD99" s="13">
        <f t="shared" si="35"/>
        <v>9.8852190000000011</v>
      </c>
      <c r="AE99" s="34">
        <f t="shared" si="29"/>
        <v>0</v>
      </c>
      <c r="AF99" s="60">
        <f t="shared" si="30"/>
        <v>0</v>
      </c>
      <c r="AG99" s="36">
        <f t="shared" si="31"/>
        <v>34.550280000000058</v>
      </c>
      <c r="AH99" s="37">
        <f t="shared" si="32"/>
        <v>-0.67726039215699529</v>
      </c>
      <c r="AI99" s="50" t="s">
        <v>76</v>
      </c>
      <c r="AJ99" s="50"/>
      <c r="AK99" s="25" t="b">
        <v>0</v>
      </c>
      <c r="AL99" s="25"/>
      <c r="AM99" s="25"/>
      <c r="AN99" s="25"/>
      <c r="AO99" s="25"/>
      <c r="AP99" s="37">
        <f t="shared" si="33"/>
        <v>11.855490196078431</v>
      </c>
      <c r="AQ99" s="37"/>
      <c r="AR99" s="37"/>
      <c r="AS99" s="37"/>
      <c r="AT99" s="34">
        <f t="shared" si="20"/>
        <v>22.694789803921626</v>
      </c>
    </row>
    <row r="100" spans="1:46" ht="15.75" x14ac:dyDescent="0.25">
      <c r="A100" s="15">
        <v>382276</v>
      </c>
      <c r="B100" s="16">
        <v>44714</v>
      </c>
      <c r="C100" s="16" t="s">
        <v>45</v>
      </c>
      <c r="D100" s="17" t="s">
        <v>70</v>
      </c>
      <c r="E100" s="52" t="s">
        <v>160</v>
      </c>
      <c r="F100" s="53">
        <v>80</v>
      </c>
      <c r="G100" s="54">
        <f t="shared" si="21"/>
        <v>9.7377230000000008</v>
      </c>
      <c r="H100" s="44" t="s">
        <v>72</v>
      </c>
      <c r="I100" s="55">
        <f t="shared" si="22"/>
        <v>9.7377000000000002</v>
      </c>
      <c r="J100" s="56">
        <v>794.14</v>
      </c>
      <c r="K100" s="57">
        <f t="shared" si="23"/>
        <v>9.7321078431372534</v>
      </c>
      <c r="L100" s="44" t="s">
        <v>72</v>
      </c>
      <c r="M100" s="21" t="s">
        <v>73</v>
      </c>
      <c r="N100" s="22">
        <v>44714</v>
      </c>
      <c r="O100" s="23">
        <f t="shared" si="24"/>
        <v>779.01784000000009</v>
      </c>
      <c r="P100" s="23">
        <f t="shared" si="25"/>
        <v>779.01784000000009</v>
      </c>
      <c r="Q100" s="25" t="s">
        <v>74</v>
      </c>
      <c r="R100" s="49" t="s">
        <v>75</v>
      </c>
      <c r="S100" s="21">
        <v>2022060102</v>
      </c>
      <c r="T100" s="58">
        <v>9.4541000000000004</v>
      </c>
      <c r="U100" s="59">
        <f t="shared" si="34"/>
        <v>756.32799999999997</v>
      </c>
      <c r="V100" s="29" t="s">
        <v>72</v>
      </c>
      <c r="W100" s="30" t="b">
        <f t="shared" si="26"/>
        <v>1</v>
      </c>
      <c r="X100" s="25"/>
      <c r="Y100" s="30" t="e">
        <f>VLOOKUP(A100,'[1]Средние курсы'!A:D,4,0)</f>
        <v>#N/A</v>
      </c>
      <c r="Z100" s="30" t="str">
        <f t="shared" si="27"/>
        <v>CNY</v>
      </c>
      <c r="AA100" s="31">
        <f t="shared" si="18"/>
        <v>779.01784000000009</v>
      </c>
      <c r="AB100" s="60">
        <f t="shared" si="28"/>
        <v>9.4541000000000004</v>
      </c>
      <c r="AC100" s="61">
        <f t="shared" si="19"/>
        <v>9.4541000000000004</v>
      </c>
      <c r="AD100" s="13">
        <f t="shared" si="35"/>
        <v>9.7377230000000008</v>
      </c>
      <c r="AE100" s="34">
        <f t="shared" si="29"/>
        <v>0</v>
      </c>
      <c r="AF100" s="60">
        <f t="shared" si="30"/>
        <v>0</v>
      </c>
      <c r="AG100" s="36">
        <f t="shared" si="31"/>
        <v>22.689840000000032</v>
      </c>
      <c r="AH100" s="37">
        <f t="shared" si="32"/>
        <v>-0.44921254901979069</v>
      </c>
      <c r="AI100" s="50" t="s">
        <v>76</v>
      </c>
      <c r="AJ100" s="50"/>
      <c r="AK100" s="25" t="b">
        <v>0</v>
      </c>
      <c r="AL100" s="25"/>
      <c r="AM100" s="25"/>
      <c r="AN100" s="25"/>
      <c r="AO100" s="25"/>
      <c r="AP100" s="37">
        <f t="shared" si="33"/>
        <v>7.7856862745098034</v>
      </c>
      <c r="AQ100" s="37"/>
      <c r="AR100" s="37"/>
      <c r="AS100" s="37"/>
      <c r="AT100" s="34">
        <f t="shared" si="20"/>
        <v>14.904153725490229</v>
      </c>
    </row>
    <row r="101" spans="1:46" ht="15.75" x14ac:dyDescent="0.25">
      <c r="A101" s="15">
        <v>382276</v>
      </c>
      <c r="B101" s="16">
        <v>44714</v>
      </c>
      <c r="C101" s="16" t="s">
        <v>45</v>
      </c>
      <c r="D101" s="17" t="s">
        <v>70</v>
      </c>
      <c r="E101" s="52" t="s">
        <v>161</v>
      </c>
      <c r="F101" s="53">
        <v>520</v>
      </c>
      <c r="G101" s="54">
        <f t="shared" si="21"/>
        <v>0.306425</v>
      </c>
      <c r="H101" s="44" t="s">
        <v>72</v>
      </c>
      <c r="I101" s="55">
        <f t="shared" si="22"/>
        <v>0.30640000000000001</v>
      </c>
      <c r="J101" s="56">
        <v>162.44</v>
      </c>
      <c r="K101" s="57">
        <f t="shared" si="23"/>
        <v>0.30625942684766211</v>
      </c>
      <c r="L101" s="44" t="s">
        <v>72</v>
      </c>
      <c r="M101" s="21" t="s">
        <v>73</v>
      </c>
      <c r="N101" s="22">
        <v>44714</v>
      </c>
      <c r="O101" s="23">
        <f t="shared" si="24"/>
        <v>159.34100000000001</v>
      </c>
      <c r="P101" s="23">
        <f t="shared" si="25"/>
        <v>159.34100000000001</v>
      </c>
      <c r="Q101" s="25" t="s">
        <v>74</v>
      </c>
      <c r="R101" s="49" t="s">
        <v>75</v>
      </c>
      <c r="S101" s="21">
        <v>2022060102</v>
      </c>
      <c r="T101" s="58">
        <v>0.29749999999999999</v>
      </c>
      <c r="U101" s="59">
        <f t="shared" si="34"/>
        <v>154.69999999999999</v>
      </c>
      <c r="V101" s="29" t="s">
        <v>72</v>
      </c>
      <c r="W101" s="30" t="b">
        <f t="shared" si="26"/>
        <v>1</v>
      </c>
      <c r="X101" s="25"/>
      <c r="Y101" s="30" t="e">
        <f>VLOOKUP(A101,'[1]Средние курсы'!A:D,4,0)</f>
        <v>#N/A</v>
      </c>
      <c r="Z101" s="30" t="str">
        <f t="shared" si="27"/>
        <v>CNY</v>
      </c>
      <c r="AA101" s="31">
        <f t="shared" si="18"/>
        <v>159.34100000000001</v>
      </c>
      <c r="AB101" s="60">
        <f t="shared" si="28"/>
        <v>0.29749999999999999</v>
      </c>
      <c r="AC101" s="61">
        <f t="shared" si="19"/>
        <v>0.29749999999999999</v>
      </c>
      <c r="AD101" s="13">
        <f t="shared" si="35"/>
        <v>0.306425</v>
      </c>
      <c r="AE101" s="34">
        <f t="shared" si="29"/>
        <v>0</v>
      </c>
      <c r="AF101" s="60">
        <f t="shared" si="30"/>
        <v>0</v>
      </c>
      <c r="AG101" s="36">
        <f t="shared" si="31"/>
        <v>4.6410000000000089</v>
      </c>
      <c r="AH101" s="37">
        <f t="shared" si="32"/>
        <v>-8.6098039215705136E-2</v>
      </c>
      <c r="AI101" s="50" t="s">
        <v>76</v>
      </c>
      <c r="AJ101" s="50"/>
      <c r="AK101" s="25" t="b">
        <v>0</v>
      </c>
      <c r="AL101" s="25"/>
      <c r="AM101" s="25"/>
      <c r="AN101" s="25"/>
      <c r="AO101" s="25"/>
      <c r="AP101" s="37">
        <f t="shared" si="33"/>
        <v>1.5925490196078431</v>
      </c>
      <c r="AQ101" s="37"/>
      <c r="AR101" s="37"/>
      <c r="AS101" s="37"/>
      <c r="AT101" s="34">
        <f t="shared" si="20"/>
        <v>3.0484509803921656</v>
      </c>
    </row>
    <row r="102" spans="1:46" ht="15.75" x14ac:dyDescent="0.25">
      <c r="A102" s="15">
        <v>382276</v>
      </c>
      <c r="B102" s="16">
        <v>44714</v>
      </c>
      <c r="C102" s="16" t="s">
        <v>45</v>
      </c>
      <c r="D102" s="17" t="s">
        <v>70</v>
      </c>
      <c r="E102" s="52" t="s">
        <v>162</v>
      </c>
      <c r="F102" s="53">
        <v>880</v>
      </c>
      <c r="G102" s="54">
        <f t="shared" si="21"/>
        <v>0.102691</v>
      </c>
      <c r="H102" s="44" t="s">
        <v>72</v>
      </c>
      <c r="I102" s="55">
        <f t="shared" si="22"/>
        <v>0.1027</v>
      </c>
      <c r="J102" s="56">
        <v>92.12</v>
      </c>
      <c r="K102" s="57">
        <f t="shared" si="23"/>
        <v>0.10262923351158645</v>
      </c>
      <c r="L102" s="44" t="s">
        <v>72</v>
      </c>
      <c r="M102" s="21" t="s">
        <v>73</v>
      </c>
      <c r="N102" s="22">
        <v>44714</v>
      </c>
      <c r="O102" s="23">
        <f t="shared" si="24"/>
        <v>90.368080000000006</v>
      </c>
      <c r="P102" s="23">
        <f t="shared" si="25"/>
        <v>90.368080000000006</v>
      </c>
      <c r="Q102" s="25" t="s">
        <v>74</v>
      </c>
      <c r="R102" s="49" t="s">
        <v>75</v>
      </c>
      <c r="S102" s="21">
        <v>2022060102</v>
      </c>
      <c r="T102" s="58">
        <v>9.9699999999999997E-2</v>
      </c>
      <c r="U102" s="59">
        <f t="shared" si="34"/>
        <v>87.736000000000004</v>
      </c>
      <c r="V102" s="29" t="s">
        <v>72</v>
      </c>
      <c r="W102" s="30" t="b">
        <f t="shared" si="26"/>
        <v>1</v>
      </c>
      <c r="X102" s="25"/>
      <c r="Y102" s="30" t="e">
        <f>VLOOKUP(A102,'[1]Средние курсы'!A:D,4,0)</f>
        <v>#N/A</v>
      </c>
      <c r="Z102" s="30" t="str">
        <f t="shared" si="27"/>
        <v>CNY</v>
      </c>
      <c r="AA102" s="31">
        <f t="shared" si="18"/>
        <v>90.368080000000006</v>
      </c>
      <c r="AB102" s="60">
        <f t="shared" si="28"/>
        <v>9.9699999999999997E-2</v>
      </c>
      <c r="AC102" s="61">
        <f t="shared" si="19"/>
        <v>9.9699999999999997E-2</v>
      </c>
      <c r="AD102" s="13">
        <f t="shared" si="35"/>
        <v>0.102691</v>
      </c>
      <c r="AE102" s="34">
        <f t="shared" si="29"/>
        <v>0</v>
      </c>
      <c r="AF102" s="60">
        <f t="shared" si="30"/>
        <v>0</v>
      </c>
      <c r="AG102" s="36">
        <f t="shared" si="31"/>
        <v>2.6320800000000064</v>
      </c>
      <c r="AH102" s="37">
        <f t="shared" si="32"/>
        <v>-5.4354509803924422E-2</v>
      </c>
      <c r="AI102" s="50" t="s">
        <v>76</v>
      </c>
      <c r="AJ102" s="50"/>
      <c r="AK102" s="25" t="b">
        <v>0</v>
      </c>
      <c r="AL102" s="25"/>
      <c r="AM102" s="25"/>
      <c r="AN102" s="25"/>
      <c r="AO102" s="25"/>
      <c r="AP102" s="37">
        <f t="shared" si="33"/>
        <v>0.90313725490196084</v>
      </c>
      <c r="AQ102" s="37"/>
      <c r="AR102" s="37"/>
      <c r="AS102" s="37"/>
      <c r="AT102" s="34">
        <f t="shared" si="20"/>
        <v>1.7289427450980455</v>
      </c>
    </row>
    <row r="103" spans="1:46" ht="15.75" x14ac:dyDescent="0.25">
      <c r="A103" s="15">
        <v>382276</v>
      </c>
      <c r="B103" s="16">
        <v>44714</v>
      </c>
      <c r="C103" s="16" t="s">
        <v>45</v>
      </c>
      <c r="D103" s="17" t="s">
        <v>70</v>
      </c>
      <c r="E103" s="52" t="s">
        <v>163</v>
      </c>
      <c r="F103" s="53">
        <v>160</v>
      </c>
      <c r="G103" s="54">
        <f t="shared" si="21"/>
        <v>1.764802</v>
      </c>
      <c r="H103" s="44" t="s">
        <v>72</v>
      </c>
      <c r="I103" s="55">
        <f t="shared" si="22"/>
        <v>1.7647999999999999</v>
      </c>
      <c r="J103" s="56">
        <v>287.85000000000002</v>
      </c>
      <c r="K103" s="57">
        <f t="shared" si="23"/>
        <v>1.7637867647058827</v>
      </c>
      <c r="L103" s="44" t="s">
        <v>72</v>
      </c>
      <c r="M103" s="21" t="s">
        <v>73</v>
      </c>
      <c r="N103" s="22">
        <v>44714</v>
      </c>
      <c r="O103" s="23">
        <f t="shared" si="24"/>
        <v>282.36831999999998</v>
      </c>
      <c r="P103" s="23">
        <f t="shared" si="25"/>
        <v>282.36831999999998</v>
      </c>
      <c r="Q103" s="25" t="s">
        <v>74</v>
      </c>
      <c r="R103" s="49" t="s">
        <v>75</v>
      </c>
      <c r="S103" s="21">
        <v>2022060102</v>
      </c>
      <c r="T103" s="58">
        <v>1.7134</v>
      </c>
      <c r="U103" s="59">
        <f t="shared" si="34"/>
        <v>274.14400000000001</v>
      </c>
      <c r="V103" s="29" t="s">
        <v>72</v>
      </c>
      <c r="W103" s="30" t="b">
        <f t="shared" si="26"/>
        <v>1</v>
      </c>
      <c r="X103" s="25"/>
      <c r="Y103" s="30" t="e">
        <f>VLOOKUP(A103,'[1]Средние курсы'!A:D,4,0)</f>
        <v>#N/A</v>
      </c>
      <c r="Z103" s="30" t="str">
        <f t="shared" si="27"/>
        <v>CNY</v>
      </c>
      <c r="AA103" s="31">
        <f t="shared" si="18"/>
        <v>282.36831999999998</v>
      </c>
      <c r="AB103" s="60">
        <f t="shared" si="28"/>
        <v>1.7134</v>
      </c>
      <c r="AC103" s="61">
        <f t="shared" si="19"/>
        <v>1.7134</v>
      </c>
      <c r="AD103" s="13">
        <f t="shared" si="35"/>
        <v>1.764802</v>
      </c>
      <c r="AE103" s="34">
        <f t="shared" si="29"/>
        <v>0</v>
      </c>
      <c r="AF103" s="60">
        <f t="shared" si="30"/>
        <v>0</v>
      </c>
      <c r="AG103" s="36">
        <f t="shared" si="31"/>
        <v>8.2243199999999916</v>
      </c>
      <c r="AH103" s="37">
        <f t="shared" si="32"/>
        <v>-0.16243764705876629</v>
      </c>
      <c r="AI103" s="50" t="s">
        <v>76</v>
      </c>
      <c r="AJ103" s="50"/>
      <c r="AK103" s="25" t="b">
        <v>0</v>
      </c>
      <c r="AL103" s="25"/>
      <c r="AM103" s="25"/>
      <c r="AN103" s="25"/>
      <c r="AO103" s="25"/>
      <c r="AP103" s="37">
        <f t="shared" si="33"/>
        <v>2.8220588235294124</v>
      </c>
      <c r="AQ103" s="37"/>
      <c r="AR103" s="37"/>
      <c r="AS103" s="37"/>
      <c r="AT103" s="34">
        <f t="shared" si="20"/>
        <v>5.4022611764705797</v>
      </c>
    </row>
    <row r="104" spans="1:46" ht="15.75" x14ac:dyDescent="0.25">
      <c r="A104" s="15">
        <v>382276</v>
      </c>
      <c r="B104" s="16">
        <v>44714</v>
      </c>
      <c r="C104" s="16" t="s">
        <v>45</v>
      </c>
      <c r="D104" s="17" t="s">
        <v>70</v>
      </c>
      <c r="E104" s="52" t="s">
        <v>164</v>
      </c>
      <c r="F104" s="53">
        <v>120</v>
      </c>
      <c r="G104" s="54">
        <f t="shared" si="21"/>
        <v>0.10845900000000001</v>
      </c>
      <c r="H104" s="44" t="s">
        <v>72</v>
      </c>
      <c r="I104" s="55">
        <f t="shared" si="22"/>
        <v>0.1085</v>
      </c>
      <c r="J104" s="56">
        <v>13.27</v>
      </c>
      <c r="K104" s="57">
        <f t="shared" si="23"/>
        <v>0.10841503267973857</v>
      </c>
      <c r="L104" s="44" t="s">
        <v>72</v>
      </c>
      <c r="M104" s="21" t="s">
        <v>73</v>
      </c>
      <c r="N104" s="22">
        <v>44714</v>
      </c>
      <c r="O104" s="23">
        <f t="shared" si="24"/>
        <v>13.015080000000001</v>
      </c>
      <c r="P104" s="23">
        <f t="shared" si="25"/>
        <v>13.015080000000001</v>
      </c>
      <c r="Q104" s="25" t="s">
        <v>74</v>
      </c>
      <c r="R104" s="49" t="s">
        <v>75</v>
      </c>
      <c r="S104" s="21">
        <v>2022060102</v>
      </c>
      <c r="T104" s="58">
        <v>0.1053</v>
      </c>
      <c r="U104" s="59">
        <f t="shared" si="34"/>
        <v>12.636000000000001</v>
      </c>
      <c r="V104" s="29" t="s">
        <v>72</v>
      </c>
      <c r="W104" s="30" t="b">
        <f t="shared" si="26"/>
        <v>1</v>
      </c>
      <c r="X104" s="25"/>
      <c r="Y104" s="30" t="e">
        <f>VLOOKUP(A104,'[1]Средние курсы'!A:D,4,0)</f>
        <v>#N/A</v>
      </c>
      <c r="Z104" s="30" t="str">
        <f t="shared" si="27"/>
        <v>CNY</v>
      </c>
      <c r="AA104" s="31">
        <f t="shared" si="18"/>
        <v>13.015080000000001</v>
      </c>
      <c r="AB104" s="60">
        <f t="shared" si="28"/>
        <v>0.1053</v>
      </c>
      <c r="AC104" s="61">
        <f t="shared" si="19"/>
        <v>0.1053</v>
      </c>
      <c r="AD104" s="13">
        <f t="shared" si="35"/>
        <v>0.10845900000000001</v>
      </c>
      <c r="AE104" s="34">
        <f t="shared" si="29"/>
        <v>0</v>
      </c>
      <c r="AF104" s="60">
        <f t="shared" si="30"/>
        <v>0</v>
      </c>
      <c r="AG104" s="36">
        <f t="shared" si="31"/>
        <v>0.37908000000000108</v>
      </c>
      <c r="AH104" s="37">
        <f t="shared" si="32"/>
        <v>-5.2760784313737874E-3</v>
      </c>
      <c r="AI104" s="50" t="s">
        <v>76</v>
      </c>
      <c r="AJ104" s="50"/>
      <c r="AK104" s="25" t="b">
        <v>0</v>
      </c>
      <c r="AL104" s="25"/>
      <c r="AM104" s="25"/>
      <c r="AN104" s="25"/>
      <c r="AO104" s="25"/>
      <c r="AP104" s="37">
        <f t="shared" si="33"/>
        <v>0.13009803921568627</v>
      </c>
      <c r="AQ104" s="37"/>
      <c r="AR104" s="37"/>
      <c r="AS104" s="37"/>
      <c r="AT104" s="34">
        <f t="shared" si="20"/>
        <v>0.24898196078431481</v>
      </c>
    </row>
    <row r="105" spans="1:46" ht="15.75" x14ac:dyDescent="0.25">
      <c r="A105" s="15">
        <v>382276</v>
      </c>
      <c r="B105" s="16">
        <v>44714</v>
      </c>
      <c r="C105" s="16" t="s">
        <v>45</v>
      </c>
      <c r="D105" s="17" t="s">
        <v>70</v>
      </c>
      <c r="E105" s="52" t="s">
        <v>165</v>
      </c>
      <c r="F105" s="53">
        <v>480</v>
      </c>
      <c r="G105" s="54">
        <f t="shared" si="21"/>
        <v>0.42126999999999998</v>
      </c>
      <c r="H105" s="44" t="s">
        <v>72</v>
      </c>
      <c r="I105" s="55">
        <f t="shared" si="22"/>
        <v>0.42130000000000001</v>
      </c>
      <c r="J105" s="56">
        <v>206.14</v>
      </c>
      <c r="K105" s="57">
        <f t="shared" si="23"/>
        <v>0.42103758169934641</v>
      </c>
      <c r="L105" s="44" t="s">
        <v>72</v>
      </c>
      <c r="M105" s="21" t="s">
        <v>73</v>
      </c>
      <c r="N105" s="22">
        <v>44714</v>
      </c>
      <c r="O105" s="23">
        <f t="shared" si="24"/>
        <v>202.20959999999999</v>
      </c>
      <c r="P105" s="23">
        <f t="shared" si="25"/>
        <v>202.20959999999999</v>
      </c>
      <c r="Q105" s="25" t="s">
        <v>74</v>
      </c>
      <c r="R105" s="49" t="s">
        <v>75</v>
      </c>
      <c r="S105" s="21">
        <v>2022060102</v>
      </c>
      <c r="T105" s="58">
        <v>0.40899999999999997</v>
      </c>
      <c r="U105" s="59">
        <f t="shared" si="34"/>
        <v>196.32</v>
      </c>
      <c r="V105" s="29" t="s">
        <v>72</v>
      </c>
      <c r="W105" s="30" t="b">
        <f t="shared" si="26"/>
        <v>1</v>
      </c>
      <c r="X105" s="25"/>
      <c r="Y105" s="30" t="e">
        <f>VLOOKUP(A105,'[1]Средние курсы'!A:D,4,0)</f>
        <v>#N/A</v>
      </c>
      <c r="Z105" s="30" t="str">
        <f t="shared" si="27"/>
        <v>CNY</v>
      </c>
      <c r="AA105" s="31">
        <f t="shared" si="18"/>
        <v>202.20959999999999</v>
      </c>
      <c r="AB105" s="60">
        <f t="shared" si="28"/>
        <v>0.40899999999999997</v>
      </c>
      <c r="AC105" s="61">
        <f t="shared" si="19"/>
        <v>0.40899999999999997</v>
      </c>
      <c r="AD105" s="13">
        <f t="shared" si="35"/>
        <v>0.42126999999999998</v>
      </c>
      <c r="AE105" s="34">
        <f t="shared" si="29"/>
        <v>0</v>
      </c>
      <c r="AF105" s="60">
        <f t="shared" si="30"/>
        <v>0</v>
      </c>
      <c r="AG105" s="36">
        <f t="shared" si="31"/>
        <v>5.8896000000000015</v>
      </c>
      <c r="AH105" s="37">
        <f t="shared" si="32"/>
        <v>-0.11156078431371341</v>
      </c>
      <c r="AI105" s="50" t="s">
        <v>76</v>
      </c>
      <c r="AJ105" s="50"/>
      <c r="AK105" s="25" t="b">
        <v>0</v>
      </c>
      <c r="AL105" s="25"/>
      <c r="AM105" s="25"/>
      <c r="AN105" s="25"/>
      <c r="AO105" s="25"/>
      <c r="AP105" s="37">
        <f t="shared" si="33"/>
        <v>2.0209803921568628</v>
      </c>
      <c r="AQ105" s="37"/>
      <c r="AR105" s="37"/>
      <c r="AS105" s="37"/>
      <c r="AT105" s="34">
        <f t="shared" si="20"/>
        <v>3.8686196078431387</v>
      </c>
    </row>
    <row r="106" spans="1:46" ht="15.75" x14ac:dyDescent="0.25">
      <c r="A106" s="15">
        <v>382276</v>
      </c>
      <c r="B106" s="16">
        <v>44714</v>
      </c>
      <c r="C106" s="16" t="s">
        <v>45</v>
      </c>
      <c r="D106" s="17" t="s">
        <v>70</v>
      </c>
      <c r="E106" s="52" t="s">
        <v>166</v>
      </c>
      <c r="F106" s="53">
        <v>160</v>
      </c>
      <c r="G106" s="54">
        <f t="shared" si="21"/>
        <v>0.94265600000000005</v>
      </c>
      <c r="H106" s="44" t="s">
        <v>72</v>
      </c>
      <c r="I106" s="55">
        <f t="shared" si="22"/>
        <v>0.94269999999999998</v>
      </c>
      <c r="J106" s="56">
        <v>153.75</v>
      </c>
      <c r="K106" s="57">
        <f t="shared" si="23"/>
        <v>0.94209558823529405</v>
      </c>
      <c r="L106" s="44" t="s">
        <v>72</v>
      </c>
      <c r="M106" s="21" t="s">
        <v>73</v>
      </c>
      <c r="N106" s="22">
        <v>44714</v>
      </c>
      <c r="O106" s="23">
        <f t="shared" si="24"/>
        <v>150.82496</v>
      </c>
      <c r="P106" s="23">
        <f t="shared" si="25"/>
        <v>150.82496</v>
      </c>
      <c r="Q106" s="25" t="s">
        <v>74</v>
      </c>
      <c r="R106" s="49" t="s">
        <v>75</v>
      </c>
      <c r="S106" s="21">
        <v>2022060102</v>
      </c>
      <c r="T106" s="58">
        <v>0.91520000000000001</v>
      </c>
      <c r="U106" s="59">
        <f t="shared" si="34"/>
        <v>146.43200000000002</v>
      </c>
      <c r="V106" s="29" t="s">
        <v>72</v>
      </c>
      <c r="W106" s="30" t="b">
        <f t="shared" si="26"/>
        <v>1</v>
      </c>
      <c r="X106" s="25"/>
      <c r="Y106" s="30" t="e">
        <f>VLOOKUP(A106,'[1]Средние курсы'!A:D,4,0)</f>
        <v>#N/A</v>
      </c>
      <c r="Z106" s="30" t="str">
        <f t="shared" si="27"/>
        <v>CNY</v>
      </c>
      <c r="AA106" s="31">
        <f t="shared" si="18"/>
        <v>150.82496</v>
      </c>
      <c r="AB106" s="60">
        <f t="shared" si="28"/>
        <v>0.91520000000000001</v>
      </c>
      <c r="AC106" s="61">
        <f t="shared" si="19"/>
        <v>0.91520000000000001</v>
      </c>
      <c r="AD106" s="13">
        <f t="shared" si="35"/>
        <v>0.94265600000000005</v>
      </c>
      <c r="AE106" s="34">
        <f t="shared" si="29"/>
        <v>0</v>
      </c>
      <c r="AF106" s="60">
        <f t="shared" si="30"/>
        <v>0</v>
      </c>
      <c r="AG106" s="36">
        <f t="shared" si="31"/>
        <v>4.3929600000000057</v>
      </c>
      <c r="AH106" s="37">
        <f t="shared" si="32"/>
        <v>-8.966588235296058E-2</v>
      </c>
      <c r="AI106" s="50" t="s">
        <v>76</v>
      </c>
      <c r="AJ106" s="50"/>
      <c r="AK106" s="25" t="b">
        <v>0</v>
      </c>
      <c r="AL106" s="25"/>
      <c r="AM106" s="25"/>
      <c r="AN106" s="25"/>
      <c r="AO106" s="25"/>
      <c r="AP106" s="37">
        <f t="shared" si="33"/>
        <v>1.5073529411764706</v>
      </c>
      <c r="AQ106" s="37"/>
      <c r="AR106" s="37"/>
      <c r="AS106" s="37"/>
      <c r="AT106" s="34">
        <f t="shared" si="20"/>
        <v>2.8856070588235352</v>
      </c>
    </row>
    <row r="107" spans="1:46" ht="15.75" x14ac:dyDescent="0.25">
      <c r="A107" s="15">
        <v>382276</v>
      </c>
      <c r="B107" s="16">
        <v>44714</v>
      </c>
      <c r="C107" s="16" t="s">
        <v>45</v>
      </c>
      <c r="D107" s="17" t="s">
        <v>70</v>
      </c>
      <c r="E107" s="52" t="s">
        <v>167</v>
      </c>
      <c r="F107" s="53">
        <v>40</v>
      </c>
      <c r="G107" s="54">
        <f t="shared" si="21"/>
        <v>0.37080000000000002</v>
      </c>
      <c r="H107" s="44" t="s">
        <v>72</v>
      </c>
      <c r="I107" s="55">
        <f t="shared" si="22"/>
        <v>0.37080000000000002</v>
      </c>
      <c r="J107" s="56">
        <v>15.12</v>
      </c>
      <c r="K107" s="57">
        <f t="shared" si="23"/>
        <v>0.37058823529411761</v>
      </c>
      <c r="L107" s="44" t="s">
        <v>72</v>
      </c>
      <c r="M107" s="21" t="s">
        <v>73</v>
      </c>
      <c r="N107" s="22">
        <v>44714</v>
      </c>
      <c r="O107" s="23">
        <f t="shared" si="24"/>
        <v>14.832000000000001</v>
      </c>
      <c r="P107" s="23">
        <f t="shared" si="25"/>
        <v>14.832000000000001</v>
      </c>
      <c r="Q107" s="25" t="s">
        <v>74</v>
      </c>
      <c r="R107" s="49" t="s">
        <v>75</v>
      </c>
      <c r="S107" s="21">
        <v>2022060102</v>
      </c>
      <c r="T107" s="58">
        <v>0.36</v>
      </c>
      <c r="U107" s="59">
        <f t="shared" si="34"/>
        <v>14.399999999999999</v>
      </c>
      <c r="V107" s="29" t="s">
        <v>72</v>
      </c>
      <c r="W107" s="30" t="b">
        <f t="shared" si="26"/>
        <v>1</v>
      </c>
      <c r="X107" s="25"/>
      <c r="Y107" s="30" t="e">
        <f>VLOOKUP(A107,'[1]Средние курсы'!A:D,4,0)</f>
        <v>#N/A</v>
      </c>
      <c r="Z107" s="30" t="str">
        <f t="shared" si="27"/>
        <v>CNY</v>
      </c>
      <c r="AA107" s="31">
        <f t="shared" si="18"/>
        <v>14.832000000000001</v>
      </c>
      <c r="AB107" s="60">
        <f t="shared" si="28"/>
        <v>0.36</v>
      </c>
      <c r="AC107" s="61">
        <f t="shared" si="19"/>
        <v>0.36</v>
      </c>
      <c r="AD107" s="13">
        <f t="shared" si="35"/>
        <v>0.37080000000000002</v>
      </c>
      <c r="AE107" s="34">
        <f t="shared" si="29"/>
        <v>0</v>
      </c>
      <c r="AF107" s="60">
        <f t="shared" si="30"/>
        <v>0</v>
      </c>
      <c r="AG107" s="36">
        <f t="shared" si="31"/>
        <v>0.43200000000000127</v>
      </c>
      <c r="AH107" s="37">
        <f t="shared" si="32"/>
        <v>-8.4705882352964501E-3</v>
      </c>
      <c r="AI107" s="50" t="s">
        <v>76</v>
      </c>
      <c r="AJ107" s="50"/>
      <c r="AK107" s="25" t="b">
        <v>0</v>
      </c>
      <c r="AL107" s="25"/>
      <c r="AM107" s="25"/>
      <c r="AN107" s="25"/>
      <c r="AO107" s="25"/>
      <c r="AP107" s="37">
        <f t="shared" si="33"/>
        <v>0.14823529411764705</v>
      </c>
      <c r="AQ107" s="37"/>
      <c r="AR107" s="37"/>
      <c r="AS107" s="37"/>
      <c r="AT107" s="34">
        <f t="shared" si="20"/>
        <v>0.28376470588235425</v>
      </c>
    </row>
    <row r="108" spans="1:46" ht="15.75" x14ac:dyDescent="0.25">
      <c r="A108" s="15">
        <v>382276</v>
      </c>
      <c r="B108" s="16">
        <v>44714</v>
      </c>
      <c r="C108" s="16" t="s">
        <v>45</v>
      </c>
      <c r="D108" s="17" t="s">
        <v>70</v>
      </c>
      <c r="E108" s="52" t="s">
        <v>168</v>
      </c>
      <c r="F108" s="53">
        <v>320</v>
      </c>
      <c r="G108" s="54">
        <f t="shared" si="21"/>
        <v>0.20208599999999999</v>
      </c>
      <c r="H108" s="44" t="s">
        <v>72</v>
      </c>
      <c r="I108" s="55">
        <f t="shared" si="22"/>
        <v>0.2021</v>
      </c>
      <c r="J108" s="56">
        <v>65.92</v>
      </c>
      <c r="K108" s="57">
        <f t="shared" si="23"/>
        <v>0.20196078431372549</v>
      </c>
      <c r="L108" s="44" t="s">
        <v>72</v>
      </c>
      <c r="M108" s="21" t="s">
        <v>73</v>
      </c>
      <c r="N108" s="22">
        <v>44714</v>
      </c>
      <c r="O108" s="23">
        <f t="shared" si="24"/>
        <v>64.667519999999996</v>
      </c>
      <c r="P108" s="23">
        <f t="shared" si="25"/>
        <v>64.667519999999996</v>
      </c>
      <c r="Q108" s="25" t="s">
        <v>74</v>
      </c>
      <c r="R108" s="49" t="s">
        <v>75</v>
      </c>
      <c r="S108" s="21">
        <v>2022060102</v>
      </c>
      <c r="T108" s="58">
        <v>0.19619999999999999</v>
      </c>
      <c r="U108" s="59">
        <f t="shared" si="34"/>
        <v>62.783999999999992</v>
      </c>
      <c r="V108" s="29" t="s">
        <v>72</v>
      </c>
      <c r="W108" s="30" t="b">
        <f t="shared" si="26"/>
        <v>1</v>
      </c>
      <c r="X108" s="25"/>
      <c r="Y108" s="30" t="e">
        <f>VLOOKUP(A108,'[1]Средние курсы'!A:D,4,0)</f>
        <v>#N/A</v>
      </c>
      <c r="Z108" s="30" t="str">
        <f t="shared" si="27"/>
        <v>CNY</v>
      </c>
      <c r="AA108" s="31">
        <f t="shared" si="18"/>
        <v>64.66752000000001</v>
      </c>
      <c r="AB108" s="60">
        <f t="shared" si="28"/>
        <v>0.19619999999999999</v>
      </c>
      <c r="AC108" s="61">
        <f t="shared" si="19"/>
        <v>0.19620000000000001</v>
      </c>
      <c r="AD108" s="13">
        <f t="shared" si="35"/>
        <v>0.20208600000000002</v>
      </c>
      <c r="AE108" s="34">
        <f t="shared" si="29"/>
        <v>0</v>
      </c>
      <c r="AF108" s="60">
        <f t="shared" si="30"/>
        <v>8.8817841970012523E-15</v>
      </c>
      <c r="AG108" s="36">
        <f t="shared" si="31"/>
        <v>1.8835200000000007</v>
      </c>
      <c r="AH108" s="37">
        <f t="shared" si="32"/>
        <v>-4.0069019607846812E-2</v>
      </c>
      <c r="AI108" s="50" t="s">
        <v>76</v>
      </c>
      <c r="AJ108" s="50"/>
      <c r="AK108" s="25" t="b">
        <v>0</v>
      </c>
      <c r="AL108" s="25"/>
      <c r="AM108" s="25"/>
      <c r="AN108" s="25"/>
      <c r="AO108" s="25"/>
      <c r="AP108" s="37">
        <f t="shared" si="33"/>
        <v>0.64627450980392154</v>
      </c>
      <c r="AQ108" s="37"/>
      <c r="AR108" s="37"/>
      <c r="AS108" s="37"/>
      <c r="AT108" s="34">
        <f t="shared" si="20"/>
        <v>1.2372454901960792</v>
      </c>
    </row>
    <row r="109" spans="1:46" ht="15.75" x14ac:dyDescent="0.25">
      <c r="A109" s="15">
        <v>382276</v>
      </c>
      <c r="B109" s="16">
        <v>44714</v>
      </c>
      <c r="C109" s="16" t="s">
        <v>45</v>
      </c>
      <c r="D109" s="17" t="s">
        <v>70</v>
      </c>
      <c r="E109" s="52" t="s">
        <v>169</v>
      </c>
      <c r="F109" s="53">
        <v>40</v>
      </c>
      <c r="G109" s="54">
        <f t="shared" si="21"/>
        <v>0.34546199999999999</v>
      </c>
      <c r="H109" s="44" t="s">
        <v>72</v>
      </c>
      <c r="I109" s="55">
        <f t="shared" si="22"/>
        <v>0.34549999999999997</v>
      </c>
      <c r="J109" s="56">
        <v>14.09</v>
      </c>
      <c r="K109" s="57">
        <f t="shared" si="23"/>
        <v>0.34534313725490196</v>
      </c>
      <c r="L109" s="44" t="s">
        <v>72</v>
      </c>
      <c r="M109" s="21" t="s">
        <v>73</v>
      </c>
      <c r="N109" s="22">
        <v>44714</v>
      </c>
      <c r="O109" s="23">
        <f t="shared" si="24"/>
        <v>13.818479999999999</v>
      </c>
      <c r="P109" s="23">
        <f t="shared" si="25"/>
        <v>13.818479999999999</v>
      </c>
      <c r="Q109" s="25" t="s">
        <v>74</v>
      </c>
      <c r="R109" s="49" t="s">
        <v>75</v>
      </c>
      <c r="S109" s="21">
        <v>2022060102</v>
      </c>
      <c r="T109" s="58">
        <v>0.33539999999999998</v>
      </c>
      <c r="U109" s="59">
        <f t="shared" si="34"/>
        <v>13.415999999999999</v>
      </c>
      <c r="V109" s="29" t="s">
        <v>72</v>
      </c>
      <c r="W109" s="30" t="b">
        <f t="shared" si="26"/>
        <v>1</v>
      </c>
      <c r="X109" s="25"/>
      <c r="Y109" s="30" t="e">
        <f>VLOOKUP(A109,'[1]Средние курсы'!A:D,4,0)</f>
        <v>#N/A</v>
      </c>
      <c r="Z109" s="30" t="str">
        <f t="shared" si="27"/>
        <v>CNY</v>
      </c>
      <c r="AA109" s="31">
        <f t="shared" si="18"/>
        <v>13.818479999999999</v>
      </c>
      <c r="AB109" s="60">
        <f t="shared" si="28"/>
        <v>0.33539999999999998</v>
      </c>
      <c r="AC109" s="61">
        <f t="shared" si="19"/>
        <v>0.33539999999999998</v>
      </c>
      <c r="AD109" s="13">
        <f t="shared" si="35"/>
        <v>0.34546199999999999</v>
      </c>
      <c r="AE109" s="34">
        <f t="shared" si="29"/>
        <v>0</v>
      </c>
      <c r="AF109" s="60">
        <f t="shared" si="30"/>
        <v>0</v>
      </c>
      <c r="AG109" s="36">
        <f t="shared" si="31"/>
        <v>0.40248000000000062</v>
      </c>
      <c r="AH109" s="37">
        <f t="shared" si="32"/>
        <v>-4.7545098039214473E-3</v>
      </c>
      <c r="AI109" s="50" t="s">
        <v>76</v>
      </c>
      <c r="AJ109" s="50"/>
      <c r="AK109" s="25" t="b">
        <v>0</v>
      </c>
      <c r="AL109" s="25"/>
      <c r="AM109" s="25"/>
      <c r="AN109" s="25"/>
      <c r="AO109" s="25"/>
      <c r="AP109" s="37">
        <f t="shared" si="33"/>
        <v>0.13813725490196077</v>
      </c>
      <c r="AQ109" s="37"/>
      <c r="AR109" s="37"/>
      <c r="AS109" s="37"/>
      <c r="AT109" s="34">
        <f t="shared" si="20"/>
        <v>0.26434274509803984</v>
      </c>
    </row>
    <row r="110" spans="1:46" ht="15.75" x14ac:dyDescent="0.25">
      <c r="A110" s="15">
        <v>382276</v>
      </c>
      <c r="B110" s="16">
        <v>44714</v>
      </c>
      <c r="C110" s="16" t="s">
        <v>45</v>
      </c>
      <c r="D110" s="17" t="s">
        <v>70</v>
      </c>
      <c r="E110" s="52" t="s">
        <v>170</v>
      </c>
      <c r="F110" s="53">
        <v>280</v>
      </c>
      <c r="G110" s="54">
        <f t="shared" si="21"/>
        <v>0.10845900000000001</v>
      </c>
      <c r="H110" s="44" t="s">
        <v>72</v>
      </c>
      <c r="I110" s="55">
        <f t="shared" si="22"/>
        <v>0.1085</v>
      </c>
      <c r="J110" s="56">
        <v>30.96</v>
      </c>
      <c r="K110" s="57">
        <f t="shared" si="23"/>
        <v>0.1084033613445378</v>
      </c>
      <c r="L110" s="44" t="s">
        <v>72</v>
      </c>
      <c r="M110" s="21" t="s">
        <v>73</v>
      </c>
      <c r="N110" s="22">
        <v>44714</v>
      </c>
      <c r="O110" s="23">
        <f t="shared" si="24"/>
        <v>30.368520000000004</v>
      </c>
      <c r="P110" s="23">
        <f t="shared" si="25"/>
        <v>30.368520000000004</v>
      </c>
      <c r="Q110" s="25" t="s">
        <v>74</v>
      </c>
      <c r="R110" s="49" t="s">
        <v>75</v>
      </c>
      <c r="S110" s="21">
        <v>2022060102</v>
      </c>
      <c r="T110" s="58">
        <v>0.1053</v>
      </c>
      <c r="U110" s="59">
        <f t="shared" si="34"/>
        <v>29.484000000000002</v>
      </c>
      <c r="V110" s="29" t="s">
        <v>72</v>
      </c>
      <c r="W110" s="30" t="b">
        <f t="shared" si="26"/>
        <v>1</v>
      </c>
      <c r="X110" s="25"/>
      <c r="Y110" s="30" t="e">
        <f>VLOOKUP(A110,'[1]Средние курсы'!A:D,4,0)</f>
        <v>#N/A</v>
      </c>
      <c r="Z110" s="30" t="str">
        <f t="shared" si="27"/>
        <v>CNY</v>
      </c>
      <c r="AA110" s="31">
        <f t="shared" si="18"/>
        <v>30.368520000000004</v>
      </c>
      <c r="AB110" s="60">
        <f t="shared" si="28"/>
        <v>0.1053</v>
      </c>
      <c r="AC110" s="61">
        <f t="shared" si="19"/>
        <v>0.1053</v>
      </c>
      <c r="AD110" s="13">
        <f t="shared" si="35"/>
        <v>0.10845900000000001</v>
      </c>
      <c r="AE110" s="34">
        <f t="shared" si="29"/>
        <v>0</v>
      </c>
      <c r="AF110" s="60">
        <f t="shared" si="30"/>
        <v>0</v>
      </c>
      <c r="AG110" s="36">
        <f t="shared" si="31"/>
        <v>0.88452000000000253</v>
      </c>
      <c r="AH110" s="37">
        <f t="shared" si="32"/>
        <v>-1.5578823529418528E-2</v>
      </c>
      <c r="AI110" s="50" t="s">
        <v>76</v>
      </c>
      <c r="AJ110" s="50"/>
      <c r="AK110" s="25" t="b">
        <v>0</v>
      </c>
      <c r="AL110" s="25"/>
      <c r="AM110" s="25"/>
      <c r="AN110" s="25"/>
      <c r="AO110" s="25"/>
      <c r="AP110" s="37">
        <f t="shared" si="33"/>
        <v>0.30352941176470588</v>
      </c>
      <c r="AQ110" s="37"/>
      <c r="AR110" s="37"/>
      <c r="AS110" s="37"/>
      <c r="AT110" s="34">
        <f t="shared" si="20"/>
        <v>0.58099058823529659</v>
      </c>
    </row>
    <row r="111" spans="1:46" ht="15.75" x14ac:dyDescent="0.25">
      <c r="A111" s="15">
        <v>382276</v>
      </c>
      <c r="B111" s="16">
        <v>44714</v>
      </c>
      <c r="C111" s="16" t="s">
        <v>45</v>
      </c>
      <c r="D111" s="17" t="s">
        <v>70</v>
      </c>
      <c r="E111" s="52" t="s">
        <v>171</v>
      </c>
      <c r="F111" s="53">
        <v>80</v>
      </c>
      <c r="G111" s="54">
        <f t="shared" si="21"/>
        <v>0.12308500000000001</v>
      </c>
      <c r="H111" s="44" t="s">
        <v>72</v>
      </c>
      <c r="I111" s="55">
        <f t="shared" si="22"/>
        <v>0.1231</v>
      </c>
      <c r="J111" s="56">
        <v>10.039999999999999</v>
      </c>
      <c r="K111" s="57">
        <f t="shared" si="23"/>
        <v>0.12303921568627449</v>
      </c>
      <c r="L111" s="44" t="s">
        <v>72</v>
      </c>
      <c r="M111" s="21" t="s">
        <v>73</v>
      </c>
      <c r="N111" s="22">
        <v>44714</v>
      </c>
      <c r="O111" s="23">
        <f t="shared" si="24"/>
        <v>9.8468000000000018</v>
      </c>
      <c r="P111" s="23">
        <f t="shared" si="25"/>
        <v>9.8468000000000018</v>
      </c>
      <c r="Q111" s="25" t="s">
        <v>74</v>
      </c>
      <c r="R111" s="49" t="s">
        <v>75</v>
      </c>
      <c r="S111" s="21">
        <v>2022060102</v>
      </c>
      <c r="T111" s="58">
        <v>0.11950000000000001</v>
      </c>
      <c r="U111" s="59">
        <f t="shared" si="34"/>
        <v>9.56</v>
      </c>
      <c r="V111" s="29" t="s">
        <v>72</v>
      </c>
      <c r="W111" s="30" t="b">
        <f t="shared" si="26"/>
        <v>1</v>
      </c>
      <c r="X111" s="25"/>
      <c r="Y111" s="30" t="e">
        <f>VLOOKUP(A111,'[1]Средние курсы'!A:D,4,0)</f>
        <v>#N/A</v>
      </c>
      <c r="Z111" s="30" t="str">
        <f t="shared" si="27"/>
        <v>CNY</v>
      </c>
      <c r="AA111" s="31">
        <f t="shared" si="18"/>
        <v>9.8468</v>
      </c>
      <c r="AB111" s="60">
        <f t="shared" si="28"/>
        <v>0.11950000000000001</v>
      </c>
      <c r="AC111" s="61">
        <f t="shared" si="19"/>
        <v>0.1195</v>
      </c>
      <c r="AD111" s="13">
        <f t="shared" si="35"/>
        <v>0.123085</v>
      </c>
      <c r="AE111" s="34">
        <f t="shared" si="29"/>
        <v>0</v>
      </c>
      <c r="AF111" s="60">
        <f t="shared" si="30"/>
        <v>-1.1102230246251565E-15</v>
      </c>
      <c r="AG111" s="36">
        <f t="shared" si="31"/>
        <v>0.28680000000000039</v>
      </c>
      <c r="AH111" s="37">
        <f t="shared" si="32"/>
        <v>-3.662745098040876E-3</v>
      </c>
      <c r="AI111" s="50" t="s">
        <v>76</v>
      </c>
      <c r="AJ111" s="50"/>
      <c r="AK111" s="25" t="b">
        <v>0</v>
      </c>
      <c r="AL111" s="25"/>
      <c r="AM111" s="25"/>
      <c r="AN111" s="25"/>
      <c r="AO111" s="25"/>
      <c r="AP111" s="37">
        <f t="shared" si="33"/>
        <v>9.8431372549019597E-2</v>
      </c>
      <c r="AQ111" s="37"/>
      <c r="AR111" s="37"/>
      <c r="AS111" s="37"/>
      <c r="AT111" s="34">
        <f t="shared" si="20"/>
        <v>0.18836862745098079</v>
      </c>
    </row>
    <row r="112" spans="1:46" ht="15.75" x14ac:dyDescent="0.25">
      <c r="A112" s="15">
        <v>382276</v>
      </c>
      <c r="B112" s="16">
        <v>44714</v>
      </c>
      <c r="C112" s="16" t="s">
        <v>45</v>
      </c>
      <c r="D112" s="17" t="s">
        <v>70</v>
      </c>
      <c r="E112" s="52" t="s">
        <v>172</v>
      </c>
      <c r="F112" s="53">
        <v>80</v>
      </c>
      <c r="G112" s="54">
        <f t="shared" si="21"/>
        <v>9.2906000000000002E-2</v>
      </c>
      <c r="H112" s="44" t="s">
        <v>72</v>
      </c>
      <c r="I112" s="55">
        <f t="shared" si="22"/>
        <v>9.2899999999999996E-2</v>
      </c>
      <c r="J112" s="56">
        <v>7.58</v>
      </c>
      <c r="K112" s="57">
        <f t="shared" si="23"/>
        <v>9.2892156862745101E-2</v>
      </c>
      <c r="L112" s="44" t="s">
        <v>72</v>
      </c>
      <c r="M112" s="21" t="s">
        <v>73</v>
      </c>
      <c r="N112" s="22">
        <v>44714</v>
      </c>
      <c r="O112" s="23">
        <f t="shared" si="24"/>
        <v>7.43248</v>
      </c>
      <c r="P112" s="23">
        <f t="shared" si="25"/>
        <v>7.43248</v>
      </c>
      <c r="Q112" s="25" t="s">
        <v>74</v>
      </c>
      <c r="R112" s="49" t="s">
        <v>75</v>
      </c>
      <c r="S112" s="21">
        <v>2022060102</v>
      </c>
      <c r="T112" s="58">
        <v>9.0200000000000002E-2</v>
      </c>
      <c r="U112" s="59">
        <f t="shared" si="34"/>
        <v>7.2160000000000002</v>
      </c>
      <c r="V112" s="29" t="s">
        <v>72</v>
      </c>
      <c r="W112" s="30" t="b">
        <f t="shared" si="26"/>
        <v>1</v>
      </c>
      <c r="X112" s="25"/>
      <c r="Y112" s="30" t="e">
        <f>VLOOKUP(A112,'[1]Средние курсы'!A:D,4,0)</f>
        <v>#N/A</v>
      </c>
      <c r="Z112" s="30" t="str">
        <f t="shared" si="27"/>
        <v>CNY</v>
      </c>
      <c r="AA112" s="31">
        <f t="shared" si="18"/>
        <v>7.43248</v>
      </c>
      <c r="AB112" s="60">
        <f t="shared" si="28"/>
        <v>9.0200000000000002E-2</v>
      </c>
      <c r="AC112" s="61">
        <f t="shared" si="19"/>
        <v>9.0200000000000002E-2</v>
      </c>
      <c r="AD112" s="13">
        <f t="shared" si="35"/>
        <v>9.2906000000000002E-2</v>
      </c>
      <c r="AE112" s="34">
        <f t="shared" si="29"/>
        <v>0</v>
      </c>
      <c r="AF112" s="60">
        <f t="shared" si="30"/>
        <v>0</v>
      </c>
      <c r="AG112" s="36">
        <f t="shared" si="31"/>
        <v>0.21648000000000001</v>
      </c>
      <c r="AH112" s="37">
        <f t="shared" si="32"/>
        <v>-1.1074509803921107E-3</v>
      </c>
      <c r="AI112" s="50" t="s">
        <v>76</v>
      </c>
      <c r="AJ112" s="50"/>
      <c r="AK112" s="25" t="b">
        <v>0</v>
      </c>
      <c r="AL112" s="25"/>
      <c r="AM112" s="25"/>
      <c r="AN112" s="25"/>
      <c r="AO112" s="25"/>
      <c r="AP112" s="37">
        <f t="shared" si="33"/>
        <v>7.4313725490196089E-2</v>
      </c>
      <c r="AQ112" s="37"/>
      <c r="AR112" s="37"/>
      <c r="AS112" s="37"/>
      <c r="AT112" s="34">
        <f t="shared" si="20"/>
        <v>0.1421662745098039</v>
      </c>
    </row>
    <row r="113" spans="1:46" ht="15.75" x14ac:dyDescent="0.25">
      <c r="A113" s="15">
        <v>382276</v>
      </c>
      <c r="B113" s="16">
        <v>44714</v>
      </c>
      <c r="C113" s="16" t="s">
        <v>45</v>
      </c>
      <c r="D113" s="17" t="s">
        <v>70</v>
      </c>
      <c r="E113" s="52" t="s">
        <v>173</v>
      </c>
      <c r="F113" s="53">
        <v>80</v>
      </c>
      <c r="G113" s="54">
        <f t="shared" si="21"/>
        <v>0.17849899999999999</v>
      </c>
      <c r="H113" s="44" t="s">
        <v>72</v>
      </c>
      <c r="I113" s="55">
        <f t="shared" si="22"/>
        <v>0.17849999999999999</v>
      </c>
      <c r="J113" s="56">
        <v>14.56</v>
      </c>
      <c r="K113" s="57">
        <f t="shared" si="23"/>
        <v>0.17843137254901961</v>
      </c>
      <c r="L113" s="44" t="s">
        <v>72</v>
      </c>
      <c r="M113" s="21" t="s">
        <v>73</v>
      </c>
      <c r="N113" s="22">
        <v>44714</v>
      </c>
      <c r="O113" s="23">
        <f t="shared" si="24"/>
        <v>14.279919999999999</v>
      </c>
      <c r="P113" s="23">
        <f t="shared" si="25"/>
        <v>14.279919999999999</v>
      </c>
      <c r="Q113" s="25" t="s">
        <v>74</v>
      </c>
      <c r="R113" s="49" t="s">
        <v>75</v>
      </c>
      <c r="S113" s="21">
        <v>2022060102</v>
      </c>
      <c r="T113" s="58">
        <v>0.17329999999999998</v>
      </c>
      <c r="U113" s="59">
        <f t="shared" si="34"/>
        <v>13.863999999999999</v>
      </c>
      <c r="V113" s="29" t="s">
        <v>72</v>
      </c>
      <c r="W113" s="30" t="b">
        <f t="shared" si="26"/>
        <v>1</v>
      </c>
      <c r="X113" s="25"/>
      <c r="Y113" s="30" t="e">
        <f>VLOOKUP(A113,'[1]Средние курсы'!A:D,4,0)</f>
        <v>#N/A</v>
      </c>
      <c r="Z113" s="30" t="str">
        <f t="shared" si="27"/>
        <v>CNY</v>
      </c>
      <c r="AA113" s="31">
        <f t="shared" si="18"/>
        <v>14.279920000000001</v>
      </c>
      <c r="AB113" s="60">
        <f t="shared" si="28"/>
        <v>0.17329999999999998</v>
      </c>
      <c r="AC113" s="61">
        <f t="shared" si="19"/>
        <v>0.17330000000000001</v>
      </c>
      <c r="AD113" s="13">
        <f t="shared" si="35"/>
        <v>0.17849900000000002</v>
      </c>
      <c r="AE113" s="34">
        <f t="shared" si="29"/>
        <v>0</v>
      </c>
      <c r="AF113" s="60">
        <f t="shared" si="30"/>
        <v>2.2204460492503131E-15</v>
      </c>
      <c r="AG113" s="36">
        <f t="shared" si="31"/>
        <v>0.41592000000000073</v>
      </c>
      <c r="AH113" s="37">
        <f t="shared" si="32"/>
        <v>-5.4101960784325165E-3</v>
      </c>
      <c r="AI113" s="50" t="s">
        <v>76</v>
      </c>
      <c r="AJ113" s="50"/>
      <c r="AK113" s="25" t="b">
        <v>0</v>
      </c>
      <c r="AL113" s="25"/>
      <c r="AM113" s="25"/>
      <c r="AN113" s="25"/>
      <c r="AO113" s="25"/>
      <c r="AP113" s="37">
        <f t="shared" si="33"/>
        <v>0.1427450980392157</v>
      </c>
      <c r="AQ113" s="37"/>
      <c r="AR113" s="37"/>
      <c r="AS113" s="37"/>
      <c r="AT113" s="34">
        <f t="shared" si="20"/>
        <v>0.27317490196078503</v>
      </c>
    </row>
    <row r="114" spans="1:46" ht="15.75" x14ac:dyDescent="0.25">
      <c r="A114" s="15">
        <v>382276</v>
      </c>
      <c r="B114" s="16">
        <v>44714</v>
      </c>
      <c r="C114" s="16" t="s">
        <v>45</v>
      </c>
      <c r="D114" s="17" t="s">
        <v>70</v>
      </c>
      <c r="E114" s="52" t="s">
        <v>174</v>
      </c>
      <c r="F114" s="53">
        <v>80</v>
      </c>
      <c r="G114" s="54">
        <f t="shared" si="21"/>
        <v>8.4768999999999997E-2</v>
      </c>
      <c r="H114" s="44" t="s">
        <v>72</v>
      </c>
      <c r="I114" s="55">
        <f t="shared" si="22"/>
        <v>8.48E-2</v>
      </c>
      <c r="J114" s="56">
        <v>6.91</v>
      </c>
      <c r="K114" s="57">
        <f t="shared" si="23"/>
        <v>8.4681372549019612E-2</v>
      </c>
      <c r="L114" s="44" t="s">
        <v>72</v>
      </c>
      <c r="M114" s="21" t="s">
        <v>73</v>
      </c>
      <c r="N114" s="22">
        <v>44714</v>
      </c>
      <c r="O114" s="23">
        <f t="shared" si="24"/>
        <v>6.7815199999999995</v>
      </c>
      <c r="P114" s="23">
        <f t="shared" si="25"/>
        <v>6.7815199999999995</v>
      </c>
      <c r="Q114" s="25" t="s">
        <v>74</v>
      </c>
      <c r="R114" s="49" t="s">
        <v>75</v>
      </c>
      <c r="S114" s="21">
        <v>2022060102</v>
      </c>
      <c r="T114" s="58">
        <v>8.2299999999999998E-2</v>
      </c>
      <c r="U114" s="59">
        <f t="shared" si="34"/>
        <v>6.5839999999999996</v>
      </c>
      <c r="V114" s="29" t="s">
        <v>72</v>
      </c>
      <c r="W114" s="30" t="b">
        <f t="shared" si="26"/>
        <v>1</v>
      </c>
      <c r="X114" s="25"/>
      <c r="Y114" s="30" t="e">
        <f>VLOOKUP(A114,'[1]Средние курсы'!A:D,4,0)</f>
        <v>#N/A</v>
      </c>
      <c r="Z114" s="30" t="str">
        <f t="shared" si="27"/>
        <v>CNY</v>
      </c>
      <c r="AA114" s="31">
        <f t="shared" si="18"/>
        <v>6.7815199999999995</v>
      </c>
      <c r="AB114" s="60">
        <f t="shared" si="28"/>
        <v>8.2299999999999998E-2</v>
      </c>
      <c r="AC114" s="61">
        <f t="shared" si="19"/>
        <v>8.2299999999999998E-2</v>
      </c>
      <c r="AD114" s="13">
        <f t="shared" si="35"/>
        <v>8.4768999999999997E-2</v>
      </c>
      <c r="AE114" s="34">
        <f t="shared" si="29"/>
        <v>0</v>
      </c>
      <c r="AF114" s="60">
        <f t="shared" si="30"/>
        <v>0</v>
      </c>
      <c r="AG114" s="36">
        <f t="shared" si="31"/>
        <v>0.19751999999999992</v>
      </c>
      <c r="AH114" s="37">
        <f t="shared" si="32"/>
        <v>-7.010196078430786E-3</v>
      </c>
      <c r="AI114" s="50" t="s">
        <v>76</v>
      </c>
      <c r="AJ114" s="50"/>
      <c r="AK114" s="25" t="b">
        <v>0</v>
      </c>
      <c r="AL114" s="25"/>
      <c r="AM114" s="25"/>
      <c r="AN114" s="25"/>
      <c r="AO114" s="25"/>
      <c r="AP114" s="37">
        <f t="shared" si="33"/>
        <v>6.774509803921569E-2</v>
      </c>
      <c r="AQ114" s="37"/>
      <c r="AR114" s="37"/>
      <c r="AS114" s="37"/>
      <c r="AT114" s="34">
        <f t="shared" si="20"/>
        <v>0.12977490196078423</v>
      </c>
    </row>
    <row r="115" spans="1:46" ht="15.75" x14ac:dyDescent="0.25">
      <c r="A115" s="15">
        <v>382276</v>
      </c>
      <c r="B115" s="16">
        <v>44714</v>
      </c>
      <c r="C115" s="16" t="s">
        <v>45</v>
      </c>
      <c r="D115" s="17" t="s">
        <v>70</v>
      </c>
      <c r="E115" s="52" t="s">
        <v>175</v>
      </c>
      <c r="F115" s="53">
        <v>40</v>
      </c>
      <c r="G115" s="54">
        <f t="shared" si="21"/>
        <v>4.1200000000000004E-3</v>
      </c>
      <c r="H115" s="44" t="s">
        <v>72</v>
      </c>
      <c r="I115" s="55">
        <f t="shared" si="22"/>
        <v>4.1000000000000003E-3</v>
      </c>
      <c r="J115" s="56">
        <v>0.17</v>
      </c>
      <c r="K115" s="57">
        <f t="shared" si="23"/>
        <v>4.1666666666666675E-3</v>
      </c>
      <c r="L115" s="44" t="s">
        <v>72</v>
      </c>
      <c r="M115" s="21" t="s">
        <v>73</v>
      </c>
      <c r="N115" s="22">
        <v>44714</v>
      </c>
      <c r="O115" s="23">
        <f t="shared" si="24"/>
        <v>0.1648</v>
      </c>
      <c r="P115" s="23">
        <f t="shared" si="25"/>
        <v>0.1648</v>
      </c>
      <c r="Q115" s="25" t="s">
        <v>74</v>
      </c>
      <c r="R115" s="49" t="s">
        <v>75</v>
      </c>
      <c r="S115" s="21">
        <v>2022060102</v>
      </c>
      <c r="T115" s="58">
        <v>4.0000000000000001E-3</v>
      </c>
      <c r="U115" s="59">
        <f t="shared" si="34"/>
        <v>0.16</v>
      </c>
      <c r="V115" s="29" t="s">
        <v>72</v>
      </c>
      <c r="W115" s="30" t="b">
        <f t="shared" si="26"/>
        <v>1</v>
      </c>
      <c r="X115" s="25"/>
      <c r="Y115" s="30" t="e">
        <f>VLOOKUP(A115,'[1]Средние курсы'!A:D,4,0)</f>
        <v>#N/A</v>
      </c>
      <c r="Z115" s="30" t="str">
        <f t="shared" si="27"/>
        <v>CNY</v>
      </c>
      <c r="AA115" s="31">
        <f t="shared" si="18"/>
        <v>0.1648</v>
      </c>
      <c r="AB115" s="60">
        <f t="shared" si="28"/>
        <v>4.0000000000000001E-3</v>
      </c>
      <c r="AC115" s="61">
        <f t="shared" si="19"/>
        <v>4.0000000000000001E-3</v>
      </c>
      <c r="AD115" s="13">
        <f t="shared" si="35"/>
        <v>4.1200000000000004E-3</v>
      </c>
      <c r="AE115" s="34">
        <f t="shared" si="29"/>
        <v>0</v>
      </c>
      <c r="AF115" s="60">
        <f t="shared" si="30"/>
        <v>0</v>
      </c>
      <c r="AG115" s="36">
        <f t="shared" si="31"/>
        <v>4.8000000000000126E-3</v>
      </c>
      <c r="AH115" s="37">
        <f t="shared" si="32"/>
        <v>1.8666666666666831E-3</v>
      </c>
      <c r="AI115" s="50" t="s">
        <v>76</v>
      </c>
      <c r="AJ115" s="50"/>
      <c r="AK115" s="25" t="b">
        <v>0</v>
      </c>
      <c r="AL115" s="25"/>
      <c r="AM115" s="25"/>
      <c r="AN115" s="25"/>
      <c r="AO115" s="25"/>
      <c r="AP115" s="37">
        <f t="shared" si="33"/>
        <v>1.666666666666667E-3</v>
      </c>
      <c r="AQ115" s="37"/>
      <c r="AR115" s="37"/>
      <c r="AS115" s="37"/>
      <c r="AT115" s="34">
        <f t="shared" si="20"/>
        <v>3.1333333333333456E-3</v>
      </c>
    </row>
    <row r="116" spans="1:46" ht="15.75" x14ac:dyDescent="0.25">
      <c r="A116" s="15">
        <v>382276</v>
      </c>
      <c r="B116" s="16">
        <v>44714</v>
      </c>
      <c r="C116" s="16" t="s">
        <v>45</v>
      </c>
      <c r="D116" s="17" t="s">
        <v>70</v>
      </c>
      <c r="E116" s="52" t="s">
        <v>176</v>
      </c>
      <c r="F116" s="53">
        <v>320</v>
      </c>
      <c r="G116" s="54">
        <f t="shared" si="21"/>
        <v>4.1200000000000004E-3</v>
      </c>
      <c r="H116" s="44" t="s">
        <v>72</v>
      </c>
      <c r="I116" s="55">
        <f t="shared" si="22"/>
        <v>4.1000000000000003E-3</v>
      </c>
      <c r="J116" s="56">
        <v>1.34</v>
      </c>
      <c r="K116" s="57">
        <f t="shared" si="23"/>
        <v>4.1053921568627453E-3</v>
      </c>
      <c r="L116" s="44" t="s">
        <v>72</v>
      </c>
      <c r="M116" s="21" t="s">
        <v>73</v>
      </c>
      <c r="N116" s="22">
        <v>44714</v>
      </c>
      <c r="O116" s="23">
        <f t="shared" si="24"/>
        <v>1.3184</v>
      </c>
      <c r="P116" s="23">
        <f t="shared" si="25"/>
        <v>1.3184</v>
      </c>
      <c r="Q116" s="25" t="s">
        <v>74</v>
      </c>
      <c r="R116" s="49" t="s">
        <v>75</v>
      </c>
      <c r="S116" s="21">
        <v>2022060102</v>
      </c>
      <c r="T116" s="58">
        <v>4.0000000000000001E-3</v>
      </c>
      <c r="U116" s="59">
        <f t="shared" si="34"/>
        <v>1.28</v>
      </c>
      <c r="V116" s="29" t="s">
        <v>72</v>
      </c>
      <c r="W116" s="30" t="b">
        <f t="shared" si="26"/>
        <v>1</v>
      </c>
      <c r="X116" s="25"/>
      <c r="Y116" s="30" t="e">
        <f>VLOOKUP(A116,'[1]Средние курсы'!A:D,4,0)</f>
        <v>#N/A</v>
      </c>
      <c r="Z116" s="30" t="str">
        <f t="shared" si="27"/>
        <v>CNY</v>
      </c>
      <c r="AA116" s="31">
        <f t="shared" si="18"/>
        <v>1.3184</v>
      </c>
      <c r="AB116" s="60">
        <f t="shared" si="28"/>
        <v>4.0000000000000001E-3</v>
      </c>
      <c r="AC116" s="61">
        <f t="shared" si="19"/>
        <v>4.0000000000000001E-3</v>
      </c>
      <c r="AD116" s="13">
        <f t="shared" si="35"/>
        <v>4.1200000000000004E-3</v>
      </c>
      <c r="AE116" s="34">
        <f t="shared" si="29"/>
        <v>0</v>
      </c>
      <c r="AF116" s="60">
        <f t="shared" si="30"/>
        <v>0</v>
      </c>
      <c r="AG116" s="36">
        <f t="shared" si="31"/>
        <v>3.8400000000000101E-2</v>
      </c>
      <c r="AH116" s="37">
        <f t="shared" si="32"/>
        <v>-4.6745098039216448E-3</v>
      </c>
      <c r="AI116" s="50" t="s">
        <v>76</v>
      </c>
      <c r="AJ116" s="50"/>
      <c r="AK116" s="25" t="b">
        <v>0</v>
      </c>
      <c r="AL116" s="25"/>
      <c r="AM116" s="25"/>
      <c r="AN116" s="25"/>
      <c r="AO116" s="25"/>
      <c r="AP116" s="37">
        <f t="shared" si="33"/>
        <v>1.3137254901960785E-2</v>
      </c>
      <c r="AQ116" s="37"/>
      <c r="AR116" s="37"/>
      <c r="AS116" s="37"/>
      <c r="AT116" s="34">
        <f t="shared" si="20"/>
        <v>2.5262745098039316E-2</v>
      </c>
    </row>
    <row r="117" spans="1:46" ht="15.75" x14ac:dyDescent="0.25">
      <c r="A117" s="15">
        <v>382276</v>
      </c>
      <c r="B117" s="16">
        <v>44714</v>
      </c>
      <c r="C117" s="16" t="s">
        <v>45</v>
      </c>
      <c r="D117" s="17" t="s">
        <v>70</v>
      </c>
      <c r="E117" s="52" t="s">
        <v>177</v>
      </c>
      <c r="F117" s="53">
        <v>80</v>
      </c>
      <c r="G117" s="54">
        <f t="shared" si="21"/>
        <v>4.1200000000000004E-3</v>
      </c>
      <c r="H117" s="44" t="s">
        <v>72</v>
      </c>
      <c r="I117" s="55">
        <f t="shared" si="22"/>
        <v>4.1000000000000003E-3</v>
      </c>
      <c r="J117" s="56">
        <v>0.34</v>
      </c>
      <c r="K117" s="57">
        <f t="shared" si="23"/>
        <v>4.1666666666666675E-3</v>
      </c>
      <c r="L117" s="44" t="s">
        <v>72</v>
      </c>
      <c r="M117" s="21" t="s">
        <v>73</v>
      </c>
      <c r="N117" s="22">
        <v>44714</v>
      </c>
      <c r="O117" s="23">
        <f t="shared" si="24"/>
        <v>0.3296</v>
      </c>
      <c r="P117" s="23">
        <f t="shared" si="25"/>
        <v>0.3296</v>
      </c>
      <c r="Q117" s="25" t="s">
        <v>74</v>
      </c>
      <c r="R117" s="49" t="s">
        <v>75</v>
      </c>
      <c r="S117" s="21">
        <v>2022060102</v>
      </c>
      <c r="T117" s="58">
        <v>4.0000000000000001E-3</v>
      </c>
      <c r="U117" s="59">
        <f t="shared" si="34"/>
        <v>0.32</v>
      </c>
      <c r="V117" s="29" t="s">
        <v>72</v>
      </c>
      <c r="W117" s="30" t="b">
        <f t="shared" si="26"/>
        <v>1</v>
      </c>
      <c r="X117" s="25"/>
      <c r="Y117" s="30" t="e">
        <f>VLOOKUP(A117,'[1]Средние курсы'!A:D,4,0)</f>
        <v>#N/A</v>
      </c>
      <c r="Z117" s="30" t="str">
        <f t="shared" si="27"/>
        <v>CNY</v>
      </c>
      <c r="AA117" s="31">
        <f t="shared" si="18"/>
        <v>0.3296</v>
      </c>
      <c r="AB117" s="60">
        <f t="shared" si="28"/>
        <v>4.0000000000000001E-3</v>
      </c>
      <c r="AC117" s="61">
        <f t="shared" si="19"/>
        <v>4.0000000000000001E-3</v>
      </c>
      <c r="AD117" s="13">
        <f t="shared" si="35"/>
        <v>4.1200000000000004E-3</v>
      </c>
      <c r="AE117" s="34">
        <f t="shared" si="29"/>
        <v>0</v>
      </c>
      <c r="AF117" s="60">
        <f t="shared" si="30"/>
        <v>0</v>
      </c>
      <c r="AG117" s="36">
        <f t="shared" si="31"/>
        <v>9.6000000000000252E-3</v>
      </c>
      <c r="AH117" s="37">
        <f t="shared" si="32"/>
        <v>3.7333333333333663E-3</v>
      </c>
      <c r="AI117" s="50" t="s">
        <v>76</v>
      </c>
      <c r="AJ117" s="50"/>
      <c r="AK117" s="25" t="b">
        <v>0</v>
      </c>
      <c r="AL117" s="25"/>
      <c r="AM117" s="25"/>
      <c r="AN117" s="25"/>
      <c r="AO117" s="25"/>
      <c r="AP117" s="37">
        <f t="shared" si="33"/>
        <v>3.333333333333334E-3</v>
      </c>
      <c r="AQ117" s="37"/>
      <c r="AR117" s="37"/>
      <c r="AS117" s="37"/>
      <c r="AT117" s="34">
        <f t="shared" si="20"/>
        <v>6.2666666666666912E-3</v>
      </c>
    </row>
    <row r="118" spans="1:46" ht="15.75" x14ac:dyDescent="0.25">
      <c r="A118" s="15">
        <v>382276</v>
      </c>
      <c r="B118" s="16">
        <v>44714</v>
      </c>
      <c r="C118" s="16" t="s">
        <v>45</v>
      </c>
      <c r="D118" s="17" t="s">
        <v>70</v>
      </c>
      <c r="E118" s="52" t="s">
        <v>178</v>
      </c>
      <c r="F118" s="53">
        <v>200</v>
      </c>
      <c r="G118" s="54">
        <f t="shared" si="21"/>
        <v>4.1200000000000004E-3</v>
      </c>
      <c r="H118" s="44" t="s">
        <v>72</v>
      </c>
      <c r="I118" s="55">
        <f t="shared" si="22"/>
        <v>4.1000000000000003E-3</v>
      </c>
      <c r="J118" s="56">
        <v>0.84</v>
      </c>
      <c r="K118" s="57">
        <f t="shared" si="23"/>
        <v>4.1176470588235288E-3</v>
      </c>
      <c r="L118" s="44" t="s">
        <v>72</v>
      </c>
      <c r="M118" s="21" t="s">
        <v>73</v>
      </c>
      <c r="N118" s="22">
        <v>44714</v>
      </c>
      <c r="O118" s="23">
        <f t="shared" si="24"/>
        <v>0.82400000000000007</v>
      </c>
      <c r="P118" s="23">
        <f t="shared" si="25"/>
        <v>0.82400000000000007</v>
      </c>
      <c r="Q118" s="25" t="s">
        <v>74</v>
      </c>
      <c r="R118" s="49" t="s">
        <v>75</v>
      </c>
      <c r="S118" s="21">
        <v>2022060102</v>
      </c>
      <c r="T118" s="58">
        <v>4.0000000000000001E-3</v>
      </c>
      <c r="U118" s="59">
        <f t="shared" si="34"/>
        <v>0.8</v>
      </c>
      <c r="V118" s="29" t="s">
        <v>72</v>
      </c>
      <c r="W118" s="30" t="b">
        <f t="shared" si="26"/>
        <v>1</v>
      </c>
      <c r="X118" s="25"/>
      <c r="Y118" s="30" t="e">
        <f>VLOOKUP(A118,'[1]Средние курсы'!A:D,4,0)</f>
        <v>#N/A</v>
      </c>
      <c r="Z118" s="30" t="str">
        <f t="shared" si="27"/>
        <v>CNY</v>
      </c>
      <c r="AA118" s="31">
        <f t="shared" si="18"/>
        <v>0.82400000000000007</v>
      </c>
      <c r="AB118" s="60">
        <f t="shared" si="28"/>
        <v>4.0000000000000001E-3</v>
      </c>
      <c r="AC118" s="61">
        <f t="shared" si="19"/>
        <v>4.0000000000000001E-3</v>
      </c>
      <c r="AD118" s="13">
        <f t="shared" si="35"/>
        <v>4.1200000000000004E-3</v>
      </c>
      <c r="AE118" s="34">
        <f t="shared" si="29"/>
        <v>0</v>
      </c>
      <c r="AF118" s="60">
        <f t="shared" si="30"/>
        <v>0</v>
      </c>
      <c r="AG118" s="36">
        <f t="shared" si="31"/>
        <v>2.4000000000000063E-2</v>
      </c>
      <c r="AH118" s="37">
        <f t="shared" si="32"/>
        <v>-4.7058823529431276E-4</v>
      </c>
      <c r="AI118" s="50" t="s">
        <v>76</v>
      </c>
      <c r="AJ118" s="50"/>
      <c r="AK118" s="25" t="b">
        <v>0</v>
      </c>
      <c r="AL118" s="25"/>
      <c r="AM118" s="25"/>
      <c r="AN118" s="25"/>
      <c r="AO118" s="25"/>
      <c r="AP118" s="37">
        <f t="shared" si="33"/>
        <v>8.2352941176470577E-3</v>
      </c>
      <c r="AQ118" s="37"/>
      <c r="AR118" s="37"/>
      <c r="AS118" s="37"/>
      <c r="AT118" s="34">
        <f t="shared" si="20"/>
        <v>1.5764705882353007E-2</v>
      </c>
    </row>
    <row r="119" spans="1:46" ht="15.75" x14ac:dyDescent="0.25">
      <c r="A119" s="15">
        <v>382276</v>
      </c>
      <c r="B119" s="16">
        <v>44714</v>
      </c>
      <c r="C119" s="16" t="s">
        <v>45</v>
      </c>
      <c r="D119" s="17" t="s">
        <v>70</v>
      </c>
      <c r="E119" s="52" t="s">
        <v>179</v>
      </c>
      <c r="F119" s="53">
        <v>80</v>
      </c>
      <c r="G119" s="54">
        <f t="shared" si="21"/>
        <v>4.1200000000000004E-3</v>
      </c>
      <c r="H119" s="44" t="s">
        <v>72</v>
      </c>
      <c r="I119" s="55">
        <f t="shared" si="22"/>
        <v>4.1000000000000003E-3</v>
      </c>
      <c r="J119" s="56">
        <v>0.34</v>
      </c>
      <c r="K119" s="57">
        <f t="shared" si="23"/>
        <v>4.1666666666666675E-3</v>
      </c>
      <c r="L119" s="44" t="s">
        <v>72</v>
      </c>
      <c r="M119" s="21" t="s">
        <v>73</v>
      </c>
      <c r="N119" s="22">
        <v>44714</v>
      </c>
      <c r="O119" s="23">
        <f t="shared" si="24"/>
        <v>0.3296</v>
      </c>
      <c r="P119" s="23">
        <f t="shared" si="25"/>
        <v>0.3296</v>
      </c>
      <c r="Q119" s="25" t="s">
        <v>74</v>
      </c>
      <c r="R119" s="49" t="s">
        <v>75</v>
      </c>
      <c r="S119" s="21">
        <v>2022060102</v>
      </c>
      <c r="T119" s="58">
        <v>4.0000000000000001E-3</v>
      </c>
      <c r="U119" s="59">
        <f t="shared" si="34"/>
        <v>0.32</v>
      </c>
      <c r="V119" s="29" t="s">
        <v>72</v>
      </c>
      <c r="W119" s="30" t="b">
        <f t="shared" si="26"/>
        <v>1</v>
      </c>
      <c r="X119" s="25"/>
      <c r="Y119" s="30" t="e">
        <f>VLOOKUP(A119,'[1]Средние курсы'!A:D,4,0)</f>
        <v>#N/A</v>
      </c>
      <c r="Z119" s="30" t="str">
        <f t="shared" si="27"/>
        <v>CNY</v>
      </c>
      <c r="AA119" s="31">
        <f t="shared" si="18"/>
        <v>0.3296</v>
      </c>
      <c r="AB119" s="60">
        <f t="shared" si="28"/>
        <v>4.0000000000000001E-3</v>
      </c>
      <c r="AC119" s="61">
        <f t="shared" si="19"/>
        <v>4.0000000000000001E-3</v>
      </c>
      <c r="AD119" s="13">
        <f t="shared" si="35"/>
        <v>4.1200000000000004E-3</v>
      </c>
      <c r="AE119" s="34">
        <f t="shared" si="29"/>
        <v>0</v>
      </c>
      <c r="AF119" s="60">
        <f t="shared" si="30"/>
        <v>0</v>
      </c>
      <c r="AG119" s="36">
        <f t="shared" si="31"/>
        <v>9.6000000000000252E-3</v>
      </c>
      <c r="AH119" s="37">
        <f t="shared" si="32"/>
        <v>3.7333333333333663E-3</v>
      </c>
      <c r="AI119" s="50" t="s">
        <v>76</v>
      </c>
      <c r="AJ119" s="50"/>
      <c r="AK119" s="25" t="b">
        <v>0</v>
      </c>
      <c r="AL119" s="25"/>
      <c r="AM119" s="25"/>
      <c r="AN119" s="25"/>
      <c r="AO119" s="25"/>
      <c r="AP119" s="37">
        <f t="shared" si="33"/>
        <v>3.333333333333334E-3</v>
      </c>
      <c r="AQ119" s="37"/>
      <c r="AR119" s="37"/>
      <c r="AS119" s="37"/>
      <c r="AT119" s="34">
        <f t="shared" si="20"/>
        <v>6.2666666666666912E-3</v>
      </c>
    </row>
    <row r="120" spans="1:46" ht="15.75" x14ac:dyDescent="0.25">
      <c r="A120" s="15">
        <v>382276</v>
      </c>
      <c r="B120" s="16">
        <v>44714</v>
      </c>
      <c r="C120" s="16" t="s">
        <v>45</v>
      </c>
      <c r="D120" s="17" t="s">
        <v>70</v>
      </c>
      <c r="E120" s="52" t="s">
        <v>180</v>
      </c>
      <c r="F120" s="53">
        <v>200</v>
      </c>
      <c r="G120" s="54">
        <f t="shared" si="21"/>
        <v>4.1200000000000004E-3</v>
      </c>
      <c r="H120" s="44" t="s">
        <v>72</v>
      </c>
      <c r="I120" s="55">
        <f t="shared" si="22"/>
        <v>4.1000000000000003E-3</v>
      </c>
      <c r="J120" s="56">
        <v>0.84</v>
      </c>
      <c r="K120" s="57">
        <f t="shared" si="23"/>
        <v>4.1176470588235288E-3</v>
      </c>
      <c r="L120" s="44" t="s">
        <v>72</v>
      </c>
      <c r="M120" s="21" t="s">
        <v>73</v>
      </c>
      <c r="N120" s="22">
        <v>44714</v>
      </c>
      <c r="O120" s="23">
        <f t="shared" si="24"/>
        <v>0.82400000000000007</v>
      </c>
      <c r="P120" s="23">
        <f t="shared" si="25"/>
        <v>0.82400000000000007</v>
      </c>
      <c r="Q120" s="25" t="s">
        <v>74</v>
      </c>
      <c r="R120" s="49" t="s">
        <v>75</v>
      </c>
      <c r="S120" s="21">
        <v>2022060102</v>
      </c>
      <c r="T120" s="58">
        <v>4.0000000000000001E-3</v>
      </c>
      <c r="U120" s="59">
        <f t="shared" si="34"/>
        <v>0.8</v>
      </c>
      <c r="V120" s="29" t="s">
        <v>72</v>
      </c>
      <c r="W120" s="30" t="b">
        <f t="shared" si="26"/>
        <v>1</v>
      </c>
      <c r="X120" s="25"/>
      <c r="Y120" s="30" t="e">
        <f>VLOOKUP(A120,'[1]Средние курсы'!A:D,4,0)</f>
        <v>#N/A</v>
      </c>
      <c r="Z120" s="30" t="str">
        <f t="shared" si="27"/>
        <v>CNY</v>
      </c>
      <c r="AA120" s="31">
        <f t="shared" si="18"/>
        <v>0.82400000000000007</v>
      </c>
      <c r="AB120" s="60">
        <f t="shared" si="28"/>
        <v>4.0000000000000001E-3</v>
      </c>
      <c r="AC120" s="61">
        <f t="shared" si="19"/>
        <v>4.0000000000000001E-3</v>
      </c>
      <c r="AD120" s="13">
        <f t="shared" si="35"/>
        <v>4.1200000000000004E-3</v>
      </c>
      <c r="AE120" s="34">
        <f t="shared" si="29"/>
        <v>0</v>
      </c>
      <c r="AF120" s="60">
        <f t="shared" si="30"/>
        <v>0</v>
      </c>
      <c r="AG120" s="36">
        <f t="shared" si="31"/>
        <v>2.4000000000000063E-2</v>
      </c>
      <c r="AH120" s="37">
        <f t="shared" si="32"/>
        <v>-4.7058823529431276E-4</v>
      </c>
      <c r="AI120" s="50" t="s">
        <v>76</v>
      </c>
      <c r="AJ120" s="50"/>
      <c r="AK120" s="25" t="b">
        <v>0</v>
      </c>
      <c r="AL120" s="25"/>
      <c r="AM120" s="25"/>
      <c r="AN120" s="25"/>
      <c r="AO120" s="25"/>
      <c r="AP120" s="37">
        <f t="shared" si="33"/>
        <v>8.2352941176470577E-3</v>
      </c>
      <c r="AQ120" s="37"/>
      <c r="AR120" s="37"/>
      <c r="AS120" s="37"/>
      <c r="AT120" s="34">
        <f t="shared" si="20"/>
        <v>1.5764705882353007E-2</v>
      </c>
    </row>
    <row r="121" spans="1:46" ht="15.75" x14ac:dyDescent="0.25">
      <c r="A121" s="15">
        <v>382276</v>
      </c>
      <c r="B121" s="16">
        <v>44714</v>
      </c>
      <c r="C121" s="16" t="s">
        <v>45</v>
      </c>
      <c r="D121" s="17" t="s">
        <v>70</v>
      </c>
      <c r="E121" s="52" t="s">
        <v>181</v>
      </c>
      <c r="F121" s="53">
        <v>40</v>
      </c>
      <c r="G121" s="54">
        <f t="shared" si="21"/>
        <v>4.1200000000000004E-3</v>
      </c>
      <c r="H121" s="44" t="s">
        <v>72</v>
      </c>
      <c r="I121" s="55">
        <f t="shared" si="22"/>
        <v>4.1000000000000003E-3</v>
      </c>
      <c r="J121" s="56">
        <v>0.17</v>
      </c>
      <c r="K121" s="57">
        <f t="shared" si="23"/>
        <v>4.1666666666666675E-3</v>
      </c>
      <c r="L121" s="44" t="s">
        <v>72</v>
      </c>
      <c r="M121" s="21" t="s">
        <v>73</v>
      </c>
      <c r="N121" s="22">
        <v>44714</v>
      </c>
      <c r="O121" s="23">
        <f t="shared" si="24"/>
        <v>0.1648</v>
      </c>
      <c r="P121" s="23">
        <f t="shared" si="25"/>
        <v>0.1648</v>
      </c>
      <c r="Q121" s="25" t="s">
        <v>74</v>
      </c>
      <c r="R121" s="49" t="s">
        <v>75</v>
      </c>
      <c r="S121" s="21">
        <v>2022060102</v>
      </c>
      <c r="T121" s="58">
        <v>4.0000000000000001E-3</v>
      </c>
      <c r="U121" s="59">
        <f t="shared" si="34"/>
        <v>0.16</v>
      </c>
      <c r="V121" s="29" t="s">
        <v>72</v>
      </c>
      <c r="W121" s="30" t="b">
        <f t="shared" si="26"/>
        <v>1</v>
      </c>
      <c r="X121" s="25"/>
      <c r="Y121" s="30" t="e">
        <f>VLOOKUP(A121,'[1]Средние курсы'!A:D,4,0)</f>
        <v>#N/A</v>
      </c>
      <c r="Z121" s="30" t="str">
        <f t="shared" si="27"/>
        <v>CNY</v>
      </c>
      <c r="AA121" s="31">
        <f t="shared" si="18"/>
        <v>0.1648</v>
      </c>
      <c r="AB121" s="60">
        <f t="shared" si="28"/>
        <v>4.0000000000000001E-3</v>
      </c>
      <c r="AC121" s="61">
        <f t="shared" si="19"/>
        <v>4.0000000000000001E-3</v>
      </c>
      <c r="AD121" s="13">
        <f t="shared" si="35"/>
        <v>4.1200000000000004E-3</v>
      </c>
      <c r="AE121" s="34">
        <f t="shared" si="29"/>
        <v>0</v>
      </c>
      <c r="AF121" s="60">
        <f t="shared" si="30"/>
        <v>0</v>
      </c>
      <c r="AG121" s="36">
        <f t="shared" si="31"/>
        <v>4.8000000000000126E-3</v>
      </c>
      <c r="AH121" s="37">
        <f t="shared" si="32"/>
        <v>1.8666666666666831E-3</v>
      </c>
      <c r="AI121" s="50" t="s">
        <v>76</v>
      </c>
      <c r="AJ121" s="50"/>
      <c r="AK121" s="25" t="b">
        <v>0</v>
      </c>
      <c r="AL121" s="25"/>
      <c r="AM121" s="25"/>
      <c r="AN121" s="25"/>
      <c r="AO121" s="25"/>
      <c r="AP121" s="37">
        <f t="shared" si="33"/>
        <v>1.666666666666667E-3</v>
      </c>
      <c r="AQ121" s="37"/>
      <c r="AR121" s="37"/>
      <c r="AS121" s="37"/>
      <c r="AT121" s="34">
        <f t="shared" si="20"/>
        <v>3.1333333333333456E-3</v>
      </c>
    </row>
    <row r="122" spans="1:46" ht="15.75" x14ac:dyDescent="0.25">
      <c r="A122" s="15">
        <v>382276</v>
      </c>
      <c r="B122" s="16">
        <v>44714</v>
      </c>
      <c r="C122" s="16" t="s">
        <v>45</v>
      </c>
      <c r="D122" s="17" t="s">
        <v>70</v>
      </c>
      <c r="E122" s="52" t="s">
        <v>182</v>
      </c>
      <c r="F122" s="53">
        <v>80</v>
      </c>
      <c r="G122" s="54">
        <f t="shared" si="21"/>
        <v>4.1200000000000004E-3</v>
      </c>
      <c r="H122" s="44" t="s">
        <v>72</v>
      </c>
      <c r="I122" s="55">
        <f t="shared" si="22"/>
        <v>4.1000000000000003E-3</v>
      </c>
      <c r="J122" s="56">
        <v>0.34</v>
      </c>
      <c r="K122" s="57">
        <f t="shared" si="23"/>
        <v>4.1666666666666675E-3</v>
      </c>
      <c r="L122" s="44" t="s">
        <v>72</v>
      </c>
      <c r="M122" s="21" t="s">
        <v>73</v>
      </c>
      <c r="N122" s="22">
        <v>44714</v>
      </c>
      <c r="O122" s="23">
        <f t="shared" si="24"/>
        <v>0.3296</v>
      </c>
      <c r="P122" s="23">
        <f t="shared" si="25"/>
        <v>0.3296</v>
      </c>
      <c r="Q122" s="25" t="s">
        <v>74</v>
      </c>
      <c r="R122" s="49" t="s">
        <v>75</v>
      </c>
      <c r="S122" s="21">
        <v>2022060102</v>
      </c>
      <c r="T122" s="58">
        <v>4.0000000000000001E-3</v>
      </c>
      <c r="U122" s="59">
        <f t="shared" si="34"/>
        <v>0.32</v>
      </c>
      <c r="V122" s="29" t="s">
        <v>72</v>
      </c>
      <c r="W122" s="30" t="b">
        <f t="shared" si="26"/>
        <v>1</v>
      </c>
      <c r="X122" s="25"/>
      <c r="Y122" s="30" t="e">
        <f>VLOOKUP(A122,'[1]Средние курсы'!A:D,4,0)</f>
        <v>#N/A</v>
      </c>
      <c r="Z122" s="30" t="str">
        <f t="shared" si="27"/>
        <v>CNY</v>
      </c>
      <c r="AA122" s="31">
        <f t="shared" si="18"/>
        <v>0.3296</v>
      </c>
      <c r="AB122" s="60">
        <f t="shared" si="28"/>
        <v>4.0000000000000001E-3</v>
      </c>
      <c r="AC122" s="61">
        <f t="shared" si="19"/>
        <v>4.0000000000000001E-3</v>
      </c>
      <c r="AD122" s="13">
        <f t="shared" si="35"/>
        <v>4.1200000000000004E-3</v>
      </c>
      <c r="AE122" s="34">
        <f t="shared" si="29"/>
        <v>0</v>
      </c>
      <c r="AF122" s="60">
        <f t="shared" si="30"/>
        <v>0</v>
      </c>
      <c r="AG122" s="36">
        <f t="shared" si="31"/>
        <v>9.6000000000000252E-3</v>
      </c>
      <c r="AH122" s="37">
        <f t="shared" si="32"/>
        <v>3.7333333333333663E-3</v>
      </c>
      <c r="AI122" s="50" t="s">
        <v>76</v>
      </c>
      <c r="AJ122" s="50"/>
      <c r="AK122" s="25" t="b">
        <v>0</v>
      </c>
      <c r="AL122" s="25"/>
      <c r="AM122" s="25"/>
      <c r="AN122" s="25"/>
      <c r="AO122" s="25"/>
      <c r="AP122" s="37">
        <f t="shared" si="33"/>
        <v>3.333333333333334E-3</v>
      </c>
      <c r="AQ122" s="37"/>
      <c r="AR122" s="37"/>
      <c r="AS122" s="37"/>
      <c r="AT122" s="34">
        <f t="shared" si="20"/>
        <v>6.2666666666666912E-3</v>
      </c>
    </row>
    <row r="123" spans="1:46" ht="15.75" x14ac:dyDescent="0.25">
      <c r="A123" s="15">
        <v>382276</v>
      </c>
      <c r="B123" s="16">
        <v>44714</v>
      </c>
      <c r="C123" s="16" t="s">
        <v>45</v>
      </c>
      <c r="D123" s="17" t="s">
        <v>70</v>
      </c>
      <c r="E123" s="52" t="s">
        <v>183</v>
      </c>
      <c r="F123" s="53">
        <v>520</v>
      </c>
      <c r="G123" s="54">
        <f t="shared" si="21"/>
        <v>4.1200000000000004E-3</v>
      </c>
      <c r="H123" s="44" t="s">
        <v>72</v>
      </c>
      <c r="I123" s="55">
        <f t="shared" si="22"/>
        <v>4.1000000000000003E-3</v>
      </c>
      <c r="J123" s="56">
        <v>2.1800000000000002</v>
      </c>
      <c r="K123" s="57">
        <f t="shared" si="23"/>
        <v>4.1101055806938161E-3</v>
      </c>
      <c r="L123" s="44" t="s">
        <v>72</v>
      </c>
      <c r="M123" s="21" t="s">
        <v>73</v>
      </c>
      <c r="N123" s="22">
        <v>44714</v>
      </c>
      <c r="O123" s="23">
        <f t="shared" si="24"/>
        <v>2.1424000000000003</v>
      </c>
      <c r="P123" s="23">
        <f t="shared" si="25"/>
        <v>2.1424000000000003</v>
      </c>
      <c r="Q123" s="25" t="s">
        <v>74</v>
      </c>
      <c r="R123" s="49" t="s">
        <v>75</v>
      </c>
      <c r="S123" s="21">
        <v>2022060102</v>
      </c>
      <c r="T123" s="58">
        <v>4.0000000000000001E-3</v>
      </c>
      <c r="U123" s="59">
        <f t="shared" si="34"/>
        <v>2.08</v>
      </c>
      <c r="V123" s="29" t="s">
        <v>72</v>
      </c>
      <c r="W123" s="30" t="b">
        <f t="shared" si="26"/>
        <v>1</v>
      </c>
      <c r="X123" s="25"/>
      <c r="Y123" s="30" t="e">
        <f>VLOOKUP(A123,'[1]Средние курсы'!A:D,4,0)</f>
        <v>#N/A</v>
      </c>
      <c r="Z123" s="30" t="str">
        <f t="shared" si="27"/>
        <v>CNY</v>
      </c>
      <c r="AA123" s="31">
        <f t="shared" si="18"/>
        <v>2.1424000000000003</v>
      </c>
      <c r="AB123" s="60">
        <f t="shared" si="28"/>
        <v>4.0000000000000001E-3</v>
      </c>
      <c r="AC123" s="61">
        <f t="shared" si="19"/>
        <v>4.0000000000000001E-3</v>
      </c>
      <c r="AD123" s="13">
        <f t="shared" si="35"/>
        <v>4.1200000000000004E-3</v>
      </c>
      <c r="AE123" s="34">
        <f t="shared" si="29"/>
        <v>0</v>
      </c>
      <c r="AF123" s="60">
        <f t="shared" si="30"/>
        <v>0</v>
      </c>
      <c r="AG123" s="36">
        <f t="shared" si="31"/>
        <v>6.2400000000000164E-2</v>
      </c>
      <c r="AH123" s="37">
        <f t="shared" si="32"/>
        <v>-5.1450980392158188E-3</v>
      </c>
      <c r="AI123" s="50" t="s">
        <v>76</v>
      </c>
      <c r="AJ123" s="50"/>
      <c r="AK123" s="25" t="b">
        <v>0</v>
      </c>
      <c r="AL123" s="25"/>
      <c r="AM123" s="25"/>
      <c r="AN123" s="25"/>
      <c r="AO123" s="25"/>
      <c r="AP123" s="37">
        <f t="shared" si="33"/>
        <v>2.1372549019607844E-2</v>
      </c>
      <c r="AQ123" s="37"/>
      <c r="AR123" s="37"/>
      <c r="AS123" s="37"/>
      <c r="AT123" s="34">
        <f t="shared" si="20"/>
        <v>4.1027450980392316E-2</v>
      </c>
    </row>
    <row r="124" spans="1:46" ht="15.75" x14ac:dyDescent="0.25">
      <c r="A124" s="15">
        <v>382276</v>
      </c>
      <c r="B124" s="16">
        <v>44714</v>
      </c>
      <c r="C124" s="16" t="s">
        <v>45</v>
      </c>
      <c r="D124" s="17" t="s">
        <v>70</v>
      </c>
      <c r="E124" s="52" t="s">
        <v>184</v>
      </c>
      <c r="F124" s="53">
        <v>560</v>
      </c>
      <c r="G124" s="54">
        <f t="shared" si="21"/>
        <v>4.1200000000000004E-3</v>
      </c>
      <c r="H124" s="44" t="s">
        <v>72</v>
      </c>
      <c r="I124" s="55">
        <f t="shared" si="22"/>
        <v>4.1000000000000003E-3</v>
      </c>
      <c r="J124" s="56">
        <v>2.35</v>
      </c>
      <c r="K124" s="57">
        <f t="shared" si="23"/>
        <v>4.1141456582633055E-3</v>
      </c>
      <c r="L124" s="44" t="s">
        <v>72</v>
      </c>
      <c r="M124" s="21" t="s">
        <v>73</v>
      </c>
      <c r="N124" s="22">
        <v>44714</v>
      </c>
      <c r="O124" s="23">
        <f t="shared" si="24"/>
        <v>2.3072000000000004</v>
      </c>
      <c r="P124" s="23">
        <f t="shared" si="25"/>
        <v>2.3072000000000004</v>
      </c>
      <c r="Q124" s="25" t="s">
        <v>74</v>
      </c>
      <c r="R124" s="49" t="s">
        <v>75</v>
      </c>
      <c r="S124" s="21">
        <v>2022060102</v>
      </c>
      <c r="T124" s="58">
        <v>4.0000000000000001E-3</v>
      </c>
      <c r="U124" s="59">
        <f t="shared" si="34"/>
        <v>2.2400000000000002</v>
      </c>
      <c r="V124" s="29" t="s">
        <v>72</v>
      </c>
      <c r="W124" s="30" t="b">
        <f t="shared" si="26"/>
        <v>1</v>
      </c>
      <c r="X124" s="25"/>
      <c r="Y124" s="30" t="e">
        <f>VLOOKUP(A124,'[1]Средние курсы'!A:D,4,0)</f>
        <v>#N/A</v>
      </c>
      <c r="Z124" s="30" t="str">
        <f t="shared" si="27"/>
        <v>CNY</v>
      </c>
      <c r="AA124" s="31">
        <f t="shared" si="18"/>
        <v>2.3072000000000004</v>
      </c>
      <c r="AB124" s="60">
        <f t="shared" si="28"/>
        <v>4.0000000000000001E-3</v>
      </c>
      <c r="AC124" s="61">
        <f t="shared" si="19"/>
        <v>4.0000000000000001E-3</v>
      </c>
      <c r="AD124" s="13">
        <f t="shared" si="35"/>
        <v>4.1200000000000004E-3</v>
      </c>
      <c r="AE124" s="34">
        <f t="shared" si="29"/>
        <v>0</v>
      </c>
      <c r="AF124" s="60">
        <f t="shared" si="30"/>
        <v>0</v>
      </c>
      <c r="AG124" s="36">
        <f t="shared" si="31"/>
        <v>6.7200000000000176E-2</v>
      </c>
      <c r="AH124" s="37">
        <f t="shared" si="32"/>
        <v>-3.2784313725491704E-3</v>
      </c>
      <c r="AI124" s="50" t="s">
        <v>76</v>
      </c>
      <c r="AJ124" s="50"/>
      <c r="AK124" s="25" t="b">
        <v>0</v>
      </c>
      <c r="AL124" s="25"/>
      <c r="AM124" s="25"/>
      <c r="AN124" s="25"/>
      <c r="AO124" s="25"/>
      <c r="AP124" s="37">
        <f t="shared" si="33"/>
        <v>2.3039215686274511E-2</v>
      </c>
      <c r="AQ124" s="37"/>
      <c r="AR124" s="37"/>
      <c r="AS124" s="37"/>
      <c r="AT124" s="34">
        <f t="shared" si="20"/>
        <v>4.4160784313725665E-2</v>
      </c>
    </row>
    <row r="125" spans="1:46" ht="15.75" x14ac:dyDescent="0.25">
      <c r="A125" s="15">
        <v>382276</v>
      </c>
      <c r="B125" s="16">
        <v>44714</v>
      </c>
      <c r="C125" s="16" t="s">
        <v>45</v>
      </c>
      <c r="D125" s="17" t="s">
        <v>70</v>
      </c>
      <c r="E125" s="52" t="s">
        <v>185</v>
      </c>
      <c r="F125" s="53">
        <v>40</v>
      </c>
      <c r="G125" s="54">
        <f t="shared" si="21"/>
        <v>4.1200000000000004E-3</v>
      </c>
      <c r="H125" s="44" t="s">
        <v>72</v>
      </c>
      <c r="I125" s="55">
        <f t="shared" si="22"/>
        <v>4.1000000000000003E-3</v>
      </c>
      <c r="J125" s="56">
        <v>0.17</v>
      </c>
      <c r="K125" s="57">
        <f t="shared" si="23"/>
        <v>4.1666666666666675E-3</v>
      </c>
      <c r="L125" s="44" t="s">
        <v>72</v>
      </c>
      <c r="M125" s="21" t="s">
        <v>73</v>
      </c>
      <c r="N125" s="22">
        <v>44714</v>
      </c>
      <c r="O125" s="23">
        <f t="shared" si="24"/>
        <v>0.1648</v>
      </c>
      <c r="P125" s="23">
        <f t="shared" si="25"/>
        <v>0.1648</v>
      </c>
      <c r="Q125" s="25" t="s">
        <v>74</v>
      </c>
      <c r="R125" s="49" t="s">
        <v>75</v>
      </c>
      <c r="S125" s="21">
        <v>2022060102</v>
      </c>
      <c r="T125" s="58">
        <v>4.0000000000000001E-3</v>
      </c>
      <c r="U125" s="59">
        <f t="shared" si="34"/>
        <v>0.16</v>
      </c>
      <c r="V125" s="29" t="s">
        <v>72</v>
      </c>
      <c r="W125" s="30" t="b">
        <f t="shared" si="26"/>
        <v>1</v>
      </c>
      <c r="X125" s="25"/>
      <c r="Y125" s="30" t="e">
        <f>VLOOKUP(A125,'[1]Средние курсы'!A:D,4,0)</f>
        <v>#N/A</v>
      </c>
      <c r="Z125" s="30" t="str">
        <f t="shared" si="27"/>
        <v>CNY</v>
      </c>
      <c r="AA125" s="31">
        <f t="shared" si="18"/>
        <v>0.1648</v>
      </c>
      <c r="AB125" s="60">
        <f t="shared" si="28"/>
        <v>4.0000000000000001E-3</v>
      </c>
      <c r="AC125" s="61">
        <f t="shared" si="19"/>
        <v>4.0000000000000001E-3</v>
      </c>
      <c r="AD125" s="13">
        <f t="shared" si="35"/>
        <v>4.1200000000000004E-3</v>
      </c>
      <c r="AE125" s="34">
        <f t="shared" si="29"/>
        <v>0</v>
      </c>
      <c r="AF125" s="60">
        <f t="shared" si="30"/>
        <v>0</v>
      </c>
      <c r="AG125" s="36">
        <f t="shared" si="31"/>
        <v>4.8000000000000126E-3</v>
      </c>
      <c r="AH125" s="37">
        <f t="shared" si="32"/>
        <v>1.8666666666666831E-3</v>
      </c>
      <c r="AI125" s="50" t="s">
        <v>76</v>
      </c>
      <c r="AJ125" s="50"/>
      <c r="AK125" s="25" t="b">
        <v>0</v>
      </c>
      <c r="AL125" s="25"/>
      <c r="AM125" s="25"/>
      <c r="AN125" s="25"/>
      <c r="AO125" s="25"/>
      <c r="AP125" s="37">
        <f t="shared" si="33"/>
        <v>1.666666666666667E-3</v>
      </c>
      <c r="AQ125" s="37"/>
      <c r="AR125" s="37"/>
      <c r="AS125" s="37"/>
      <c r="AT125" s="34">
        <f t="shared" si="20"/>
        <v>3.1333333333333456E-3</v>
      </c>
    </row>
    <row r="126" spans="1:46" ht="15.75" x14ac:dyDescent="0.25">
      <c r="A126" s="15">
        <v>382276</v>
      </c>
      <c r="B126" s="16">
        <v>44714</v>
      </c>
      <c r="C126" s="16" t="s">
        <v>45</v>
      </c>
      <c r="D126" s="17" t="s">
        <v>70</v>
      </c>
      <c r="E126" s="52" t="s">
        <v>186</v>
      </c>
      <c r="F126" s="53">
        <v>1000</v>
      </c>
      <c r="G126" s="54">
        <f t="shared" si="21"/>
        <v>4.1200000000000004E-3</v>
      </c>
      <c r="H126" s="44" t="s">
        <v>72</v>
      </c>
      <c r="I126" s="55">
        <f t="shared" si="22"/>
        <v>4.1000000000000003E-3</v>
      </c>
      <c r="J126" s="56">
        <v>4.2</v>
      </c>
      <c r="K126" s="57">
        <f t="shared" si="23"/>
        <v>4.1176470588235297E-3</v>
      </c>
      <c r="L126" s="44" t="s">
        <v>72</v>
      </c>
      <c r="M126" s="21" t="s">
        <v>73</v>
      </c>
      <c r="N126" s="22">
        <v>44714</v>
      </c>
      <c r="O126" s="23">
        <f t="shared" si="24"/>
        <v>4.12</v>
      </c>
      <c r="P126" s="23">
        <f t="shared" si="25"/>
        <v>4.12</v>
      </c>
      <c r="Q126" s="25" t="s">
        <v>74</v>
      </c>
      <c r="R126" s="49" t="s">
        <v>75</v>
      </c>
      <c r="S126" s="21">
        <v>2022060102</v>
      </c>
      <c r="T126" s="58">
        <v>4.0000000000000001E-3</v>
      </c>
      <c r="U126" s="59">
        <f t="shared" si="34"/>
        <v>4</v>
      </c>
      <c r="V126" s="29" t="s">
        <v>72</v>
      </c>
      <c r="W126" s="30" t="b">
        <f t="shared" si="26"/>
        <v>1</v>
      </c>
      <c r="X126" s="25"/>
      <c r="Y126" s="30" t="e">
        <f>VLOOKUP(A126,'[1]Средние курсы'!A:D,4,0)</f>
        <v>#N/A</v>
      </c>
      <c r="Z126" s="30" t="str">
        <f t="shared" si="27"/>
        <v>CNY</v>
      </c>
      <c r="AA126" s="31">
        <f t="shared" si="18"/>
        <v>4.12</v>
      </c>
      <c r="AB126" s="60">
        <f t="shared" si="28"/>
        <v>4.0000000000000001E-3</v>
      </c>
      <c r="AC126" s="61">
        <f t="shared" si="19"/>
        <v>4.0000000000000001E-3</v>
      </c>
      <c r="AD126" s="13">
        <f t="shared" si="35"/>
        <v>4.1200000000000004E-3</v>
      </c>
      <c r="AE126" s="34">
        <f t="shared" si="29"/>
        <v>0</v>
      </c>
      <c r="AF126" s="60">
        <f t="shared" si="30"/>
        <v>0</v>
      </c>
      <c r="AG126" s="36">
        <f t="shared" si="31"/>
        <v>0.12000000000000031</v>
      </c>
      <c r="AH126" s="37">
        <f t="shared" si="32"/>
        <v>-2.3529411764706964E-3</v>
      </c>
      <c r="AI126" s="50" t="s">
        <v>76</v>
      </c>
      <c r="AJ126" s="50"/>
      <c r="AK126" s="25" t="b">
        <v>0</v>
      </c>
      <c r="AL126" s="25"/>
      <c r="AM126" s="25"/>
      <c r="AN126" s="25"/>
      <c r="AO126" s="25"/>
      <c r="AP126" s="37">
        <f t="shared" si="33"/>
        <v>4.11764705882353E-2</v>
      </c>
      <c r="AQ126" s="37"/>
      <c r="AR126" s="37"/>
      <c r="AS126" s="37"/>
      <c r="AT126" s="34">
        <f t="shared" si="20"/>
        <v>7.8823529411765014E-2</v>
      </c>
    </row>
    <row r="127" spans="1:46" ht="15.75" x14ac:dyDescent="0.25">
      <c r="A127" s="15">
        <v>382276</v>
      </c>
      <c r="B127" s="16">
        <v>44714</v>
      </c>
      <c r="C127" s="16" t="s">
        <v>45</v>
      </c>
      <c r="D127" s="17" t="s">
        <v>70</v>
      </c>
      <c r="E127" s="52" t="s">
        <v>187</v>
      </c>
      <c r="F127" s="53">
        <v>40</v>
      </c>
      <c r="G127" s="54">
        <f t="shared" si="21"/>
        <v>4.1200000000000004E-3</v>
      </c>
      <c r="H127" s="44" t="s">
        <v>72</v>
      </c>
      <c r="I127" s="55">
        <f t="shared" si="22"/>
        <v>4.1000000000000003E-3</v>
      </c>
      <c r="J127" s="56">
        <v>0.17</v>
      </c>
      <c r="K127" s="57">
        <f t="shared" si="23"/>
        <v>4.1666666666666675E-3</v>
      </c>
      <c r="L127" s="44" t="s">
        <v>72</v>
      </c>
      <c r="M127" s="21" t="s">
        <v>73</v>
      </c>
      <c r="N127" s="22">
        <v>44714</v>
      </c>
      <c r="O127" s="23">
        <f t="shared" si="24"/>
        <v>0.1648</v>
      </c>
      <c r="P127" s="23">
        <f t="shared" si="25"/>
        <v>0.1648</v>
      </c>
      <c r="Q127" s="25" t="s">
        <v>74</v>
      </c>
      <c r="R127" s="49" t="s">
        <v>75</v>
      </c>
      <c r="S127" s="21">
        <v>2022060102</v>
      </c>
      <c r="T127" s="58">
        <v>4.0000000000000001E-3</v>
      </c>
      <c r="U127" s="59">
        <f t="shared" si="34"/>
        <v>0.16</v>
      </c>
      <c r="V127" s="29" t="s">
        <v>72</v>
      </c>
      <c r="W127" s="30" t="b">
        <f t="shared" si="26"/>
        <v>1</v>
      </c>
      <c r="X127" s="25"/>
      <c r="Y127" s="30" t="e">
        <f>VLOOKUP(A127,'[1]Средние курсы'!A:D,4,0)</f>
        <v>#N/A</v>
      </c>
      <c r="Z127" s="30" t="str">
        <f t="shared" si="27"/>
        <v>CNY</v>
      </c>
      <c r="AA127" s="31">
        <f t="shared" si="18"/>
        <v>0.1648</v>
      </c>
      <c r="AB127" s="60">
        <f t="shared" si="28"/>
        <v>4.0000000000000001E-3</v>
      </c>
      <c r="AC127" s="61">
        <f t="shared" si="19"/>
        <v>4.0000000000000001E-3</v>
      </c>
      <c r="AD127" s="13">
        <f t="shared" si="35"/>
        <v>4.1200000000000004E-3</v>
      </c>
      <c r="AE127" s="34">
        <f t="shared" si="29"/>
        <v>0</v>
      </c>
      <c r="AF127" s="60">
        <f t="shared" si="30"/>
        <v>0</v>
      </c>
      <c r="AG127" s="36">
        <f t="shared" si="31"/>
        <v>4.8000000000000126E-3</v>
      </c>
      <c r="AH127" s="37">
        <f t="shared" si="32"/>
        <v>1.8666666666666831E-3</v>
      </c>
      <c r="AI127" s="50" t="s">
        <v>76</v>
      </c>
      <c r="AJ127" s="50"/>
      <c r="AK127" s="25" t="b">
        <v>0</v>
      </c>
      <c r="AL127" s="25"/>
      <c r="AM127" s="25"/>
      <c r="AN127" s="25"/>
      <c r="AO127" s="25"/>
      <c r="AP127" s="37">
        <f t="shared" si="33"/>
        <v>1.666666666666667E-3</v>
      </c>
      <c r="AQ127" s="37"/>
      <c r="AR127" s="37"/>
      <c r="AS127" s="37"/>
      <c r="AT127" s="34">
        <f t="shared" si="20"/>
        <v>3.1333333333333456E-3</v>
      </c>
    </row>
    <row r="128" spans="1:46" ht="15.75" x14ac:dyDescent="0.25">
      <c r="A128" s="15">
        <v>382276</v>
      </c>
      <c r="B128" s="16">
        <v>44714</v>
      </c>
      <c r="C128" s="16" t="s">
        <v>45</v>
      </c>
      <c r="D128" s="17" t="s">
        <v>70</v>
      </c>
      <c r="E128" s="52" t="s">
        <v>188</v>
      </c>
      <c r="F128" s="53">
        <v>40</v>
      </c>
      <c r="G128" s="54">
        <f t="shared" si="21"/>
        <v>0.27789399999999997</v>
      </c>
      <c r="H128" s="44" t="s">
        <v>72</v>
      </c>
      <c r="I128" s="55">
        <f t="shared" si="22"/>
        <v>0.27789999999999998</v>
      </c>
      <c r="J128" s="56">
        <v>11.33</v>
      </c>
      <c r="K128" s="57">
        <f t="shared" si="23"/>
        <v>0.27769607843137256</v>
      </c>
      <c r="L128" s="44" t="s">
        <v>72</v>
      </c>
      <c r="M128" s="21" t="s">
        <v>73</v>
      </c>
      <c r="N128" s="22">
        <v>44714</v>
      </c>
      <c r="O128" s="23">
        <f t="shared" si="24"/>
        <v>11.115759999999998</v>
      </c>
      <c r="P128" s="23">
        <f t="shared" si="25"/>
        <v>11.115759999999998</v>
      </c>
      <c r="Q128" s="25" t="s">
        <v>74</v>
      </c>
      <c r="R128" s="49" t="s">
        <v>75</v>
      </c>
      <c r="S128" s="21">
        <v>2022060102</v>
      </c>
      <c r="T128" s="58">
        <v>0.26979999999999998</v>
      </c>
      <c r="U128" s="59">
        <f t="shared" si="34"/>
        <v>10.792</v>
      </c>
      <c r="V128" s="29" t="s">
        <v>72</v>
      </c>
      <c r="W128" s="30" t="b">
        <f t="shared" si="26"/>
        <v>1</v>
      </c>
      <c r="X128" s="25"/>
      <c r="Y128" s="30" t="e">
        <f>VLOOKUP(A128,'[1]Средние курсы'!A:D,4,0)</f>
        <v>#N/A</v>
      </c>
      <c r="Z128" s="30" t="str">
        <f t="shared" si="27"/>
        <v>CNY</v>
      </c>
      <c r="AA128" s="31">
        <f t="shared" si="18"/>
        <v>11.115759999999998</v>
      </c>
      <c r="AB128" s="60">
        <f t="shared" si="28"/>
        <v>0.26979999999999998</v>
      </c>
      <c r="AC128" s="61">
        <f t="shared" si="19"/>
        <v>0.26979999999999998</v>
      </c>
      <c r="AD128" s="13">
        <f t="shared" si="35"/>
        <v>0.27789399999999997</v>
      </c>
      <c r="AE128" s="34">
        <f t="shared" si="29"/>
        <v>0</v>
      </c>
      <c r="AF128" s="60">
        <f t="shared" si="30"/>
        <v>0</v>
      </c>
      <c r="AG128" s="36">
        <f t="shared" si="31"/>
        <v>0.3237599999999996</v>
      </c>
      <c r="AH128" s="37">
        <f t="shared" si="32"/>
        <v>-7.916862745096509E-3</v>
      </c>
      <c r="AI128" s="50" t="s">
        <v>76</v>
      </c>
      <c r="AJ128" s="50"/>
      <c r="AK128" s="25" t="b">
        <v>0</v>
      </c>
      <c r="AL128" s="25"/>
      <c r="AM128" s="25"/>
      <c r="AN128" s="25"/>
      <c r="AO128" s="25"/>
      <c r="AP128" s="37">
        <f t="shared" si="33"/>
        <v>0.11107843137254904</v>
      </c>
      <c r="AQ128" s="37"/>
      <c r="AR128" s="37"/>
      <c r="AS128" s="37"/>
      <c r="AT128" s="34">
        <f t="shared" si="20"/>
        <v>0.21268156862745058</v>
      </c>
    </row>
    <row r="129" spans="1:46" ht="15.75" x14ac:dyDescent="0.25">
      <c r="A129" s="15">
        <v>382276</v>
      </c>
      <c r="B129" s="16">
        <v>44714</v>
      </c>
      <c r="C129" s="16" t="s">
        <v>45</v>
      </c>
      <c r="D129" s="17" t="s">
        <v>70</v>
      </c>
      <c r="E129" s="52" t="s">
        <v>189</v>
      </c>
      <c r="F129" s="53">
        <v>400</v>
      </c>
      <c r="G129" s="54">
        <f t="shared" si="21"/>
        <v>4.1200000000000004E-3</v>
      </c>
      <c r="H129" s="44" t="s">
        <v>72</v>
      </c>
      <c r="I129" s="55">
        <f t="shared" si="22"/>
        <v>4.1000000000000003E-3</v>
      </c>
      <c r="J129" s="56">
        <v>1.68</v>
      </c>
      <c r="K129" s="57">
        <f t="shared" si="23"/>
        <v>4.1176470588235288E-3</v>
      </c>
      <c r="L129" s="44" t="s">
        <v>72</v>
      </c>
      <c r="M129" s="21" t="s">
        <v>73</v>
      </c>
      <c r="N129" s="22">
        <v>44714</v>
      </c>
      <c r="O129" s="23">
        <f t="shared" si="24"/>
        <v>1.6480000000000001</v>
      </c>
      <c r="P129" s="23">
        <f t="shared" si="25"/>
        <v>1.6480000000000001</v>
      </c>
      <c r="Q129" s="25" t="s">
        <v>74</v>
      </c>
      <c r="R129" s="49" t="s">
        <v>75</v>
      </c>
      <c r="S129" s="21">
        <v>2022060102</v>
      </c>
      <c r="T129" s="58">
        <v>4.0000000000000001E-3</v>
      </c>
      <c r="U129" s="59">
        <f t="shared" si="34"/>
        <v>1.6</v>
      </c>
      <c r="V129" s="29" t="s">
        <v>72</v>
      </c>
      <c r="W129" s="30" t="b">
        <f t="shared" si="26"/>
        <v>1</v>
      </c>
      <c r="X129" s="25"/>
      <c r="Y129" s="30" t="e">
        <f>VLOOKUP(A129,'[1]Средние курсы'!A:D,4,0)</f>
        <v>#N/A</v>
      </c>
      <c r="Z129" s="30" t="str">
        <f t="shared" si="27"/>
        <v>CNY</v>
      </c>
      <c r="AA129" s="31">
        <f t="shared" si="18"/>
        <v>1.6480000000000001</v>
      </c>
      <c r="AB129" s="60">
        <f t="shared" si="28"/>
        <v>4.0000000000000001E-3</v>
      </c>
      <c r="AC129" s="61">
        <f t="shared" si="19"/>
        <v>4.0000000000000001E-3</v>
      </c>
      <c r="AD129" s="13">
        <f t="shared" si="35"/>
        <v>4.1200000000000004E-3</v>
      </c>
      <c r="AE129" s="34">
        <f t="shared" si="29"/>
        <v>0</v>
      </c>
      <c r="AF129" s="60">
        <f t="shared" si="30"/>
        <v>0</v>
      </c>
      <c r="AG129" s="36">
        <f t="shared" si="31"/>
        <v>4.8000000000000126E-2</v>
      </c>
      <c r="AH129" s="37">
        <f t="shared" si="32"/>
        <v>-9.4117647058862552E-4</v>
      </c>
      <c r="AI129" s="50" t="s">
        <v>76</v>
      </c>
      <c r="AJ129" s="50"/>
      <c r="AK129" s="25" t="b">
        <v>0</v>
      </c>
      <c r="AL129" s="25"/>
      <c r="AM129" s="25"/>
      <c r="AN129" s="25"/>
      <c r="AO129" s="25"/>
      <c r="AP129" s="37">
        <f t="shared" si="33"/>
        <v>1.6470588235294115E-2</v>
      </c>
      <c r="AQ129" s="37"/>
      <c r="AR129" s="37"/>
      <c r="AS129" s="37"/>
      <c r="AT129" s="34">
        <f t="shared" si="20"/>
        <v>3.1529411764706014E-2</v>
      </c>
    </row>
    <row r="130" spans="1:46" ht="15.75" x14ac:dyDescent="0.25">
      <c r="A130" s="15">
        <v>382276</v>
      </c>
      <c r="B130" s="16">
        <v>44714</v>
      </c>
      <c r="C130" s="16" t="s">
        <v>45</v>
      </c>
      <c r="D130" s="17" t="s">
        <v>70</v>
      </c>
      <c r="E130" s="52" t="s">
        <v>190</v>
      </c>
      <c r="F130" s="53">
        <v>40</v>
      </c>
      <c r="G130" s="54">
        <f t="shared" si="21"/>
        <v>4.1200000000000004E-3</v>
      </c>
      <c r="H130" s="44" t="s">
        <v>72</v>
      </c>
      <c r="I130" s="55">
        <f t="shared" si="22"/>
        <v>4.1000000000000003E-3</v>
      </c>
      <c r="J130" s="56">
        <v>0.17</v>
      </c>
      <c r="K130" s="57">
        <f t="shared" si="23"/>
        <v>4.1666666666666675E-3</v>
      </c>
      <c r="L130" s="44" t="s">
        <v>72</v>
      </c>
      <c r="M130" s="21" t="s">
        <v>73</v>
      </c>
      <c r="N130" s="22">
        <v>44714</v>
      </c>
      <c r="O130" s="23">
        <f t="shared" si="24"/>
        <v>0.1648</v>
      </c>
      <c r="P130" s="23">
        <f t="shared" si="25"/>
        <v>0.1648</v>
      </c>
      <c r="Q130" s="25" t="s">
        <v>74</v>
      </c>
      <c r="R130" s="49" t="s">
        <v>75</v>
      </c>
      <c r="S130" s="21">
        <v>2022060102</v>
      </c>
      <c r="T130" s="58">
        <v>4.0000000000000001E-3</v>
      </c>
      <c r="U130" s="59">
        <f t="shared" si="34"/>
        <v>0.16</v>
      </c>
      <c r="V130" s="29" t="s">
        <v>72</v>
      </c>
      <c r="W130" s="30" t="b">
        <f t="shared" si="26"/>
        <v>1</v>
      </c>
      <c r="X130" s="25"/>
      <c r="Y130" s="30" t="e">
        <f>VLOOKUP(A130,'[1]Средние курсы'!A:D,4,0)</f>
        <v>#N/A</v>
      </c>
      <c r="Z130" s="30" t="str">
        <f t="shared" si="27"/>
        <v>CNY</v>
      </c>
      <c r="AA130" s="31">
        <f t="shared" si="18"/>
        <v>0.1648</v>
      </c>
      <c r="AB130" s="60">
        <f t="shared" si="28"/>
        <v>4.0000000000000001E-3</v>
      </c>
      <c r="AC130" s="61">
        <f t="shared" si="19"/>
        <v>4.0000000000000001E-3</v>
      </c>
      <c r="AD130" s="13">
        <f t="shared" si="35"/>
        <v>4.1200000000000004E-3</v>
      </c>
      <c r="AE130" s="34">
        <f t="shared" si="29"/>
        <v>0</v>
      </c>
      <c r="AF130" s="60">
        <f t="shared" si="30"/>
        <v>0</v>
      </c>
      <c r="AG130" s="36">
        <f t="shared" si="31"/>
        <v>4.8000000000000126E-3</v>
      </c>
      <c r="AH130" s="37">
        <f t="shared" si="32"/>
        <v>1.8666666666666831E-3</v>
      </c>
      <c r="AI130" s="50" t="s">
        <v>76</v>
      </c>
      <c r="AJ130" s="50"/>
      <c r="AK130" s="25" t="b">
        <v>0</v>
      </c>
      <c r="AL130" s="25"/>
      <c r="AM130" s="25"/>
      <c r="AN130" s="25"/>
      <c r="AO130" s="25"/>
      <c r="AP130" s="37">
        <f t="shared" si="33"/>
        <v>1.666666666666667E-3</v>
      </c>
      <c r="AQ130" s="37"/>
      <c r="AR130" s="37"/>
      <c r="AS130" s="37"/>
      <c r="AT130" s="34">
        <f t="shared" si="20"/>
        <v>3.1333333333333456E-3</v>
      </c>
    </row>
    <row r="131" spans="1:46" ht="15.75" x14ac:dyDescent="0.25">
      <c r="A131" s="15">
        <v>382276</v>
      </c>
      <c r="B131" s="16">
        <v>44714</v>
      </c>
      <c r="C131" s="16" t="s">
        <v>45</v>
      </c>
      <c r="D131" s="17" t="s">
        <v>70</v>
      </c>
      <c r="E131" s="52" t="s">
        <v>191</v>
      </c>
      <c r="F131" s="53">
        <v>40</v>
      </c>
      <c r="G131" s="54">
        <f t="shared" si="21"/>
        <v>4.1200000000000004E-3</v>
      </c>
      <c r="H131" s="44" t="s">
        <v>72</v>
      </c>
      <c r="I131" s="55">
        <f t="shared" si="22"/>
        <v>4.1000000000000003E-3</v>
      </c>
      <c r="J131" s="56">
        <v>0.17</v>
      </c>
      <c r="K131" s="57">
        <f t="shared" si="23"/>
        <v>4.1666666666666675E-3</v>
      </c>
      <c r="L131" s="44" t="s">
        <v>72</v>
      </c>
      <c r="M131" s="21" t="s">
        <v>73</v>
      </c>
      <c r="N131" s="22">
        <v>44714</v>
      </c>
      <c r="O131" s="23">
        <f t="shared" si="24"/>
        <v>0.1648</v>
      </c>
      <c r="P131" s="23">
        <f t="shared" si="25"/>
        <v>0.1648</v>
      </c>
      <c r="Q131" s="25" t="s">
        <v>74</v>
      </c>
      <c r="R131" s="49" t="s">
        <v>75</v>
      </c>
      <c r="S131" s="21">
        <v>2022060102</v>
      </c>
      <c r="T131" s="58">
        <v>4.0000000000000001E-3</v>
      </c>
      <c r="U131" s="59">
        <f t="shared" si="34"/>
        <v>0.16</v>
      </c>
      <c r="V131" s="29" t="s">
        <v>72</v>
      </c>
      <c r="W131" s="30" t="b">
        <f t="shared" si="26"/>
        <v>1</v>
      </c>
      <c r="X131" s="25"/>
      <c r="Y131" s="30" t="e">
        <f>VLOOKUP(A131,'[1]Средние курсы'!A:D,4,0)</f>
        <v>#N/A</v>
      </c>
      <c r="Z131" s="30" t="str">
        <f t="shared" si="27"/>
        <v>CNY</v>
      </c>
      <c r="AA131" s="31">
        <f t="shared" si="18"/>
        <v>0.1648</v>
      </c>
      <c r="AB131" s="60">
        <f t="shared" si="28"/>
        <v>4.0000000000000001E-3</v>
      </c>
      <c r="AC131" s="61">
        <f t="shared" si="19"/>
        <v>4.0000000000000001E-3</v>
      </c>
      <c r="AD131" s="13">
        <f t="shared" si="35"/>
        <v>4.1200000000000004E-3</v>
      </c>
      <c r="AE131" s="34">
        <f t="shared" si="29"/>
        <v>0</v>
      </c>
      <c r="AF131" s="60">
        <f t="shared" si="30"/>
        <v>0</v>
      </c>
      <c r="AG131" s="36">
        <f t="shared" si="31"/>
        <v>4.8000000000000126E-3</v>
      </c>
      <c r="AH131" s="37">
        <f t="shared" si="32"/>
        <v>1.8666666666666831E-3</v>
      </c>
      <c r="AI131" s="50" t="s">
        <v>76</v>
      </c>
      <c r="AJ131" s="50"/>
      <c r="AK131" s="25" t="b">
        <v>0</v>
      </c>
      <c r="AL131" s="25"/>
      <c r="AM131" s="25"/>
      <c r="AN131" s="25"/>
      <c r="AO131" s="25"/>
      <c r="AP131" s="37">
        <f t="shared" si="33"/>
        <v>1.666666666666667E-3</v>
      </c>
      <c r="AQ131" s="37"/>
      <c r="AR131" s="37"/>
      <c r="AS131" s="37"/>
      <c r="AT131" s="34">
        <f t="shared" si="20"/>
        <v>3.1333333333333456E-3</v>
      </c>
    </row>
    <row r="132" spans="1:46" ht="15.75" x14ac:dyDescent="0.25">
      <c r="A132" s="15">
        <v>382276</v>
      </c>
      <c r="B132" s="16">
        <v>44714</v>
      </c>
      <c r="C132" s="16" t="s">
        <v>45</v>
      </c>
      <c r="D132" s="17" t="s">
        <v>70</v>
      </c>
      <c r="E132" s="52" t="s">
        <v>192</v>
      </c>
      <c r="F132" s="53">
        <v>1920</v>
      </c>
      <c r="G132" s="54">
        <f t="shared" si="21"/>
        <v>4.1200000000000004E-3</v>
      </c>
      <c r="H132" s="44" t="s">
        <v>72</v>
      </c>
      <c r="I132" s="55">
        <f t="shared" si="22"/>
        <v>4.1000000000000003E-3</v>
      </c>
      <c r="J132" s="56">
        <v>8.06</v>
      </c>
      <c r="K132" s="57">
        <f t="shared" si="23"/>
        <v>4.1156045751633988E-3</v>
      </c>
      <c r="L132" s="44" t="s">
        <v>72</v>
      </c>
      <c r="M132" s="21" t="s">
        <v>73</v>
      </c>
      <c r="N132" s="22">
        <v>44714</v>
      </c>
      <c r="O132" s="23">
        <f t="shared" si="24"/>
        <v>7.910400000000001</v>
      </c>
      <c r="P132" s="23">
        <f t="shared" si="25"/>
        <v>7.910400000000001</v>
      </c>
      <c r="Q132" s="25" t="s">
        <v>74</v>
      </c>
      <c r="R132" s="49" t="s">
        <v>75</v>
      </c>
      <c r="S132" s="21">
        <v>2022060102</v>
      </c>
      <c r="T132" s="58">
        <v>4.0000000000000001E-3</v>
      </c>
      <c r="U132" s="59">
        <f t="shared" si="34"/>
        <v>7.68</v>
      </c>
      <c r="V132" s="29" t="s">
        <v>72</v>
      </c>
      <c r="W132" s="30" t="b">
        <f t="shared" si="26"/>
        <v>1</v>
      </c>
      <c r="X132" s="25"/>
      <c r="Y132" s="30" t="e">
        <f>VLOOKUP(A132,'[1]Средние курсы'!A:D,4,0)</f>
        <v>#N/A</v>
      </c>
      <c r="Z132" s="30" t="str">
        <f t="shared" si="27"/>
        <v>CNY</v>
      </c>
      <c r="AA132" s="31">
        <f t="shared" si="18"/>
        <v>7.910400000000001</v>
      </c>
      <c r="AB132" s="60">
        <f t="shared" si="28"/>
        <v>4.0000000000000001E-3</v>
      </c>
      <c r="AC132" s="61">
        <f t="shared" si="19"/>
        <v>4.0000000000000001E-3</v>
      </c>
      <c r="AD132" s="13">
        <f t="shared" si="35"/>
        <v>4.1200000000000004E-3</v>
      </c>
      <c r="AE132" s="34">
        <f t="shared" si="29"/>
        <v>0</v>
      </c>
      <c r="AF132" s="60">
        <f t="shared" si="30"/>
        <v>0</v>
      </c>
      <c r="AG132" s="36">
        <f t="shared" si="31"/>
        <v>0.2304000000000006</v>
      </c>
      <c r="AH132" s="37">
        <f t="shared" si="32"/>
        <v>-8.4392156862750367E-3</v>
      </c>
      <c r="AI132" s="50" t="s">
        <v>76</v>
      </c>
      <c r="AJ132" s="50"/>
      <c r="AK132" s="25" t="b">
        <v>0</v>
      </c>
      <c r="AL132" s="25"/>
      <c r="AM132" s="25"/>
      <c r="AN132" s="25"/>
      <c r="AO132" s="25"/>
      <c r="AP132" s="37">
        <f t="shared" si="33"/>
        <v>7.901960784313726E-2</v>
      </c>
      <c r="AQ132" s="37"/>
      <c r="AR132" s="37"/>
      <c r="AS132" s="37"/>
      <c r="AT132" s="34">
        <f t="shared" si="20"/>
        <v>0.15138039215686333</v>
      </c>
    </row>
    <row r="133" spans="1:46" ht="15.75" x14ac:dyDescent="0.25">
      <c r="A133" s="15">
        <v>382276</v>
      </c>
      <c r="B133" s="16">
        <v>44714</v>
      </c>
      <c r="C133" s="16" t="s">
        <v>45</v>
      </c>
      <c r="D133" s="17" t="s">
        <v>70</v>
      </c>
      <c r="E133" s="52" t="s">
        <v>193</v>
      </c>
      <c r="F133" s="53">
        <v>320</v>
      </c>
      <c r="G133" s="54">
        <f t="shared" si="21"/>
        <v>4.1200000000000004E-3</v>
      </c>
      <c r="H133" s="44" t="s">
        <v>72</v>
      </c>
      <c r="I133" s="55">
        <f t="shared" si="22"/>
        <v>4.1000000000000003E-3</v>
      </c>
      <c r="J133" s="56">
        <v>1.34</v>
      </c>
      <c r="K133" s="57">
        <f t="shared" si="23"/>
        <v>4.1053921568627453E-3</v>
      </c>
      <c r="L133" s="44" t="s">
        <v>72</v>
      </c>
      <c r="M133" s="21" t="s">
        <v>73</v>
      </c>
      <c r="N133" s="22">
        <v>44714</v>
      </c>
      <c r="O133" s="23">
        <f t="shared" si="24"/>
        <v>1.3184</v>
      </c>
      <c r="P133" s="23">
        <f t="shared" si="25"/>
        <v>1.3184</v>
      </c>
      <c r="Q133" s="25" t="s">
        <v>74</v>
      </c>
      <c r="R133" s="49" t="s">
        <v>75</v>
      </c>
      <c r="S133" s="21">
        <v>2022060102</v>
      </c>
      <c r="T133" s="58">
        <v>4.0000000000000001E-3</v>
      </c>
      <c r="U133" s="59">
        <f t="shared" si="34"/>
        <v>1.28</v>
      </c>
      <c r="V133" s="29" t="s">
        <v>72</v>
      </c>
      <c r="W133" s="30" t="b">
        <f t="shared" si="26"/>
        <v>1</v>
      </c>
      <c r="X133" s="25"/>
      <c r="Y133" s="30" t="e">
        <f>VLOOKUP(A133,'[1]Средние курсы'!A:D,4,0)</f>
        <v>#N/A</v>
      </c>
      <c r="Z133" s="30" t="str">
        <f t="shared" si="27"/>
        <v>CNY</v>
      </c>
      <c r="AA133" s="31">
        <f t="shared" si="18"/>
        <v>1.3184</v>
      </c>
      <c r="AB133" s="60">
        <f t="shared" si="28"/>
        <v>4.0000000000000001E-3</v>
      </c>
      <c r="AC133" s="61">
        <f t="shared" si="19"/>
        <v>4.0000000000000001E-3</v>
      </c>
      <c r="AD133" s="13">
        <f t="shared" si="35"/>
        <v>4.1200000000000004E-3</v>
      </c>
      <c r="AE133" s="34">
        <f t="shared" si="29"/>
        <v>0</v>
      </c>
      <c r="AF133" s="60">
        <f t="shared" si="30"/>
        <v>0</v>
      </c>
      <c r="AG133" s="36">
        <f t="shared" si="31"/>
        <v>3.8400000000000101E-2</v>
      </c>
      <c r="AH133" s="37">
        <f t="shared" si="32"/>
        <v>-4.6745098039216448E-3</v>
      </c>
      <c r="AI133" s="50" t="s">
        <v>76</v>
      </c>
      <c r="AJ133" s="50"/>
      <c r="AK133" s="25" t="b">
        <v>0</v>
      </c>
      <c r="AL133" s="25"/>
      <c r="AM133" s="25"/>
      <c r="AN133" s="25"/>
      <c r="AO133" s="25"/>
      <c r="AP133" s="37">
        <f t="shared" si="33"/>
        <v>1.3137254901960785E-2</v>
      </c>
      <c r="AQ133" s="37"/>
      <c r="AR133" s="37"/>
      <c r="AS133" s="37"/>
      <c r="AT133" s="34">
        <f t="shared" si="20"/>
        <v>2.5262745098039316E-2</v>
      </c>
    </row>
    <row r="134" spans="1:46" ht="15.75" x14ac:dyDescent="0.25">
      <c r="A134" s="15">
        <v>382276</v>
      </c>
      <c r="B134" s="16">
        <v>44714</v>
      </c>
      <c r="C134" s="16" t="s">
        <v>45</v>
      </c>
      <c r="D134" s="17" t="s">
        <v>70</v>
      </c>
      <c r="E134" s="52" t="s">
        <v>194</v>
      </c>
      <c r="F134" s="53">
        <v>40</v>
      </c>
      <c r="G134" s="54">
        <f t="shared" si="21"/>
        <v>4.1200000000000004E-3</v>
      </c>
      <c r="H134" s="44" t="s">
        <v>72</v>
      </c>
      <c r="I134" s="55">
        <f t="shared" si="22"/>
        <v>4.1000000000000003E-3</v>
      </c>
      <c r="J134" s="56">
        <v>0.17</v>
      </c>
      <c r="K134" s="57">
        <f t="shared" si="23"/>
        <v>4.1666666666666675E-3</v>
      </c>
      <c r="L134" s="44" t="s">
        <v>72</v>
      </c>
      <c r="M134" s="21" t="s">
        <v>73</v>
      </c>
      <c r="N134" s="22">
        <v>44714</v>
      </c>
      <c r="O134" s="23">
        <f t="shared" si="24"/>
        <v>0.1648</v>
      </c>
      <c r="P134" s="23">
        <f t="shared" si="25"/>
        <v>0.1648</v>
      </c>
      <c r="Q134" s="25" t="s">
        <v>74</v>
      </c>
      <c r="R134" s="49" t="s">
        <v>75</v>
      </c>
      <c r="S134" s="21">
        <v>2022060102</v>
      </c>
      <c r="T134" s="58">
        <v>4.0000000000000001E-3</v>
      </c>
      <c r="U134" s="59">
        <f t="shared" si="34"/>
        <v>0.16</v>
      </c>
      <c r="V134" s="29" t="s">
        <v>72</v>
      </c>
      <c r="W134" s="30" t="b">
        <f t="shared" si="26"/>
        <v>1</v>
      </c>
      <c r="X134" s="25"/>
      <c r="Y134" s="30" t="e">
        <f>VLOOKUP(A134,'[1]Средние курсы'!A:D,4,0)</f>
        <v>#N/A</v>
      </c>
      <c r="Z134" s="30" t="str">
        <f t="shared" si="27"/>
        <v>CNY</v>
      </c>
      <c r="AA134" s="31">
        <f t="shared" si="18"/>
        <v>0.1648</v>
      </c>
      <c r="AB134" s="60">
        <f t="shared" si="28"/>
        <v>4.0000000000000001E-3</v>
      </c>
      <c r="AC134" s="61">
        <f t="shared" si="19"/>
        <v>4.0000000000000001E-3</v>
      </c>
      <c r="AD134" s="13">
        <f t="shared" si="35"/>
        <v>4.1200000000000004E-3</v>
      </c>
      <c r="AE134" s="34">
        <f t="shared" si="29"/>
        <v>0</v>
      </c>
      <c r="AF134" s="60">
        <f t="shared" si="30"/>
        <v>0</v>
      </c>
      <c r="AG134" s="36">
        <f t="shared" si="31"/>
        <v>4.8000000000000126E-3</v>
      </c>
      <c r="AH134" s="37">
        <f t="shared" si="32"/>
        <v>1.8666666666666831E-3</v>
      </c>
      <c r="AI134" s="50" t="s">
        <v>76</v>
      </c>
      <c r="AJ134" s="50"/>
      <c r="AK134" s="25" t="b">
        <v>0</v>
      </c>
      <c r="AL134" s="25"/>
      <c r="AM134" s="25"/>
      <c r="AN134" s="25"/>
      <c r="AO134" s="25"/>
      <c r="AP134" s="37">
        <f t="shared" si="33"/>
        <v>1.666666666666667E-3</v>
      </c>
      <c r="AQ134" s="37"/>
      <c r="AR134" s="37"/>
      <c r="AS134" s="37"/>
      <c r="AT134" s="34">
        <f t="shared" si="20"/>
        <v>3.1333333333333456E-3</v>
      </c>
    </row>
    <row r="135" spans="1:46" ht="15.75" x14ac:dyDescent="0.25">
      <c r="A135" s="15">
        <v>382276</v>
      </c>
      <c r="B135" s="16">
        <v>44714</v>
      </c>
      <c r="C135" s="16" t="s">
        <v>45</v>
      </c>
      <c r="D135" s="17" t="s">
        <v>70</v>
      </c>
      <c r="E135" s="52" t="s">
        <v>195</v>
      </c>
      <c r="F135" s="53">
        <v>1120</v>
      </c>
      <c r="G135" s="54">
        <f t="shared" si="21"/>
        <v>4.1200000000000004E-3</v>
      </c>
      <c r="H135" s="44" t="s">
        <v>72</v>
      </c>
      <c r="I135" s="55">
        <f t="shared" si="22"/>
        <v>4.1000000000000003E-3</v>
      </c>
      <c r="J135" s="56">
        <v>4.7</v>
      </c>
      <c r="K135" s="57">
        <f t="shared" si="23"/>
        <v>4.1141456582633055E-3</v>
      </c>
      <c r="L135" s="44" t="s">
        <v>72</v>
      </c>
      <c r="M135" s="21" t="s">
        <v>73</v>
      </c>
      <c r="N135" s="22">
        <v>44714</v>
      </c>
      <c r="O135" s="23">
        <f t="shared" si="24"/>
        <v>4.6144000000000007</v>
      </c>
      <c r="P135" s="23">
        <f t="shared" si="25"/>
        <v>4.6144000000000007</v>
      </c>
      <c r="Q135" s="25" t="s">
        <v>74</v>
      </c>
      <c r="R135" s="49" t="s">
        <v>75</v>
      </c>
      <c r="S135" s="21">
        <v>2022060102</v>
      </c>
      <c r="T135" s="58">
        <v>4.0000000000000001E-3</v>
      </c>
      <c r="U135" s="59">
        <f t="shared" si="34"/>
        <v>4.4800000000000004</v>
      </c>
      <c r="V135" s="29" t="s">
        <v>72</v>
      </c>
      <c r="W135" s="30" t="b">
        <f t="shared" si="26"/>
        <v>1</v>
      </c>
      <c r="X135" s="25"/>
      <c r="Y135" s="30" t="e">
        <f>VLOOKUP(A135,'[1]Средние курсы'!A:D,4,0)</f>
        <v>#N/A</v>
      </c>
      <c r="Z135" s="30" t="str">
        <f t="shared" si="27"/>
        <v>CNY</v>
      </c>
      <c r="AA135" s="31">
        <f t="shared" si="18"/>
        <v>4.6144000000000007</v>
      </c>
      <c r="AB135" s="60">
        <f t="shared" si="28"/>
        <v>4.0000000000000001E-3</v>
      </c>
      <c r="AC135" s="61">
        <f t="shared" si="19"/>
        <v>4.0000000000000001E-3</v>
      </c>
      <c r="AD135" s="13">
        <f t="shared" si="35"/>
        <v>4.1200000000000004E-3</v>
      </c>
      <c r="AE135" s="34">
        <f t="shared" si="29"/>
        <v>0</v>
      </c>
      <c r="AF135" s="60">
        <f t="shared" si="30"/>
        <v>0</v>
      </c>
      <c r="AG135" s="36">
        <f t="shared" si="31"/>
        <v>0.13440000000000035</v>
      </c>
      <c r="AH135" s="37">
        <f t="shared" si="32"/>
        <v>-6.5568627450983408E-3</v>
      </c>
      <c r="AI135" s="50" t="s">
        <v>76</v>
      </c>
      <c r="AJ135" s="50"/>
      <c r="AK135" s="25" t="b">
        <v>0</v>
      </c>
      <c r="AL135" s="25"/>
      <c r="AM135" s="25"/>
      <c r="AN135" s="25"/>
      <c r="AO135" s="25"/>
      <c r="AP135" s="37">
        <f t="shared" si="33"/>
        <v>4.6078431372549022E-2</v>
      </c>
      <c r="AQ135" s="37"/>
      <c r="AR135" s="37"/>
      <c r="AS135" s="37"/>
      <c r="AT135" s="34">
        <f t="shared" si="20"/>
        <v>8.832156862745133E-2</v>
      </c>
    </row>
    <row r="136" spans="1:46" ht="15.75" x14ac:dyDescent="0.25">
      <c r="A136" s="15">
        <v>382276</v>
      </c>
      <c r="B136" s="16">
        <v>44714</v>
      </c>
      <c r="C136" s="16" t="s">
        <v>45</v>
      </c>
      <c r="D136" s="17" t="s">
        <v>70</v>
      </c>
      <c r="E136" s="52" t="s">
        <v>196</v>
      </c>
      <c r="F136" s="53">
        <v>80</v>
      </c>
      <c r="G136" s="54">
        <f t="shared" si="21"/>
        <v>4.1200000000000004E-3</v>
      </c>
      <c r="H136" s="44" t="s">
        <v>72</v>
      </c>
      <c r="I136" s="55">
        <f t="shared" si="22"/>
        <v>4.1000000000000003E-3</v>
      </c>
      <c r="J136" s="56">
        <v>0.34</v>
      </c>
      <c r="K136" s="57">
        <f t="shared" si="23"/>
        <v>4.1666666666666675E-3</v>
      </c>
      <c r="L136" s="44" t="s">
        <v>72</v>
      </c>
      <c r="M136" s="21" t="s">
        <v>73</v>
      </c>
      <c r="N136" s="22">
        <v>44714</v>
      </c>
      <c r="O136" s="23">
        <f t="shared" si="24"/>
        <v>0.3296</v>
      </c>
      <c r="P136" s="23">
        <f t="shared" si="25"/>
        <v>0.3296</v>
      </c>
      <c r="Q136" s="25" t="s">
        <v>74</v>
      </c>
      <c r="R136" s="49" t="s">
        <v>75</v>
      </c>
      <c r="S136" s="21">
        <v>2022060102</v>
      </c>
      <c r="T136" s="58">
        <v>4.0000000000000001E-3</v>
      </c>
      <c r="U136" s="59">
        <f t="shared" si="34"/>
        <v>0.32</v>
      </c>
      <c r="V136" s="29" t="s">
        <v>72</v>
      </c>
      <c r="W136" s="30" t="b">
        <f t="shared" si="26"/>
        <v>1</v>
      </c>
      <c r="X136" s="25"/>
      <c r="Y136" s="30" t="e">
        <f>VLOOKUP(A136,'[1]Средние курсы'!A:D,4,0)</f>
        <v>#N/A</v>
      </c>
      <c r="Z136" s="30" t="str">
        <f t="shared" si="27"/>
        <v>CNY</v>
      </c>
      <c r="AA136" s="31">
        <f t="shared" si="18"/>
        <v>0.3296</v>
      </c>
      <c r="AB136" s="60">
        <f t="shared" si="28"/>
        <v>4.0000000000000001E-3</v>
      </c>
      <c r="AC136" s="61">
        <f t="shared" si="19"/>
        <v>4.0000000000000001E-3</v>
      </c>
      <c r="AD136" s="13">
        <f t="shared" si="35"/>
        <v>4.1200000000000004E-3</v>
      </c>
      <c r="AE136" s="34">
        <f t="shared" si="29"/>
        <v>0</v>
      </c>
      <c r="AF136" s="60">
        <f t="shared" si="30"/>
        <v>0</v>
      </c>
      <c r="AG136" s="36">
        <f t="shared" si="31"/>
        <v>9.6000000000000252E-3</v>
      </c>
      <c r="AH136" s="37">
        <f t="shared" si="32"/>
        <v>3.7333333333333663E-3</v>
      </c>
      <c r="AI136" s="50" t="s">
        <v>76</v>
      </c>
      <c r="AJ136" s="50"/>
      <c r="AK136" s="25" t="b">
        <v>0</v>
      </c>
      <c r="AL136" s="25"/>
      <c r="AM136" s="25"/>
      <c r="AN136" s="25"/>
      <c r="AO136" s="25"/>
      <c r="AP136" s="37">
        <f t="shared" si="33"/>
        <v>3.333333333333334E-3</v>
      </c>
      <c r="AQ136" s="37"/>
      <c r="AR136" s="37"/>
      <c r="AS136" s="37"/>
      <c r="AT136" s="34">
        <f t="shared" si="20"/>
        <v>6.2666666666666912E-3</v>
      </c>
    </row>
    <row r="137" spans="1:46" ht="15.75" x14ac:dyDescent="0.25">
      <c r="A137" s="15">
        <v>382276</v>
      </c>
      <c r="B137" s="16">
        <v>44714</v>
      </c>
      <c r="C137" s="16" t="s">
        <v>45</v>
      </c>
      <c r="D137" s="17" t="s">
        <v>70</v>
      </c>
      <c r="E137" s="52" t="s">
        <v>197</v>
      </c>
      <c r="F137" s="53">
        <v>160</v>
      </c>
      <c r="G137" s="54">
        <f t="shared" si="21"/>
        <v>4.1200000000000004E-3</v>
      </c>
      <c r="H137" s="44" t="s">
        <v>72</v>
      </c>
      <c r="I137" s="55">
        <f t="shared" si="22"/>
        <v>4.1000000000000003E-3</v>
      </c>
      <c r="J137" s="56">
        <v>0.67</v>
      </c>
      <c r="K137" s="57">
        <f t="shared" si="23"/>
        <v>4.1053921568627453E-3</v>
      </c>
      <c r="L137" s="44" t="s">
        <v>72</v>
      </c>
      <c r="M137" s="21" t="s">
        <v>73</v>
      </c>
      <c r="N137" s="22">
        <v>44714</v>
      </c>
      <c r="O137" s="23">
        <f t="shared" si="24"/>
        <v>0.65920000000000001</v>
      </c>
      <c r="P137" s="23">
        <f t="shared" si="25"/>
        <v>0.65920000000000001</v>
      </c>
      <c r="Q137" s="25" t="s">
        <v>74</v>
      </c>
      <c r="R137" s="49" t="s">
        <v>75</v>
      </c>
      <c r="S137" s="21">
        <v>2022060102</v>
      </c>
      <c r="T137" s="58">
        <v>4.0000000000000001E-3</v>
      </c>
      <c r="U137" s="59">
        <f t="shared" si="34"/>
        <v>0.64</v>
      </c>
      <c r="V137" s="29" t="s">
        <v>72</v>
      </c>
      <c r="W137" s="30" t="b">
        <f t="shared" si="26"/>
        <v>1</v>
      </c>
      <c r="X137" s="25"/>
      <c r="Y137" s="30" t="e">
        <f>VLOOKUP(A137,'[1]Средние курсы'!A:D,4,0)</f>
        <v>#N/A</v>
      </c>
      <c r="Z137" s="30" t="str">
        <f t="shared" si="27"/>
        <v>CNY</v>
      </c>
      <c r="AA137" s="31">
        <f t="shared" si="18"/>
        <v>0.65920000000000001</v>
      </c>
      <c r="AB137" s="60">
        <f t="shared" si="28"/>
        <v>4.0000000000000001E-3</v>
      </c>
      <c r="AC137" s="61">
        <f t="shared" si="19"/>
        <v>4.0000000000000001E-3</v>
      </c>
      <c r="AD137" s="13">
        <f t="shared" si="35"/>
        <v>4.1200000000000004E-3</v>
      </c>
      <c r="AE137" s="34">
        <f t="shared" si="29"/>
        <v>0</v>
      </c>
      <c r="AF137" s="60">
        <f t="shared" si="30"/>
        <v>0</v>
      </c>
      <c r="AG137" s="36">
        <f t="shared" si="31"/>
        <v>1.920000000000005E-2</v>
      </c>
      <c r="AH137" s="37">
        <f t="shared" si="32"/>
        <v>-2.3372549019608224E-3</v>
      </c>
      <c r="AI137" s="50" t="s">
        <v>76</v>
      </c>
      <c r="AJ137" s="50"/>
      <c r="AK137" s="25" t="b">
        <v>0</v>
      </c>
      <c r="AL137" s="25"/>
      <c r="AM137" s="25"/>
      <c r="AN137" s="25"/>
      <c r="AO137" s="25"/>
      <c r="AP137" s="37">
        <f t="shared" si="33"/>
        <v>6.5686274509803924E-3</v>
      </c>
      <c r="AQ137" s="37"/>
      <c r="AR137" s="37"/>
      <c r="AS137" s="37"/>
      <c r="AT137" s="34">
        <f t="shared" si="20"/>
        <v>1.2631372549019658E-2</v>
      </c>
    </row>
    <row r="138" spans="1:46" ht="15.75" x14ac:dyDescent="0.25">
      <c r="A138" s="15">
        <v>382276</v>
      </c>
      <c r="B138" s="16">
        <v>44714</v>
      </c>
      <c r="C138" s="16" t="s">
        <v>45</v>
      </c>
      <c r="D138" s="17" t="s">
        <v>70</v>
      </c>
      <c r="E138" s="52" t="s">
        <v>198</v>
      </c>
      <c r="F138" s="53">
        <v>1160</v>
      </c>
      <c r="G138" s="54">
        <f t="shared" si="21"/>
        <v>4.1200000000000004E-3</v>
      </c>
      <c r="H138" s="44" t="s">
        <v>72</v>
      </c>
      <c r="I138" s="55">
        <f t="shared" si="22"/>
        <v>4.1000000000000003E-3</v>
      </c>
      <c r="J138" s="56">
        <v>4.87</v>
      </c>
      <c r="K138" s="57">
        <f t="shared" si="23"/>
        <v>4.1159567275185936E-3</v>
      </c>
      <c r="L138" s="44" t="s">
        <v>72</v>
      </c>
      <c r="M138" s="21" t="s">
        <v>73</v>
      </c>
      <c r="N138" s="22">
        <v>44714</v>
      </c>
      <c r="O138" s="23">
        <f t="shared" si="24"/>
        <v>4.7792000000000003</v>
      </c>
      <c r="P138" s="23">
        <f t="shared" si="25"/>
        <v>4.7792000000000003</v>
      </c>
      <c r="Q138" s="25" t="s">
        <v>74</v>
      </c>
      <c r="R138" s="49" t="s">
        <v>75</v>
      </c>
      <c r="S138" s="21">
        <v>2022060102</v>
      </c>
      <c r="T138" s="58">
        <v>4.0000000000000001E-3</v>
      </c>
      <c r="U138" s="59">
        <f t="shared" si="34"/>
        <v>4.6399999999999997</v>
      </c>
      <c r="V138" s="29" t="s">
        <v>72</v>
      </c>
      <c r="W138" s="30" t="b">
        <f t="shared" si="26"/>
        <v>1</v>
      </c>
      <c r="X138" s="25"/>
      <c r="Y138" s="30" t="e">
        <f>VLOOKUP(A138,'[1]Средние курсы'!A:D,4,0)</f>
        <v>#N/A</v>
      </c>
      <c r="Z138" s="30" t="str">
        <f t="shared" si="27"/>
        <v>CNY</v>
      </c>
      <c r="AA138" s="31">
        <f t="shared" si="18"/>
        <v>4.7792000000000003</v>
      </c>
      <c r="AB138" s="60">
        <f t="shared" si="28"/>
        <v>4.0000000000000001E-3</v>
      </c>
      <c r="AC138" s="61">
        <f t="shared" si="19"/>
        <v>4.0000000000000001E-3</v>
      </c>
      <c r="AD138" s="13">
        <f t="shared" si="35"/>
        <v>4.1200000000000004E-3</v>
      </c>
      <c r="AE138" s="34">
        <f t="shared" si="29"/>
        <v>0</v>
      </c>
      <c r="AF138" s="60">
        <f t="shared" si="30"/>
        <v>0</v>
      </c>
      <c r="AG138" s="36">
        <f t="shared" si="31"/>
        <v>0.13920000000000038</v>
      </c>
      <c r="AH138" s="37">
        <f t="shared" si="32"/>
        <v>-4.6901960784319005E-3</v>
      </c>
      <c r="AI138" s="50" t="s">
        <v>76</v>
      </c>
      <c r="AJ138" s="50"/>
      <c r="AK138" s="25" t="b">
        <v>0</v>
      </c>
      <c r="AL138" s="25"/>
      <c r="AM138" s="25"/>
      <c r="AN138" s="25"/>
      <c r="AO138" s="25"/>
      <c r="AP138" s="37">
        <f t="shared" si="33"/>
        <v>4.7745098039215686E-2</v>
      </c>
      <c r="AQ138" s="37"/>
      <c r="AR138" s="37"/>
      <c r="AS138" s="37"/>
      <c r="AT138" s="34">
        <f t="shared" si="20"/>
        <v>9.1454901960784693E-2</v>
      </c>
    </row>
    <row r="139" spans="1:46" ht="15.75" x14ac:dyDescent="0.25">
      <c r="A139" s="15">
        <v>382276</v>
      </c>
      <c r="B139" s="16">
        <v>44714</v>
      </c>
      <c r="C139" s="16" t="s">
        <v>45</v>
      </c>
      <c r="D139" s="17" t="s">
        <v>70</v>
      </c>
      <c r="E139" s="52" t="s">
        <v>199</v>
      </c>
      <c r="F139" s="53">
        <v>80</v>
      </c>
      <c r="G139" s="54">
        <f t="shared" si="21"/>
        <v>4.1200000000000004E-3</v>
      </c>
      <c r="H139" s="44" t="s">
        <v>72</v>
      </c>
      <c r="I139" s="55">
        <f t="shared" si="22"/>
        <v>4.1000000000000003E-3</v>
      </c>
      <c r="J139" s="56">
        <v>0.34</v>
      </c>
      <c r="K139" s="57">
        <f t="shared" si="23"/>
        <v>4.1666666666666675E-3</v>
      </c>
      <c r="L139" s="44" t="s">
        <v>72</v>
      </c>
      <c r="M139" s="21" t="s">
        <v>73</v>
      </c>
      <c r="N139" s="22">
        <v>44714</v>
      </c>
      <c r="O139" s="23">
        <f t="shared" si="24"/>
        <v>0.3296</v>
      </c>
      <c r="P139" s="23">
        <f t="shared" si="25"/>
        <v>0.3296</v>
      </c>
      <c r="Q139" s="25" t="s">
        <v>74</v>
      </c>
      <c r="R139" s="49" t="s">
        <v>75</v>
      </c>
      <c r="S139" s="21">
        <v>2022060102</v>
      </c>
      <c r="T139" s="58">
        <v>4.0000000000000001E-3</v>
      </c>
      <c r="U139" s="59">
        <f t="shared" si="34"/>
        <v>0.32</v>
      </c>
      <c r="V139" s="29" t="s">
        <v>72</v>
      </c>
      <c r="W139" s="30" t="b">
        <f t="shared" si="26"/>
        <v>1</v>
      </c>
      <c r="X139" s="25"/>
      <c r="Y139" s="30" t="e">
        <f>VLOOKUP(A139,'[1]Средние курсы'!A:D,4,0)</f>
        <v>#N/A</v>
      </c>
      <c r="Z139" s="30" t="str">
        <f t="shared" si="27"/>
        <v>CNY</v>
      </c>
      <c r="AA139" s="31">
        <f t="shared" si="18"/>
        <v>0.3296</v>
      </c>
      <c r="AB139" s="60">
        <f t="shared" si="28"/>
        <v>4.0000000000000001E-3</v>
      </c>
      <c r="AC139" s="61">
        <f t="shared" si="19"/>
        <v>4.0000000000000001E-3</v>
      </c>
      <c r="AD139" s="13">
        <f t="shared" si="35"/>
        <v>4.1200000000000004E-3</v>
      </c>
      <c r="AE139" s="34">
        <f t="shared" si="29"/>
        <v>0</v>
      </c>
      <c r="AF139" s="60">
        <f t="shared" si="30"/>
        <v>0</v>
      </c>
      <c r="AG139" s="36">
        <f t="shared" si="31"/>
        <v>9.6000000000000252E-3</v>
      </c>
      <c r="AH139" s="37">
        <f t="shared" si="32"/>
        <v>3.7333333333333663E-3</v>
      </c>
      <c r="AI139" s="50" t="s">
        <v>76</v>
      </c>
      <c r="AJ139" s="50"/>
      <c r="AK139" s="25" t="b">
        <v>0</v>
      </c>
      <c r="AL139" s="25"/>
      <c r="AM139" s="25"/>
      <c r="AN139" s="25"/>
      <c r="AO139" s="25"/>
      <c r="AP139" s="37">
        <f t="shared" si="33"/>
        <v>3.333333333333334E-3</v>
      </c>
      <c r="AQ139" s="37"/>
      <c r="AR139" s="37"/>
      <c r="AS139" s="37"/>
      <c r="AT139" s="34">
        <f t="shared" si="20"/>
        <v>6.2666666666666912E-3</v>
      </c>
    </row>
    <row r="140" spans="1:46" ht="15.75" x14ac:dyDescent="0.25">
      <c r="A140" s="15">
        <v>382276</v>
      </c>
      <c r="B140" s="16">
        <v>44714</v>
      </c>
      <c r="C140" s="16" t="s">
        <v>45</v>
      </c>
      <c r="D140" s="17" t="s">
        <v>70</v>
      </c>
      <c r="E140" s="52" t="s">
        <v>200</v>
      </c>
      <c r="F140" s="53">
        <v>480</v>
      </c>
      <c r="G140" s="54">
        <f t="shared" si="21"/>
        <v>4.1200000000000004E-3</v>
      </c>
      <c r="H140" s="44" t="s">
        <v>72</v>
      </c>
      <c r="I140" s="55">
        <f t="shared" si="22"/>
        <v>4.1000000000000003E-3</v>
      </c>
      <c r="J140" s="56">
        <v>2.02</v>
      </c>
      <c r="K140" s="57">
        <f t="shared" si="23"/>
        <v>4.1258169934640524E-3</v>
      </c>
      <c r="L140" s="44" t="s">
        <v>72</v>
      </c>
      <c r="M140" s="21" t="s">
        <v>73</v>
      </c>
      <c r="N140" s="22">
        <v>44714</v>
      </c>
      <c r="O140" s="23">
        <f t="shared" si="24"/>
        <v>1.9776000000000002</v>
      </c>
      <c r="P140" s="23">
        <f t="shared" si="25"/>
        <v>1.9776000000000002</v>
      </c>
      <c r="Q140" s="25" t="s">
        <v>74</v>
      </c>
      <c r="R140" s="49" t="s">
        <v>75</v>
      </c>
      <c r="S140" s="21">
        <v>2022060102</v>
      </c>
      <c r="T140" s="58">
        <v>4.0000000000000001E-3</v>
      </c>
      <c r="U140" s="59">
        <f t="shared" si="34"/>
        <v>1.92</v>
      </c>
      <c r="V140" s="29" t="s">
        <v>72</v>
      </c>
      <c r="W140" s="30" t="b">
        <f t="shared" si="26"/>
        <v>1</v>
      </c>
      <c r="X140" s="25"/>
      <c r="Y140" s="30" t="e">
        <f>VLOOKUP(A140,'[1]Средние курсы'!A:D,4,0)</f>
        <v>#N/A</v>
      </c>
      <c r="Z140" s="30" t="str">
        <f t="shared" si="27"/>
        <v>CNY</v>
      </c>
      <c r="AA140" s="31">
        <f t="shared" si="18"/>
        <v>1.9776000000000002</v>
      </c>
      <c r="AB140" s="60">
        <f t="shared" si="28"/>
        <v>4.0000000000000001E-3</v>
      </c>
      <c r="AC140" s="61">
        <f t="shared" si="19"/>
        <v>4.0000000000000001E-3</v>
      </c>
      <c r="AD140" s="13">
        <f t="shared" si="35"/>
        <v>4.1200000000000004E-3</v>
      </c>
      <c r="AE140" s="34">
        <f t="shared" si="29"/>
        <v>0</v>
      </c>
      <c r="AF140" s="60">
        <f t="shared" si="30"/>
        <v>0</v>
      </c>
      <c r="AG140" s="36">
        <f t="shared" si="31"/>
        <v>5.7600000000000151E-2</v>
      </c>
      <c r="AH140" s="37">
        <f t="shared" si="32"/>
        <v>2.7921568627449489E-3</v>
      </c>
      <c r="AI140" s="50" t="s">
        <v>76</v>
      </c>
      <c r="AJ140" s="50"/>
      <c r="AK140" s="25" t="b">
        <v>0</v>
      </c>
      <c r="AL140" s="25"/>
      <c r="AM140" s="25"/>
      <c r="AN140" s="25"/>
      <c r="AO140" s="25"/>
      <c r="AP140" s="37">
        <f t="shared" si="33"/>
        <v>1.9803921568627453E-2</v>
      </c>
      <c r="AQ140" s="37"/>
      <c r="AR140" s="37"/>
      <c r="AS140" s="37"/>
      <c r="AT140" s="34">
        <f t="shared" si="20"/>
        <v>3.7796078431372698E-2</v>
      </c>
    </row>
    <row r="141" spans="1:46" ht="15.75" x14ac:dyDescent="0.25">
      <c r="A141" s="15">
        <v>382276</v>
      </c>
      <c r="B141" s="16">
        <v>44714</v>
      </c>
      <c r="C141" s="16" t="s">
        <v>45</v>
      </c>
      <c r="D141" s="17" t="s">
        <v>70</v>
      </c>
      <c r="E141" s="52" t="s">
        <v>201</v>
      </c>
      <c r="F141" s="53">
        <v>320</v>
      </c>
      <c r="G141" s="54">
        <f t="shared" si="21"/>
        <v>4.1200000000000004E-3</v>
      </c>
      <c r="H141" s="44" t="s">
        <v>72</v>
      </c>
      <c r="I141" s="55">
        <f t="shared" si="22"/>
        <v>4.1000000000000003E-3</v>
      </c>
      <c r="J141" s="56">
        <v>1.34</v>
      </c>
      <c r="K141" s="57">
        <f t="shared" si="23"/>
        <v>4.1053921568627453E-3</v>
      </c>
      <c r="L141" s="44" t="s">
        <v>72</v>
      </c>
      <c r="M141" s="21" t="s">
        <v>73</v>
      </c>
      <c r="N141" s="22">
        <v>44714</v>
      </c>
      <c r="O141" s="23">
        <f t="shared" si="24"/>
        <v>1.3184</v>
      </c>
      <c r="P141" s="23">
        <f t="shared" si="25"/>
        <v>1.3184</v>
      </c>
      <c r="Q141" s="25" t="s">
        <v>74</v>
      </c>
      <c r="R141" s="49" t="s">
        <v>75</v>
      </c>
      <c r="S141" s="21">
        <v>2022060102</v>
      </c>
      <c r="T141" s="58">
        <v>4.0000000000000001E-3</v>
      </c>
      <c r="U141" s="59">
        <f t="shared" si="34"/>
        <v>1.28</v>
      </c>
      <c r="V141" s="29" t="s">
        <v>72</v>
      </c>
      <c r="W141" s="30" t="b">
        <f t="shared" si="26"/>
        <v>1</v>
      </c>
      <c r="X141" s="25"/>
      <c r="Y141" s="30" t="e">
        <f>VLOOKUP(A141,'[1]Средние курсы'!A:D,4,0)</f>
        <v>#N/A</v>
      </c>
      <c r="Z141" s="30" t="str">
        <f t="shared" si="27"/>
        <v>CNY</v>
      </c>
      <c r="AA141" s="31">
        <f t="shared" si="18"/>
        <v>1.3184</v>
      </c>
      <c r="AB141" s="60">
        <f t="shared" si="28"/>
        <v>4.0000000000000001E-3</v>
      </c>
      <c r="AC141" s="61">
        <f t="shared" si="19"/>
        <v>4.0000000000000001E-3</v>
      </c>
      <c r="AD141" s="13">
        <f t="shared" si="35"/>
        <v>4.1200000000000004E-3</v>
      </c>
      <c r="AE141" s="34">
        <f t="shared" si="29"/>
        <v>0</v>
      </c>
      <c r="AF141" s="60">
        <f t="shared" si="30"/>
        <v>0</v>
      </c>
      <c r="AG141" s="36">
        <f t="shared" si="31"/>
        <v>3.8400000000000101E-2</v>
      </c>
      <c r="AH141" s="37">
        <f t="shared" si="32"/>
        <v>-4.6745098039216448E-3</v>
      </c>
      <c r="AI141" s="50" t="s">
        <v>76</v>
      </c>
      <c r="AJ141" s="50"/>
      <c r="AK141" s="25" t="b">
        <v>0</v>
      </c>
      <c r="AL141" s="25"/>
      <c r="AM141" s="25"/>
      <c r="AN141" s="25"/>
      <c r="AO141" s="25"/>
      <c r="AP141" s="37">
        <f t="shared" si="33"/>
        <v>1.3137254901960785E-2</v>
      </c>
      <c r="AQ141" s="37"/>
      <c r="AR141" s="37"/>
      <c r="AS141" s="37"/>
      <c r="AT141" s="34">
        <f t="shared" si="20"/>
        <v>2.5262745098039316E-2</v>
      </c>
    </row>
    <row r="142" spans="1:46" ht="15.75" x14ac:dyDescent="0.25">
      <c r="A142" s="15">
        <v>382276</v>
      </c>
      <c r="B142" s="16">
        <v>44714</v>
      </c>
      <c r="C142" s="16" t="s">
        <v>45</v>
      </c>
      <c r="D142" s="17" t="s">
        <v>70</v>
      </c>
      <c r="E142" s="52" t="s">
        <v>202</v>
      </c>
      <c r="F142" s="53">
        <v>80</v>
      </c>
      <c r="G142" s="54">
        <f t="shared" si="21"/>
        <v>4.1200000000000004E-3</v>
      </c>
      <c r="H142" s="44" t="s">
        <v>72</v>
      </c>
      <c r="I142" s="55">
        <f t="shared" si="22"/>
        <v>4.1000000000000003E-3</v>
      </c>
      <c r="J142" s="56">
        <v>0.34</v>
      </c>
      <c r="K142" s="57">
        <f t="shared" si="23"/>
        <v>4.1666666666666675E-3</v>
      </c>
      <c r="L142" s="44" t="s">
        <v>72</v>
      </c>
      <c r="M142" s="21" t="s">
        <v>73</v>
      </c>
      <c r="N142" s="22">
        <v>44714</v>
      </c>
      <c r="O142" s="23">
        <f t="shared" si="24"/>
        <v>0.3296</v>
      </c>
      <c r="P142" s="23">
        <f t="shared" si="25"/>
        <v>0.3296</v>
      </c>
      <c r="Q142" s="25" t="s">
        <v>74</v>
      </c>
      <c r="R142" s="49" t="s">
        <v>75</v>
      </c>
      <c r="S142" s="21">
        <v>2022060102</v>
      </c>
      <c r="T142" s="58">
        <v>4.0000000000000001E-3</v>
      </c>
      <c r="U142" s="59">
        <f t="shared" si="34"/>
        <v>0.32</v>
      </c>
      <c r="V142" s="29" t="s">
        <v>72</v>
      </c>
      <c r="W142" s="30" t="b">
        <f t="shared" si="26"/>
        <v>1</v>
      </c>
      <c r="X142" s="25"/>
      <c r="Y142" s="30" t="e">
        <f>VLOOKUP(A142,'[1]Средние курсы'!A:D,4,0)</f>
        <v>#N/A</v>
      </c>
      <c r="Z142" s="30" t="str">
        <f t="shared" si="27"/>
        <v>CNY</v>
      </c>
      <c r="AA142" s="31">
        <f t="shared" si="18"/>
        <v>0.3296</v>
      </c>
      <c r="AB142" s="60">
        <f t="shared" si="28"/>
        <v>4.0000000000000001E-3</v>
      </c>
      <c r="AC142" s="61">
        <f t="shared" si="19"/>
        <v>4.0000000000000001E-3</v>
      </c>
      <c r="AD142" s="13">
        <f t="shared" si="35"/>
        <v>4.1200000000000004E-3</v>
      </c>
      <c r="AE142" s="34">
        <f t="shared" si="29"/>
        <v>0</v>
      </c>
      <c r="AF142" s="60">
        <f t="shared" si="30"/>
        <v>0</v>
      </c>
      <c r="AG142" s="36">
        <f t="shared" si="31"/>
        <v>9.6000000000000252E-3</v>
      </c>
      <c r="AH142" s="37">
        <f t="shared" si="32"/>
        <v>3.7333333333333663E-3</v>
      </c>
      <c r="AI142" s="50" t="s">
        <v>76</v>
      </c>
      <c r="AJ142" s="50"/>
      <c r="AK142" s="25" t="b">
        <v>0</v>
      </c>
      <c r="AL142" s="25"/>
      <c r="AM142" s="25"/>
      <c r="AN142" s="25"/>
      <c r="AO142" s="25"/>
      <c r="AP142" s="37">
        <f t="shared" si="33"/>
        <v>3.333333333333334E-3</v>
      </c>
      <c r="AQ142" s="37"/>
      <c r="AR142" s="37"/>
      <c r="AS142" s="37"/>
      <c r="AT142" s="34">
        <f t="shared" si="20"/>
        <v>6.2666666666666912E-3</v>
      </c>
    </row>
    <row r="143" spans="1:46" ht="15.75" x14ac:dyDescent="0.25">
      <c r="A143" s="15">
        <v>382276</v>
      </c>
      <c r="B143" s="16">
        <v>44714</v>
      </c>
      <c r="C143" s="16" t="s">
        <v>45</v>
      </c>
      <c r="D143" s="17" t="s">
        <v>70</v>
      </c>
      <c r="E143" s="52" t="s">
        <v>203</v>
      </c>
      <c r="F143" s="53">
        <v>80</v>
      </c>
      <c r="G143" s="54">
        <f t="shared" si="21"/>
        <v>4.1200000000000004E-3</v>
      </c>
      <c r="H143" s="44" t="s">
        <v>72</v>
      </c>
      <c r="I143" s="55">
        <f t="shared" si="22"/>
        <v>4.1000000000000003E-3</v>
      </c>
      <c r="J143" s="56">
        <v>0.34</v>
      </c>
      <c r="K143" s="57">
        <f t="shared" si="23"/>
        <v>4.1666666666666675E-3</v>
      </c>
      <c r="L143" s="44" t="s">
        <v>72</v>
      </c>
      <c r="M143" s="21" t="s">
        <v>73</v>
      </c>
      <c r="N143" s="22">
        <v>44714</v>
      </c>
      <c r="O143" s="23">
        <f t="shared" si="24"/>
        <v>0.3296</v>
      </c>
      <c r="P143" s="23">
        <f t="shared" si="25"/>
        <v>0.3296</v>
      </c>
      <c r="Q143" s="25" t="s">
        <v>74</v>
      </c>
      <c r="R143" s="49" t="s">
        <v>75</v>
      </c>
      <c r="S143" s="21">
        <v>2022060102</v>
      </c>
      <c r="T143" s="58">
        <v>4.0000000000000001E-3</v>
      </c>
      <c r="U143" s="59">
        <f t="shared" si="34"/>
        <v>0.32</v>
      </c>
      <c r="V143" s="29" t="s">
        <v>72</v>
      </c>
      <c r="W143" s="30" t="b">
        <f t="shared" si="26"/>
        <v>1</v>
      </c>
      <c r="X143" s="25"/>
      <c r="Y143" s="30" t="e">
        <f>VLOOKUP(A143,'[1]Средние курсы'!A:D,4,0)</f>
        <v>#N/A</v>
      </c>
      <c r="Z143" s="30" t="str">
        <f t="shared" si="27"/>
        <v>CNY</v>
      </c>
      <c r="AA143" s="31">
        <f t="shared" si="18"/>
        <v>0.3296</v>
      </c>
      <c r="AB143" s="60">
        <f t="shared" si="28"/>
        <v>4.0000000000000001E-3</v>
      </c>
      <c r="AC143" s="61">
        <f t="shared" si="19"/>
        <v>4.0000000000000001E-3</v>
      </c>
      <c r="AD143" s="13">
        <f t="shared" si="35"/>
        <v>4.1200000000000004E-3</v>
      </c>
      <c r="AE143" s="34">
        <f t="shared" si="29"/>
        <v>0</v>
      </c>
      <c r="AF143" s="60">
        <f t="shared" si="30"/>
        <v>0</v>
      </c>
      <c r="AG143" s="36">
        <f t="shared" si="31"/>
        <v>9.6000000000000252E-3</v>
      </c>
      <c r="AH143" s="37">
        <f t="shared" si="32"/>
        <v>3.7333333333333663E-3</v>
      </c>
      <c r="AI143" s="50" t="s">
        <v>76</v>
      </c>
      <c r="AJ143" s="50"/>
      <c r="AK143" s="25" t="b">
        <v>0</v>
      </c>
      <c r="AL143" s="25"/>
      <c r="AM143" s="25"/>
      <c r="AN143" s="25"/>
      <c r="AO143" s="25"/>
      <c r="AP143" s="37">
        <f t="shared" si="33"/>
        <v>3.333333333333334E-3</v>
      </c>
      <c r="AQ143" s="37"/>
      <c r="AR143" s="37"/>
      <c r="AS143" s="37"/>
      <c r="AT143" s="34">
        <f t="shared" si="20"/>
        <v>6.2666666666666912E-3</v>
      </c>
    </row>
    <row r="144" spans="1:46" ht="15.75" x14ac:dyDescent="0.25">
      <c r="A144" s="15">
        <v>382276</v>
      </c>
      <c r="B144" s="16">
        <v>44714</v>
      </c>
      <c r="C144" s="16" t="s">
        <v>45</v>
      </c>
      <c r="D144" s="17" t="s">
        <v>70</v>
      </c>
      <c r="E144" s="52" t="s">
        <v>204</v>
      </c>
      <c r="F144" s="53">
        <v>160</v>
      </c>
      <c r="G144" s="54">
        <f t="shared" si="21"/>
        <v>4.1200000000000004E-3</v>
      </c>
      <c r="H144" s="44" t="s">
        <v>72</v>
      </c>
      <c r="I144" s="55">
        <f t="shared" si="22"/>
        <v>4.1000000000000003E-3</v>
      </c>
      <c r="J144" s="56">
        <v>0.67</v>
      </c>
      <c r="K144" s="57">
        <f t="shared" si="23"/>
        <v>4.1053921568627453E-3</v>
      </c>
      <c r="L144" s="44" t="s">
        <v>72</v>
      </c>
      <c r="M144" s="21" t="s">
        <v>73</v>
      </c>
      <c r="N144" s="22">
        <v>44714</v>
      </c>
      <c r="O144" s="23">
        <f t="shared" si="24"/>
        <v>0.65920000000000001</v>
      </c>
      <c r="P144" s="23">
        <f t="shared" si="25"/>
        <v>0.65920000000000001</v>
      </c>
      <c r="Q144" s="25" t="s">
        <v>74</v>
      </c>
      <c r="R144" s="49" t="s">
        <v>75</v>
      </c>
      <c r="S144" s="21">
        <v>2022060102</v>
      </c>
      <c r="T144" s="58">
        <v>4.0000000000000001E-3</v>
      </c>
      <c r="U144" s="59">
        <f t="shared" si="34"/>
        <v>0.64</v>
      </c>
      <c r="V144" s="29" t="s">
        <v>72</v>
      </c>
      <c r="W144" s="30" t="b">
        <f t="shared" si="26"/>
        <v>1</v>
      </c>
      <c r="X144" s="25"/>
      <c r="Y144" s="30" t="e">
        <f>VLOOKUP(A144,'[1]Средние курсы'!A:D,4,0)</f>
        <v>#N/A</v>
      </c>
      <c r="Z144" s="30" t="str">
        <f t="shared" si="27"/>
        <v>CNY</v>
      </c>
      <c r="AA144" s="31">
        <f t="shared" ref="AA144:AA207" si="36">AD144*F144</f>
        <v>0.65920000000000001</v>
      </c>
      <c r="AB144" s="60">
        <f t="shared" si="28"/>
        <v>4.0000000000000001E-3</v>
      </c>
      <c r="AC144" s="61">
        <f t="shared" ref="AC144:AC207" si="37">ROUND(I144/1.03,4)</f>
        <v>4.0000000000000001E-3</v>
      </c>
      <c r="AD144" s="13">
        <f t="shared" si="35"/>
        <v>4.1200000000000004E-3</v>
      </c>
      <c r="AE144" s="34">
        <f t="shared" si="29"/>
        <v>0</v>
      </c>
      <c r="AF144" s="60">
        <f t="shared" si="30"/>
        <v>0</v>
      </c>
      <c r="AG144" s="36">
        <f t="shared" si="31"/>
        <v>1.920000000000005E-2</v>
      </c>
      <c r="AH144" s="37">
        <f t="shared" si="32"/>
        <v>-2.3372549019608224E-3</v>
      </c>
      <c r="AI144" s="50" t="s">
        <v>76</v>
      </c>
      <c r="AJ144" s="50"/>
      <c r="AK144" s="25" t="b">
        <v>0</v>
      </c>
      <c r="AL144" s="25"/>
      <c r="AM144" s="25"/>
      <c r="AN144" s="25"/>
      <c r="AO144" s="25"/>
      <c r="AP144" s="37">
        <f t="shared" si="33"/>
        <v>6.5686274509803924E-3</v>
      </c>
      <c r="AQ144" s="37"/>
      <c r="AR144" s="37"/>
      <c r="AS144" s="37"/>
      <c r="AT144" s="34">
        <f t="shared" ref="AT144:AT207" si="38">AG144-AP144</f>
        <v>1.2631372549019658E-2</v>
      </c>
    </row>
    <row r="145" spans="1:46" ht="15.75" x14ac:dyDescent="0.25">
      <c r="A145" s="15">
        <v>382276</v>
      </c>
      <c r="B145" s="16">
        <v>44714</v>
      </c>
      <c r="C145" s="16" t="s">
        <v>45</v>
      </c>
      <c r="D145" s="17" t="s">
        <v>70</v>
      </c>
      <c r="E145" s="52" t="s">
        <v>205</v>
      </c>
      <c r="F145" s="53">
        <v>120</v>
      </c>
      <c r="G145" s="54">
        <f t="shared" ref="G145:G208" si="39">T145*1.03</f>
        <v>4.1200000000000004E-3</v>
      </c>
      <c r="H145" s="44" t="s">
        <v>72</v>
      </c>
      <c r="I145" s="55">
        <f t="shared" ref="I145:I208" si="40">ROUND(IF(W145=FALSE,G145/X145,G145),4)</f>
        <v>4.1000000000000003E-3</v>
      </c>
      <c r="J145" s="56">
        <v>0.5</v>
      </c>
      <c r="K145" s="57">
        <f t="shared" ref="K145:K208" si="41">(J145/1.02)/F145</f>
        <v>4.0849673202614381E-3</v>
      </c>
      <c r="L145" s="44" t="s">
        <v>72</v>
      </c>
      <c r="M145" s="21" t="s">
        <v>73</v>
      </c>
      <c r="N145" s="22">
        <v>44714</v>
      </c>
      <c r="O145" s="23">
        <f t="shared" ref="O145:O208" si="42">F145*G145</f>
        <v>0.49440000000000006</v>
      </c>
      <c r="P145" s="23">
        <f t="shared" ref="P145:P208" si="43">IF(W145=FALSE,O145/X145,O145)</f>
        <v>0.49440000000000006</v>
      </c>
      <c r="Q145" s="25" t="s">
        <v>74</v>
      </c>
      <c r="R145" s="49" t="s">
        <v>75</v>
      </c>
      <c r="S145" s="21">
        <v>2022060102</v>
      </c>
      <c r="T145" s="58">
        <v>4.0000000000000001E-3</v>
      </c>
      <c r="U145" s="59">
        <f t="shared" si="34"/>
        <v>0.48</v>
      </c>
      <c r="V145" s="29" t="s">
        <v>72</v>
      </c>
      <c r="W145" s="30" t="b">
        <f t="shared" ref="W145:W208" si="44">V145=H145</f>
        <v>1</v>
      </c>
      <c r="X145" s="25"/>
      <c r="Y145" s="30" t="e">
        <f>VLOOKUP(A145,'[1]Средние курсы'!A:D,4,0)</f>
        <v>#N/A</v>
      </c>
      <c r="Z145" s="30" t="str">
        <f t="shared" ref="Z145:Z208" si="45">IF(H145=V145,V145,"USD")</f>
        <v>CNY</v>
      </c>
      <c r="AA145" s="31">
        <f t="shared" si="36"/>
        <v>0.49440000000000006</v>
      </c>
      <c r="AB145" s="60">
        <f t="shared" ref="AB145:AB208" si="46">T145</f>
        <v>4.0000000000000001E-3</v>
      </c>
      <c r="AC145" s="61">
        <f t="shared" si="37"/>
        <v>4.0000000000000001E-3</v>
      </c>
      <c r="AD145" s="13">
        <f t="shared" si="35"/>
        <v>4.1200000000000004E-3</v>
      </c>
      <c r="AE145" s="34">
        <f t="shared" ref="AE145:AE208" si="47">(AB145-T145)*F145</f>
        <v>0</v>
      </c>
      <c r="AF145" s="60">
        <f t="shared" ref="AF145:AF208" si="48">(AC145-AB145)*F145</f>
        <v>0</v>
      </c>
      <c r="AG145" s="36">
        <f t="shared" ref="AG145:AG208" si="49">(AD145-AC145)*F145</f>
        <v>1.4400000000000038E-2</v>
      </c>
      <c r="AH145" s="37">
        <f t="shared" ref="AH145:AH208" si="50">(K145-AD145)*F145</f>
        <v>-4.2039215686274709E-3</v>
      </c>
      <c r="AI145" s="50" t="s">
        <v>76</v>
      </c>
      <c r="AJ145" s="50"/>
      <c r="AK145" s="25" t="b">
        <v>0</v>
      </c>
      <c r="AL145" s="25"/>
      <c r="AM145" s="25"/>
      <c r="AN145" s="25"/>
      <c r="AO145" s="25"/>
      <c r="AP145" s="37">
        <f t="shared" ref="AP145:AP208" si="51">K145*F145*0.01</f>
        <v>4.9019607843137263E-3</v>
      </c>
      <c r="AQ145" s="37"/>
      <c r="AR145" s="37"/>
      <c r="AS145" s="37"/>
      <c r="AT145" s="34">
        <f t="shared" si="38"/>
        <v>9.4980392156863123E-3</v>
      </c>
    </row>
    <row r="146" spans="1:46" ht="15.75" x14ac:dyDescent="0.25">
      <c r="A146" s="15">
        <v>382276</v>
      </c>
      <c r="B146" s="16">
        <v>44714</v>
      </c>
      <c r="C146" s="16" t="s">
        <v>45</v>
      </c>
      <c r="D146" s="17" t="s">
        <v>70</v>
      </c>
      <c r="E146" s="52" t="s">
        <v>206</v>
      </c>
      <c r="F146" s="53">
        <v>40</v>
      </c>
      <c r="G146" s="54">
        <f t="shared" si="39"/>
        <v>4.1200000000000004E-3</v>
      </c>
      <c r="H146" s="44" t="s">
        <v>72</v>
      </c>
      <c r="I146" s="55">
        <f t="shared" si="40"/>
        <v>4.1000000000000003E-3</v>
      </c>
      <c r="J146" s="56">
        <v>0.17</v>
      </c>
      <c r="K146" s="57">
        <f t="shared" si="41"/>
        <v>4.1666666666666675E-3</v>
      </c>
      <c r="L146" s="44" t="s">
        <v>72</v>
      </c>
      <c r="M146" s="21" t="s">
        <v>73</v>
      </c>
      <c r="N146" s="22">
        <v>44714</v>
      </c>
      <c r="O146" s="23">
        <f t="shared" si="42"/>
        <v>0.1648</v>
      </c>
      <c r="P146" s="23">
        <f t="shared" si="43"/>
        <v>0.1648</v>
      </c>
      <c r="Q146" s="25" t="s">
        <v>74</v>
      </c>
      <c r="R146" s="49" t="s">
        <v>75</v>
      </c>
      <c r="S146" s="21">
        <v>2022060102</v>
      </c>
      <c r="T146" s="58">
        <v>4.0000000000000001E-3</v>
      </c>
      <c r="U146" s="59">
        <f t="shared" si="34"/>
        <v>0.16</v>
      </c>
      <c r="V146" s="29" t="s">
        <v>72</v>
      </c>
      <c r="W146" s="30" t="b">
        <f t="shared" si="44"/>
        <v>1</v>
      </c>
      <c r="X146" s="25"/>
      <c r="Y146" s="30" t="e">
        <f>VLOOKUP(A146,'[1]Средние курсы'!A:D,4,0)</f>
        <v>#N/A</v>
      </c>
      <c r="Z146" s="30" t="str">
        <f t="shared" si="45"/>
        <v>CNY</v>
      </c>
      <c r="AA146" s="31">
        <f t="shared" si="36"/>
        <v>0.1648</v>
      </c>
      <c r="AB146" s="60">
        <f t="shared" si="46"/>
        <v>4.0000000000000001E-3</v>
      </c>
      <c r="AC146" s="61">
        <f t="shared" si="37"/>
        <v>4.0000000000000001E-3</v>
      </c>
      <c r="AD146" s="13">
        <f t="shared" si="35"/>
        <v>4.1200000000000004E-3</v>
      </c>
      <c r="AE146" s="34">
        <f t="shared" si="47"/>
        <v>0</v>
      </c>
      <c r="AF146" s="60">
        <f t="shared" si="48"/>
        <v>0</v>
      </c>
      <c r="AG146" s="36">
        <f t="shared" si="49"/>
        <v>4.8000000000000126E-3</v>
      </c>
      <c r="AH146" s="37">
        <f t="shared" si="50"/>
        <v>1.8666666666666831E-3</v>
      </c>
      <c r="AI146" s="50" t="s">
        <v>76</v>
      </c>
      <c r="AJ146" s="50"/>
      <c r="AK146" s="25" t="b">
        <v>0</v>
      </c>
      <c r="AL146" s="25"/>
      <c r="AM146" s="25"/>
      <c r="AN146" s="25"/>
      <c r="AO146" s="25"/>
      <c r="AP146" s="37">
        <f t="shared" si="51"/>
        <v>1.666666666666667E-3</v>
      </c>
      <c r="AQ146" s="37"/>
      <c r="AR146" s="37"/>
      <c r="AS146" s="37"/>
      <c r="AT146" s="34">
        <f t="shared" si="38"/>
        <v>3.1333333333333456E-3</v>
      </c>
    </row>
    <row r="147" spans="1:46" ht="15.75" x14ac:dyDescent="0.25">
      <c r="A147" s="15">
        <v>382276</v>
      </c>
      <c r="B147" s="16">
        <v>44714</v>
      </c>
      <c r="C147" s="16" t="s">
        <v>45</v>
      </c>
      <c r="D147" s="17" t="s">
        <v>70</v>
      </c>
      <c r="E147" s="52" t="s">
        <v>207</v>
      </c>
      <c r="F147" s="53">
        <v>40</v>
      </c>
      <c r="G147" s="54">
        <f t="shared" si="39"/>
        <v>4.1200000000000004E-3</v>
      </c>
      <c r="H147" s="44" t="s">
        <v>72</v>
      </c>
      <c r="I147" s="55">
        <f t="shared" si="40"/>
        <v>4.1000000000000003E-3</v>
      </c>
      <c r="J147" s="56">
        <v>0.17</v>
      </c>
      <c r="K147" s="57">
        <f t="shared" si="41"/>
        <v>4.1666666666666675E-3</v>
      </c>
      <c r="L147" s="44" t="s">
        <v>72</v>
      </c>
      <c r="M147" s="21" t="s">
        <v>73</v>
      </c>
      <c r="N147" s="22">
        <v>44714</v>
      </c>
      <c r="O147" s="23">
        <f t="shared" si="42"/>
        <v>0.1648</v>
      </c>
      <c r="P147" s="23">
        <f t="shared" si="43"/>
        <v>0.1648</v>
      </c>
      <c r="Q147" s="25" t="s">
        <v>74</v>
      </c>
      <c r="R147" s="49" t="s">
        <v>75</v>
      </c>
      <c r="S147" s="21">
        <v>2022060102</v>
      </c>
      <c r="T147" s="58">
        <v>4.0000000000000001E-3</v>
      </c>
      <c r="U147" s="59">
        <f t="shared" si="34"/>
        <v>0.16</v>
      </c>
      <c r="V147" s="29" t="s">
        <v>72</v>
      </c>
      <c r="W147" s="30" t="b">
        <f t="shared" si="44"/>
        <v>1</v>
      </c>
      <c r="X147" s="25"/>
      <c r="Y147" s="30" t="e">
        <f>VLOOKUP(A147,'[1]Средние курсы'!A:D,4,0)</f>
        <v>#N/A</v>
      </c>
      <c r="Z147" s="30" t="str">
        <f t="shared" si="45"/>
        <v>CNY</v>
      </c>
      <c r="AA147" s="31">
        <f t="shared" si="36"/>
        <v>0.1648</v>
      </c>
      <c r="AB147" s="60">
        <f t="shared" si="46"/>
        <v>4.0000000000000001E-3</v>
      </c>
      <c r="AC147" s="61">
        <f t="shared" si="37"/>
        <v>4.0000000000000001E-3</v>
      </c>
      <c r="AD147" s="13">
        <f t="shared" si="35"/>
        <v>4.1200000000000004E-3</v>
      </c>
      <c r="AE147" s="34">
        <f t="shared" si="47"/>
        <v>0</v>
      </c>
      <c r="AF147" s="60">
        <f t="shared" si="48"/>
        <v>0</v>
      </c>
      <c r="AG147" s="36">
        <f t="shared" si="49"/>
        <v>4.8000000000000126E-3</v>
      </c>
      <c r="AH147" s="37">
        <f t="shared" si="50"/>
        <v>1.8666666666666831E-3</v>
      </c>
      <c r="AI147" s="50" t="s">
        <v>76</v>
      </c>
      <c r="AJ147" s="50"/>
      <c r="AK147" s="25" t="b">
        <v>0</v>
      </c>
      <c r="AL147" s="25"/>
      <c r="AM147" s="25"/>
      <c r="AN147" s="25"/>
      <c r="AO147" s="25"/>
      <c r="AP147" s="37">
        <f t="shared" si="51"/>
        <v>1.666666666666667E-3</v>
      </c>
      <c r="AQ147" s="37"/>
      <c r="AR147" s="37"/>
      <c r="AS147" s="37"/>
      <c r="AT147" s="34">
        <f t="shared" si="38"/>
        <v>3.1333333333333456E-3</v>
      </c>
    </row>
    <row r="148" spans="1:46" ht="15.75" x14ac:dyDescent="0.25">
      <c r="A148" s="15">
        <v>382276</v>
      </c>
      <c r="B148" s="16">
        <v>44714</v>
      </c>
      <c r="C148" s="16" t="s">
        <v>45</v>
      </c>
      <c r="D148" s="17" t="s">
        <v>70</v>
      </c>
      <c r="E148" s="52" t="s">
        <v>208</v>
      </c>
      <c r="F148" s="53">
        <v>80</v>
      </c>
      <c r="G148" s="54">
        <f t="shared" si="39"/>
        <v>4.1200000000000004E-3</v>
      </c>
      <c r="H148" s="44" t="s">
        <v>72</v>
      </c>
      <c r="I148" s="55">
        <f t="shared" si="40"/>
        <v>4.1000000000000003E-3</v>
      </c>
      <c r="J148" s="56">
        <v>0.34</v>
      </c>
      <c r="K148" s="57">
        <f t="shared" si="41"/>
        <v>4.1666666666666675E-3</v>
      </c>
      <c r="L148" s="44" t="s">
        <v>72</v>
      </c>
      <c r="M148" s="21" t="s">
        <v>73</v>
      </c>
      <c r="N148" s="22">
        <v>44714</v>
      </c>
      <c r="O148" s="23">
        <f t="shared" si="42"/>
        <v>0.3296</v>
      </c>
      <c r="P148" s="23">
        <f t="shared" si="43"/>
        <v>0.3296</v>
      </c>
      <c r="Q148" s="25" t="s">
        <v>74</v>
      </c>
      <c r="R148" s="49" t="s">
        <v>75</v>
      </c>
      <c r="S148" s="21">
        <v>2022060102</v>
      </c>
      <c r="T148" s="58">
        <v>4.0000000000000001E-3</v>
      </c>
      <c r="U148" s="59">
        <f t="shared" si="34"/>
        <v>0.32</v>
      </c>
      <c r="V148" s="29" t="s">
        <v>72</v>
      </c>
      <c r="W148" s="30" t="b">
        <f t="shared" si="44"/>
        <v>1</v>
      </c>
      <c r="X148" s="25"/>
      <c r="Y148" s="30" t="e">
        <f>VLOOKUP(A148,'[1]Средние курсы'!A:D,4,0)</f>
        <v>#N/A</v>
      </c>
      <c r="Z148" s="30" t="str">
        <f t="shared" si="45"/>
        <v>CNY</v>
      </c>
      <c r="AA148" s="31">
        <f t="shared" si="36"/>
        <v>0.3296</v>
      </c>
      <c r="AB148" s="60">
        <f t="shared" si="46"/>
        <v>4.0000000000000001E-3</v>
      </c>
      <c r="AC148" s="61">
        <f t="shared" si="37"/>
        <v>4.0000000000000001E-3</v>
      </c>
      <c r="AD148" s="13">
        <f t="shared" si="35"/>
        <v>4.1200000000000004E-3</v>
      </c>
      <c r="AE148" s="34">
        <f t="shared" si="47"/>
        <v>0</v>
      </c>
      <c r="AF148" s="60">
        <f t="shared" si="48"/>
        <v>0</v>
      </c>
      <c r="AG148" s="36">
        <f t="shared" si="49"/>
        <v>9.6000000000000252E-3</v>
      </c>
      <c r="AH148" s="37">
        <f t="shared" si="50"/>
        <v>3.7333333333333663E-3</v>
      </c>
      <c r="AI148" s="50" t="s">
        <v>76</v>
      </c>
      <c r="AJ148" s="50"/>
      <c r="AK148" s="25" t="b">
        <v>0</v>
      </c>
      <c r="AL148" s="25"/>
      <c r="AM148" s="25"/>
      <c r="AN148" s="25"/>
      <c r="AO148" s="25"/>
      <c r="AP148" s="37">
        <f t="shared" si="51"/>
        <v>3.333333333333334E-3</v>
      </c>
      <c r="AQ148" s="37"/>
      <c r="AR148" s="37"/>
      <c r="AS148" s="37"/>
      <c r="AT148" s="34">
        <f t="shared" si="38"/>
        <v>6.2666666666666912E-3</v>
      </c>
    </row>
    <row r="149" spans="1:46" ht="15.75" x14ac:dyDescent="0.25">
      <c r="A149" s="15">
        <v>382276</v>
      </c>
      <c r="B149" s="16">
        <v>44714</v>
      </c>
      <c r="C149" s="16" t="s">
        <v>45</v>
      </c>
      <c r="D149" s="17" t="s">
        <v>70</v>
      </c>
      <c r="E149" s="52" t="s">
        <v>209</v>
      </c>
      <c r="F149" s="53">
        <v>200</v>
      </c>
      <c r="G149" s="54">
        <f t="shared" si="39"/>
        <v>4.1200000000000004E-3</v>
      </c>
      <c r="H149" s="44" t="s">
        <v>72</v>
      </c>
      <c r="I149" s="55">
        <f t="shared" si="40"/>
        <v>4.1000000000000003E-3</v>
      </c>
      <c r="J149" s="56">
        <v>0.84</v>
      </c>
      <c r="K149" s="57">
        <f t="shared" si="41"/>
        <v>4.1176470588235288E-3</v>
      </c>
      <c r="L149" s="44" t="s">
        <v>72</v>
      </c>
      <c r="M149" s="21" t="s">
        <v>73</v>
      </c>
      <c r="N149" s="22">
        <v>44714</v>
      </c>
      <c r="O149" s="23">
        <f t="shared" si="42"/>
        <v>0.82400000000000007</v>
      </c>
      <c r="P149" s="23">
        <f t="shared" si="43"/>
        <v>0.82400000000000007</v>
      </c>
      <c r="Q149" s="25" t="s">
        <v>74</v>
      </c>
      <c r="R149" s="49" t="s">
        <v>75</v>
      </c>
      <c r="S149" s="21">
        <v>2022060102</v>
      </c>
      <c r="T149" s="58">
        <v>4.0000000000000001E-3</v>
      </c>
      <c r="U149" s="59">
        <f t="shared" ref="U149:U212" si="52">F149*T149</f>
        <v>0.8</v>
      </c>
      <c r="V149" s="29" t="s">
        <v>72</v>
      </c>
      <c r="W149" s="30" t="b">
        <f t="shared" si="44"/>
        <v>1</v>
      </c>
      <c r="X149" s="25"/>
      <c r="Y149" s="30" t="e">
        <f>VLOOKUP(A149,'[1]Средние курсы'!A:D,4,0)</f>
        <v>#N/A</v>
      </c>
      <c r="Z149" s="30" t="str">
        <f t="shared" si="45"/>
        <v>CNY</v>
      </c>
      <c r="AA149" s="31">
        <f t="shared" si="36"/>
        <v>0.82400000000000007</v>
      </c>
      <c r="AB149" s="60">
        <f t="shared" si="46"/>
        <v>4.0000000000000001E-3</v>
      </c>
      <c r="AC149" s="61">
        <f t="shared" si="37"/>
        <v>4.0000000000000001E-3</v>
      </c>
      <c r="AD149" s="13">
        <f t="shared" si="35"/>
        <v>4.1200000000000004E-3</v>
      </c>
      <c r="AE149" s="34">
        <f t="shared" si="47"/>
        <v>0</v>
      </c>
      <c r="AF149" s="60">
        <f t="shared" si="48"/>
        <v>0</v>
      </c>
      <c r="AG149" s="36">
        <f t="shared" si="49"/>
        <v>2.4000000000000063E-2</v>
      </c>
      <c r="AH149" s="37">
        <f t="shared" si="50"/>
        <v>-4.7058823529431276E-4</v>
      </c>
      <c r="AI149" s="50" t="s">
        <v>76</v>
      </c>
      <c r="AJ149" s="50"/>
      <c r="AK149" s="25" t="b">
        <v>0</v>
      </c>
      <c r="AL149" s="25"/>
      <c r="AM149" s="25"/>
      <c r="AN149" s="25"/>
      <c r="AO149" s="25"/>
      <c r="AP149" s="37">
        <f t="shared" si="51"/>
        <v>8.2352941176470577E-3</v>
      </c>
      <c r="AQ149" s="37"/>
      <c r="AR149" s="37"/>
      <c r="AS149" s="37"/>
      <c r="AT149" s="34">
        <f t="shared" si="38"/>
        <v>1.5764705882353007E-2</v>
      </c>
    </row>
    <row r="150" spans="1:46" ht="15.75" x14ac:dyDescent="0.25">
      <c r="A150" s="15">
        <v>382276</v>
      </c>
      <c r="B150" s="16">
        <v>44714</v>
      </c>
      <c r="C150" s="16" t="s">
        <v>45</v>
      </c>
      <c r="D150" s="17" t="s">
        <v>70</v>
      </c>
      <c r="E150" s="52" t="s">
        <v>210</v>
      </c>
      <c r="F150" s="53">
        <v>8760</v>
      </c>
      <c r="G150" s="54">
        <f t="shared" si="39"/>
        <v>1.8746000000000002E-2</v>
      </c>
      <c r="H150" s="44" t="s">
        <v>72</v>
      </c>
      <c r="I150" s="55">
        <f t="shared" si="40"/>
        <v>1.8700000000000001E-2</v>
      </c>
      <c r="J150" s="56">
        <v>167.4</v>
      </c>
      <c r="K150" s="57">
        <f t="shared" si="41"/>
        <v>1.8734891216760679E-2</v>
      </c>
      <c r="L150" s="44" t="s">
        <v>72</v>
      </c>
      <c r="M150" s="21" t="s">
        <v>73</v>
      </c>
      <c r="N150" s="22">
        <v>44714</v>
      </c>
      <c r="O150" s="23">
        <f t="shared" si="42"/>
        <v>164.21496000000002</v>
      </c>
      <c r="P150" s="23">
        <f t="shared" si="43"/>
        <v>164.21496000000002</v>
      </c>
      <c r="Q150" s="25" t="s">
        <v>74</v>
      </c>
      <c r="R150" s="49" t="s">
        <v>75</v>
      </c>
      <c r="S150" s="21">
        <v>2022060102</v>
      </c>
      <c r="T150" s="58">
        <v>1.8200000000000001E-2</v>
      </c>
      <c r="U150" s="59">
        <f t="shared" si="52"/>
        <v>159.43200000000002</v>
      </c>
      <c r="V150" s="29" t="s">
        <v>72</v>
      </c>
      <c r="W150" s="30" t="b">
        <f t="shared" si="44"/>
        <v>1</v>
      </c>
      <c r="X150" s="25"/>
      <c r="Y150" s="30" t="e">
        <f>VLOOKUP(A150,'[1]Средние курсы'!A:D,4,0)</f>
        <v>#N/A</v>
      </c>
      <c r="Z150" s="30" t="str">
        <f t="shared" si="45"/>
        <v>CNY</v>
      </c>
      <c r="AA150" s="31">
        <f t="shared" si="36"/>
        <v>164.21496000000002</v>
      </c>
      <c r="AB150" s="60">
        <f t="shared" si="46"/>
        <v>1.8200000000000001E-2</v>
      </c>
      <c r="AC150" s="61">
        <f t="shared" si="37"/>
        <v>1.8200000000000001E-2</v>
      </c>
      <c r="AD150" s="13">
        <f t="shared" si="35"/>
        <v>1.8746000000000002E-2</v>
      </c>
      <c r="AE150" s="34">
        <f t="shared" si="47"/>
        <v>0</v>
      </c>
      <c r="AF150" s="60">
        <f t="shared" si="48"/>
        <v>0</v>
      </c>
      <c r="AG150" s="36">
        <f t="shared" si="49"/>
        <v>4.7829600000000116</v>
      </c>
      <c r="AH150" s="37">
        <f t="shared" si="50"/>
        <v>-9.7312941176472545E-2</v>
      </c>
      <c r="AI150" s="50" t="s">
        <v>76</v>
      </c>
      <c r="AJ150" s="50"/>
      <c r="AK150" s="25" t="b">
        <v>0</v>
      </c>
      <c r="AL150" s="25"/>
      <c r="AM150" s="25"/>
      <c r="AN150" s="25"/>
      <c r="AO150" s="25"/>
      <c r="AP150" s="37">
        <f t="shared" si="51"/>
        <v>1.6411764705882355</v>
      </c>
      <c r="AQ150" s="37"/>
      <c r="AR150" s="37"/>
      <c r="AS150" s="37"/>
      <c r="AT150" s="34">
        <f t="shared" si="38"/>
        <v>3.141783529411776</v>
      </c>
    </row>
    <row r="151" spans="1:46" ht="15.75" x14ac:dyDescent="0.25">
      <c r="A151" s="15">
        <v>382276</v>
      </c>
      <c r="B151" s="16">
        <v>44714</v>
      </c>
      <c r="C151" s="16" t="s">
        <v>45</v>
      </c>
      <c r="D151" s="17" t="s">
        <v>70</v>
      </c>
      <c r="E151" s="52" t="s">
        <v>211</v>
      </c>
      <c r="F151" s="53">
        <v>120</v>
      </c>
      <c r="G151" s="54">
        <f t="shared" si="39"/>
        <v>0.44403300000000001</v>
      </c>
      <c r="H151" s="44" t="s">
        <v>72</v>
      </c>
      <c r="I151" s="55">
        <f t="shared" si="40"/>
        <v>0.44400000000000001</v>
      </c>
      <c r="J151" s="56">
        <v>54.32</v>
      </c>
      <c r="K151" s="57">
        <f t="shared" si="41"/>
        <v>0.44379084967320265</v>
      </c>
      <c r="L151" s="44" t="s">
        <v>72</v>
      </c>
      <c r="M151" s="21" t="s">
        <v>73</v>
      </c>
      <c r="N151" s="22">
        <v>44714</v>
      </c>
      <c r="O151" s="23">
        <f t="shared" si="42"/>
        <v>53.28396</v>
      </c>
      <c r="P151" s="23">
        <f t="shared" si="43"/>
        <v>53.28396</v>
      </c>
      <c r="Q151" s="25" t="s">
        <v>74</v>
      </c>
      <c r="R151" s="49" t="s">
        <v>75</v>
      </c>
      <c r="S151" s="21">
        <v>2022060102</v>
      </c>
      <c r="T151" s="58">
        <v>0.43109999999999998</v>
      </c>
      <c r="U151" s="59">
        <f t="shared" si="52"/>
        <v>51.731999999999999</v>
      </c>
      <c r="V151" s="29" t="s">
        <v>72</v>
      </c>
      <c r="W151" s="30" t="b">
        <f t="shared" si="44"/>
        <v>1</v>
      </c>
      <c r="X151" s="25"/>
      <c r="Y151" s="30" t="e">
        <f>VLOOKUP(A151,'[1]Средние курсы'!A:D,4,0)</f>
        <v>#N/A</v>
      </c>
      <c r="Z151" s="30" t="str">
        <f t="shared" si="45"/>
        <v>CNY</v>
      </c>
      <c r="AA151" s="31">
        <f t="shared" si="36"/>
        <v>53.28396</v>
      </c>
      <c r="AB151" s="60">
        <f t="shared" si="46"/>
        <v>0.43109999999999998</v>
      </c>
      <c r="AC151" s="61">
        <f t="shared" si="37"/>
        <v>0.43109999999999998</v>
      </c>
      <c r="AD151" s="13">
        <f t="shared" ref="AD151:AD214" si="53">AC151*1.03</f>
        <v>0.44403300000000001</v>
      </c>
      <c r="AE151" s="34">
        <f t="shared" si="47"/>
        <v>0</v>
      </c>
      <c r="AF151" s="60">
        <f t="shared" si="48"/>
        <v>0</v>
      </c>
      <c r="AG151" s="36">
        <f t="shared" si="49"/>
        <v>1.5519600000000033</v>
      </c>
      <c r="AH151" s="37">
        <f t="shared" si="50"/>
        <v>-2.9058039215683618E-2</v>
      </c>
      <c r="AI151" s="50" t="s">
        <v>76</v>
      </c>
      <c r="AJ151" s="50"/>
      <c r="AK151" s="25" t="b">
        <v>0</v>
      </c>
      <c r="AL151" s="25"/>
      <c r="AM151" s="25"/>
      <c r="AN151" s="25"/>
      <c r="AO151" s="25"/>
      <c r="AP151" s="37">
        <f t="shared" si="51"/>
        <v>0.53254901960784318</v>
      </c>
      <c r="AQ151" s="37"/>
      <c r="AR151" s="37"/>
      <c r="AS151" s="37"/>
      <c r="AT151" s="34">
        <f t="shared" si="38"/>
        <v>1.01941098039216</v>
      </c>
    </row>
    <row r="152" spans="1:46" ht="15.75" x14ac:dyDescent="0.25">
      <c r="A152" s="15">
        <v>382276</v>
      </c>
      <c r="B152" s="16">
        <v>44714</v>
      </c>
      <c r="C152" s="16" t="s">
        <v>45</v>
      </c>
      <c r="D152" s="17" t="s">
        <v>70</v>
      </c>
      <c r="E152" s="52" t="s">
        <v>212</v>
      </c>
      <c r="F152" s="53">
        <v>160</v>
      </c>
      <c r="G152" s="54">
        <f t="shared" si="39"/>
        <v>4.1200000000000004E-3</v>
      </c>
      <c r="H152" s="44" t="s">
        <v>72</v>
      </c>
      <c r="I152" s="55">
        <f t="shared" si="40"/>
        <v>4.1000000000000003E-3</v>
      </c>
      <c r="J152" s="56">
        <v>0.67</v>
      </c>
      <c r="K152" s="57">
        <f t="shared" si="41"/>
        <v>4.1053921568627453E-3</v>
      </c>
      <c r="L152" s="44" t="s">
        <v>72</v>
      </c>
      <c r="M152" s="21" t="s">
        <v>73</v>
      </c>
      <c r="N152" s="22">
        <v>44714</v>
      </c>
      <c r="O152" s="23">
        <f t="shared" si="42"/>
        <v>0.65920000000000001</v>
      </c>
      <c r="P152" s="23">
        <f t="shared" si="43"/>
        <v>0.65920000000000001</v>
      </c>
      <c r="Q152" s="25" t="s">
        <v>74</v>
      </c>
      <c r="R152" s="49" t="s">
        <v>75</v>
      </c>
      <c r="S152" s="21">
        <v>2022060102</v>
      </c>
      <c r="T152" s="58">
        <v>4.0000000000000001E-3</v>
      </c>
      <c r="U152" s="59">
        <f t="shared" si="52"/>
        <v>0.64</v>
      </c>
      <c r="V152" s="29" t="s">
        <v>72</v>
      </c>
      <c r="W152" s="30" t="b">
        <f t="shared" si="44"/>
        <v>1</v>
      </c>
      <c r="X152" s="25"/>
      <c r="Y152" s="30" t="e">
        <f>VLOOKUP(A152,'[1]Средние курсы'!A:D,4,0)</f>
        <v>#N/A</v>
      </c>
      <c r="Z152" s="30" t="str">
        <f t="shared" si="45"/>
        <v>CNY</v>
      </c>
      <c r="AA152" s="31">
        <f t="shared" si="36"/>
        <v>0.65920000000000001</v>
      </c>
      <c r="AB152" s="60">
        <f t="shared" si="46"/>
        <v>4.0000000000000001E-3</v>
      </c>
      <c r="AC152" s="61">
        <f t="shared" si="37"/>
        <v>4.0000000000000001E-3</v>
      </c>
      <c r="AD152" s="13">
        <f t="shared" si="53"/>
        <v>4.1200000000000004E-3</v>
      </c>
      <c r="AE152" s="34">
        <f t="shared" si="47"/>
        <v>0</v>
      </c>
      <c r="AF152" s="60">
        <f t="shared" si="48"/>
        <v>0</v>
      </c>
      <c r="AG152" s="36">
        <f t="shared" si="49"/>
        <v>1.920000000000005E-2</v>
      </c>
      <c r="AH152" s="37">
        <f t="shared" si="50"/>
        <v>-2.3372549019608224E-3</v>
      </c>
      <c r="AI152" s="50" t="s">
        <v>76</v>
      </c>
      <c r="AJ152" s="50"/>
      <c r="AK152" s="25" t="b">
        <v>0</v>
      </c>
      <c r="AL152" s="25"/>
      <c r="AM152" s="25"/>
      <c r="AN152" s="25"/>
      <c r="AO152" s="25"/>
      <c r="AP152" s="37">
        <f t="shared" si="51"/>
        <v>6.5686274509803924E-3</v>
      </c>
      <c r="AQ152" s="37"/>
      <c r="AR152" s="37"/>
      <c r="AS152" s="37"/>
      <c r="AT152" s="34">
        <f t="shared" si="38"/>
        <v>1.2631372549019658E-2</v>
      </c>
    </row>
    <row r="153" spans="1:46" ht="15.75" x14ac:dyDescent="0.25">
      <c r="A153" s="15">
        <v>382276</v>
      </c>
      <c r="B153" s="16">
        <v>44714</v>
      </c>
      <c r="C153" s="16" t="s">
        <v>45</v>
      </c>
      <c r="D153" s="17" t="s">
        <v>70</v>
      </c>
      <c r="E153" s="52" t="s">
        <v>213</v>
      </c>
      <c r="F153" s="53">
        <v>240</v>
      </c>
      <c r="G153" s="54">
        <f t="shared" si="39"/>
        <v>0.62902100000000005</v>
      </c>
      <c r="H153" s="44" t="s">
        <v>72</v>
      </c>
      <c r="I153" s="55">
        <f t="shared" si="40"/>
        <v>0.629</v>
      </c>
      <c r="J153" s="56">
        <v>153.9</v>
      </c>
      <c r="K153" s="57">
        <f t="shared" si="41"/>
        <v>0.62867647058823528</v>
      </c>
      <c r="L153" s="44" t="s">
        <v>72</v>
      </c>
      <c r="M153" s="21" t="s">
        <v>73</v>
      </c>
      <c r="N153" s="22">
        <v>44714</v>
      </c>
      <c r="O153" s="23">
        <f t="shared" si="42"/>
        <v>150.96504000000002</v>
      </c>
      <c r="P153" s="23">
        <f t="shared" si="43"/>
        <v>150.96504000000002</v>
      </c>
      <c r="Q153" s="25" t="s">
        <v>74</v>
      </c>
      <c r="R153" s="49" t="s">
        <v>75</v>
      </c>
      <c r="S153" s="21">
        <v>2022060102</v>
      </c>
      <c r="T153" s="58">
        <v>0.61070000000000002</v>
      </c>
      <c r="U153" s="59">
        <f t="shared" si="52"/>
        <v>146.56800000000001</v>
      </c>
      <c r="V153" s="29" t="s">
        <v>72</v>
      </c>
      <c r="W153" s="30" t="b">
        <f t="shared" si="44"/>
        <v>1</v>
      </c>
      <c r="X153" s="25"/>
      <c r="Y153" s="30" t="e">
        <f>VLOOKUP(A153,'[1]Средние курсы'!A:D,4,0)</f>
        <v>#N/A</v>
      </c>
      <c r="Z153" s="30" t="str">
        <f t="shared" si="45"/>
        <v>CNY</v>
      </c>
      <c r="AA153" s="31">
        <f t="shared" si="36"/>
        <v>150.96504000000002</v>
      </c>
      <c r="AB153" s="60">
        <f t="shared" si="46"/>
        <v>0.61070000000000002</v>
      </c>
      <c r="AC153" s="61">
        <f t="shared" si="37"/>
        <v>0.61070000000000002</v>
      </c>
      <c r="AD153" s="13">
        <f t="shared" si="53"/>
        <v>0.62902100000000005</v>
      </c>
      <c r="AE153" s="34">
        <f t="shared" si="47"/>
        <v>0</v>
      </c>
      <c r="AF153" s="60">
        <f t="shared" si="48"/>
        <v>0</v>
      </c>
      <c r="AG153" s="36">
        <f t="shared" si="49"/>
        <v>4.3970400000000076</v>
      </c>
      <c r="AH153" s="37">
        <f t="shared" si="50"/>
        <v>-8.2687058823545101E-2</v>
      </c>
      <c r="AI153" s="50" t="s">
        <v>76</v>
      </c>
      <c r="AJ153" s="50"/>
      <c r="AK153" s="25" t="b">
        <v>0</v>
      </c>
      <c r="AL153" s="25"/>
      <c r="AM153" s="25"/>
      <c r="AN153" s="25"/>
      <c r="AO153" s="25"/>
      <c r="AP153" s="37">
        <f t="shared" si="51"/>
        <v>1.5088235294117647</v>
      </c>
      <c r="AQ153" s="37"/>
      <c r="AR153" s="37"/>
      <c r="AS153" s="37"/>
      <c r="AT153" s="34">
        <f t="shared" si="38"/>
        <v>2.8882164705882429</v>
      </c>
    </row>
    <row r="154" spans="1:46" ht="15.75" x14ac:dyDescent="0.25">
      <c r="A154" s="15">
        <v>382276</v>
      </c>
      <c r="B154" s="16">
        <v>44714</v>
      </c>
      <c r="C154" s="16" t="s">
        <v>45</v>
      </c>
      <c r="D154" s="17" t="s">
        <v>70</v>
      </c>
      <c r="E154" s="52" t="s">
        <v>214</v>
      </c>
      <c r="F154" s="53">
        <v>80</v>
      </c>
      <c r="G154" s="54">
        <f t="shared" si="39"/>
        <v>0.20373399999999997</v>
      </c>
      <c r="H154" s="44" t="s">
        <v>72</v>
      </c>
      <c r="I154" s="55">
        <f t="shared" si="40"/>
        <v>0.20369999999999999</v>
      </c>
      <c r="J154" s="56">
        <v>16.62</v>
      </c>
      <c r="K154" s="57">
        <f t="shared" si="41"/>
        <v>0.20367647058823529</v>
      </c>
      <c r="L154" s="44" t="s">
        <v>72</v>
      </c>
      <c r="M154" s="21" t="s">
        <v>73</v>
      </c>
      <c r="N154" s="22">
        <v>44714</v>
      </c>
      <c r="O154" s="23">
        <f t="shared" si="42"/>
        <v>16.298719999999996</v>
      </c>
      <c r="P154" s="23">
        <f t="shared" si="43"/>
        <v>16.298719999999996</v>
      </c>
      <c r="Q154" s="25" t="s">
        <v>74</v>
      </c>
      <c r="R154" s="49" t="s">
        <v>75</v>
      </c>
      <c r="S154" s="21">
        <v>2022060102</v>
      </c>
      <c r="T154" s="58">
        <v>0.19779999999999998</v>
      </c>
      <c r="U154" s="59">
        <f t="shared" si="52"/>
        <v>15.823999999999998</v>
      </c>
      <c r="V154" s="29" t="s">
        <v>72</v>
      </c>
      <c r="W154" s="30" t="b">
        <f t="shared" si="44"/>
        <v>1</v>
      </c>
      <c r="X154" s="25"/>
      <c r="Y154" s="30" t="e">
        <f>VLOOKUP(A154,'[1]Средние курсы'!A:D,4,0)</f>
        <v>#N/A</v>
      </c>
      <c r="Z154" s="30" t="str">
        <f t="shared" si="45"/>
        <v>CNY</v>
      </c>
      <c r="AA154" s="31">
        <f t="shared" si="36"/>
        <v>16.298719999999999</v>
      </c>
      <c r="AB154" s="60">
        <f t="shared" si="46"/>
        <v>0.19779999999999998</v>
      </c>
      <c r="AC154" s="61">
        <f t="shared" si="37"/>
        <v>0.1978</v>
      </c>
      <c r="AD154" s="13">
        <f t="shared" si="53"/>
        <v>0.203734</v>
      </c>
      <c r="AE154" s="34">
        <f t="shared" si="47"/>
        <v>0</v>
      </c>
      <c r="AF154" s="60">
        <f t="shared" si="48"/>
        <v>2.2204460492503131E-15</v>
      </c>
      <c r="AG154" s="36">
        <f t="shared" si="49"/>
        <v>0.47471999999999959</v>
      </c>
      <c r="AH154" s="37">
        <f t="shared" si="50"/>
        <v>-4.6023529411765018E-3</v>
      </c>
      <c r="AI154" s="50" t="s">
        <v>76</v>
      </c>
      <c r="AJ154" s="50"/>
      <c r="AK154" s="25" t="b">
        <v>0</v>
      </c>
      <c r="AL154" s="25"/>
      <c r="AM154" s="25"/>
      <c r="AN154" s="25"/>
      <c r="AO154" s="25"/>
      <c r="AP154" s="37">
        <f t="shared" si="51"/>
        <v>0.16294117647058823</v>
      </c>
      <c r="AQ154" s="37"/>
      <c r="AR154" s="37"/>
      <c r="AS154" s="37"/>
      <c r="AT154" s="34">
        <f t="shared" si="38"/>
        <v>0.31177882352941133</v>
      </c>
    </row>
    <row r="155" spans="1:46" ht="15.75" x14ac:dyDescent="0.25">
      <c r="A155" s="15">
        <v>382276</v>
      </c>
      <c r="B155" s="16">
        <v>44714</v>
      </c>
      <c r="C155" s="16" t="s">
        <v>45</v>
      </c>
      <c r="D155" s="17" t="s">
        <v>70</v>
      </c>
      <c r="E155" s="52" t="s">
        <v>215</v>
      </c>
      <c r="F155" s="53">
        <v>80</v>
      </c>
      <c r="G155" s="54">
        <f t="shared" si="39"/>
        <v>0.20373399999999997</v>
      </c>
      <c r="H155" s="44" t="s">
        <v>72</v>
      </c>
      <c r="I155" s="55">
        <f t="shared" si="40"/>
        <v>0.20369999999999999</v>
      </c>
      <c r="J155" s="56">
        <v>16.62</v>
      </c>
      <c r="K155" s="57">
        <f t="shared" si="41"/>
        <v>0.20367647058823529</v>
      </c>
      <c r="L155" s="44" t="s">
        <v>72</v>
      </c>
      <c r="M155" s="21" t="s">
        <v>73</v>
      </c>
      <c r="N155" s="22">
        <v>44714</v>
      </c>
      <c r="O155" s="23">
        <f t="shared" si="42"/>
        <v>16.298719999999996</v>
      </c>
      <c r="P155" s="23">
        <f t="shared" si="43"/>
        <v>16.298719999999996</v>
      </c>
      <c r="Q155" s="25" t="s">
        <v>74</v>
      </c>
      <c r="R155" s="49" t="s">
        <v>75</v>
      </c>
      <c r="S155" s="21">
        <v>2022060102</v>
      </c>
      <c r="T155" s="58">
        <v>0.19779999999999998</v>
      </c>
      <c r="U155" s="59">
        <f t="shared" si="52"/>
        <v>15.823999999999998</v>
      </c>
      <c r="V155" s="29" t="s">
        <v>72</v>
      </c>
      <c r="W155" s="30" t="b">
        <f t="shared" si="44"/>
        <v>1</v>
      </c>
      <c r="X155" s="25"/>
      <c r="Y155" s="30" t="e">
        <f>VLOOKUP(A155,'[1]Средние курсы'!A:D,4,0)</f>
        <v>#N/A</v>
      </c>
      <c r="Z155" s="30" t="str">
        <f t="shared" si="45"/>
        <v>CNY</v>
      </c>
      <c r="AA155" s="31">
        <f t="shared" si="36"/>
        <v>16.298719999999999</v>
      </c>
      <c r="AB155" s="60">
        <f t="shared" si="46"/>
        <v>0.19779999999999998</v>
      </c>
      <c r="AC155" s="61">
        <f t="shared" si="37"/>
        <v>0.1978</v>
      </c>
      <c r="AD155" s="13">
        <f t="shared" si="53"/>
        <v>0.203734</v>
      </c>
      <c r="AE155" s="34">
        <f t="shared" si="47"/>
        <v>0</v>
      </c>
      <c r="AF155" s="60">
        <f t="shared" si="48"/>
        <v>2.2204460492503131E-15</v>
      </c>
      <c r="AG155" s="36">
        <f t="shared" si="49"/>
        <v>0.47471999999999959</v>
      </c>
      <c r="AH155" s="37">
        <f t="shared" si="50"/>
        <v>-4.6023529411765018E-3</v>
      </c>
      <c r="AI155" s="50" t="s">
        <v>76</v>
      </c>
      <c r="AJ155" s="50"/>
      <c r="AK155" s="25" t="b">
        <v>0</v>
      </c>
      <c r="AL155" s="25"/>
      <c r="AM155" s="25"/>
      <c r="AN155" s="25"/>
      <c r="AO155" s="25"/>
      <c r="AP155" s="37">
        <f t="shared" si="51"/>
        <v>0.16294117647058823</v>
      </c>
      <c r="AQ155" s="37"/>
      <c r="AR155" s="37"/>
      <c r="AS155" s="37"/>
      <c r="AT155" s="34">
        <f t="shared" si="38"/>
        <v>0.31177882352941133</v>
      </c>
    </row>
    <row r="156" spans="1:46" ht="15.75" x14ac:dyDescent="0.25">
      <c r="A156" s="15">
        <v>382276</v>
      </c>
      <c r="B156" s="16">
        <v>44714</v>
      </c>
      <c r="C156" s="16" t="s">
        <v>45</v>
      </c>
      <c r="D156" s="17" t="s">
        <v>70</v>
      </c>
      <c r="E156" s="52" t="s">
        <v>216</v>
      </c>
      <c r="F156" s="53">
        <v>80</v>
      </c>
      <c r="G156" s="54">
        <f t="shared" si="39"/>
        <v>0.31456200000000001</v>
      </c>
      <c r="H156" s="44" t="s">
        <v>72</v>
      </c>
      <c r="I156" s="55">
        <f t="shared" si="40"/>
        <v>0.31459999999999999</v>
      </c>
      <c r="J156" s="56">
        <v>25.65</v>
      </c>
      <c r="K156" s="57">
        <f t="shared" si="41"/>
        <v>0.31433823529411764</v>
      </c>
      <c r="L156" s="44" t="s">
        <v>72</v>
      </c>
      <c r="M156" s="21" t="s">
        <v>73</v>
      </c>
      <c r="N156" s="22">
        <v>44714</v>
      </c>
      <c r="O156" s="23">
        <f t="shared" si="42"/>
        <v>25.164960000000001</v>
      </c>
      <c r="P156" s="23">
        <f t="shared" si="43"/>
        <v>25.164960000000001</v>
      </c>
      <c r="Q156" s="25" t="s">
        <v>74</v>
      </c>
      <c r="R156" s="49" t="s">
        <v>75</v>
      </c>
      <c r="S156" s="21">
        <v>2022060102</v>
      </c>
      <c r="T156" s="58">
        <v>0.3054</v>
      </c>
      <c r="U156" s="59">
        <f t="shared" si="52"/>
        <v>24.432000000000002</v>
      </c>
      <c r="V156" s="29" t="s">
        <v>72</v>
      </c>
      <c r="W156" s="30" t="b">
        <f t="shared" si="44"/>
        <v>1</v>
      </c>
      <c r="X156" s="25"/>
      <c r="Y156" s="30" t="e">
        <f>VLOOKUP(A156,'[1]Средние курсы'!A:D,4,0)</f>
        <v>#N/A</v>
      </c>
      <c r="Z156" s="30" t="str">
        <f t="shared" si="45"/>
        <v>CNY</v>
      </c>
      <c r="AA156" s="31">
        <f t="shared" si="36"/>
        <v>25.164960000000001</v>
      </c>
      <c r="AB156" s="60">
        <f t="shared" si="46"/>
        <v>0.3054</v>
      </c>
      <c r="AC156" s="61">
        <f t="shared" si="37"/>
        <v>0.3054</v>
      </c>
      <c r="AD156" s="13">
        <f t="shared" si="53"/>
        <v>0.31456200000000001</v>
      </c>
      <c r="AE156" s="34">
        <f t="shared" si="47"/>
        <v>0</v>
      </c>
      <c r="AF156" s="60">
        <f t="shared" si="48"/>
        <v>0</v>
      </c>
      <c r="AG156" s="36">
        <f t="shared" si="49"/>
        <v>0.73296000000000028</v>
      </c>
      <c r="AH156" s="37">
        <f t="shared" si="50"/>
        <v>-1.7901176470589419E-2</v>
      </c>
      <c r="AI156" s="50" t="s">
        <v>76</v>
      </c>
      <c r="AJ156" s="50"/>
      <c r="AK156" s="25" t="b">
        <v>0</v>
      </c>
      <c r="AL156" s="25"/>
      <c r="AM156" s="25"/>
      <c r="AN156" s="25"/>
      <c r="AO156" s="25"/>
      <c r="AP156" s="37">
        <f t="shared" si="51"/>
        <v>0.25147058823529411</v>
      </c>
      <c r="AQ156" s="37"/>
      <c r="AR156" s="37"/>
      <c r="AS156" s="37"/>
      <c r="AT156" s="34">
        <f t="shared" si="38"/>
        <v>0.48148941176470617</v>
      </c>
    </row>
    <row r="157" spans="1:46" ht="15.75" x14ac:dyDescent="0.25">
      <c r="A157" s="15">
        <v>382276</v>
      </c>
      <c r="B157" s="16">
        <v>44714</v>
      </c>
      <c r="C157" s="16" t="s">
        <v>45</v>
      </c>
      <c r="D157" s="17" t="s">
        <v>70</v>
      </c>
      <c r="E157" s="52" t="s">
        <v>217</v>
      </c>
      <c r="F157" s="53">
        <v>520</v>
      </c>
      <c r="G157" s="54">
        <f t="shared" si="39"/>
        <v>1.3081000000000001E-2</v>
      </c>
      <c r="H157" s="44" t="s">
        <v>72</v>
      </c>
      <c r="I157" s="55">
        <f t="shared" si="40"/>
        <v>1.3100000000000001E-2</v>
      </c>
      <c r="J157" s="56">
        <v>6.93</v>
      </c>
      <c r="K157" s="57">
        <f t="shared" si="41"/>
        <v>1.3065610859728507E-2</v>
      </c>
      <c r="L157" s="44" t="s">
        <v>72</v>
      </c>
      <c r="M157" s="21" t="s">
        <v>73</v>
      </c>
      <c r="N157" s="22">
        <v>44714</v>
      </c>
      <c r="O157" s="23">
        <f t="shared" si="42"/>
        <v>6.8021200000000004</v>
      </c>
      <c r="P157" s="23">
        <f t="shared" si="43"/>
        <v>6.8021200000000004</v>
      </c>
      <c r="Q157" s="25" t="s">
        <v>74</v>
      </c>
      <c r="R157" s="49" t="s">
        <v>75</v>
      </c>
      <c r="S157" s="21">
        <v>2022060102</v>
      </c>
      <c r="T157" s="58">
        <v>1.2699999999999999E-2</v>
      </c>
      <c r="U157" s="59">
        <f t="shared" si="52"/>
        <v>6.6040000000000001</v>
      </c>
      <c r="V157" s="29" t="s">
        <v>72</v>
      </c>
      <c r="W157" s="30" t="b">
        <f t="shared" si="44"/>
        <v>1</v>
      </c>
      <c r="X157" s="25"/>
      <c r="Y157" s="30" t="e">
        <f>VLOOKUP(A157,'[1]Средние курсы'!A:D,4,0)</f>
        <v>#N/A</v>
      </c>
      <c r="Z157" s="30" t="str">
        <f t="shared" si="45"/>
        <v>CNY</v>
      </c>
      <c r="AA157" s="31">
        <f t="shared" si="36"/>
        <v>6.8021200000000004</v>
      </c>
      <c r="AB157" s="60">
        <f t="shared" si="46"/>
        <v>1.2699999999999999E-2</v>
      </c>
      <c r="AC157" s="61">
        <f t="shared" si="37"/>
        <v>1.2699999999999999E-2</v>
      </c>
      <c r="AD157" s="13">
        <f t="shared" si="53"/>
        <v>1.3081000000000001E-2</v>
      </c>
      <c r="AE157" s="34">
        <f t="shared" si="47"/>
        <v>0</v>
      </c>
      <c r="AF157" s="60">
        <f t="shared" si="48"/>
        <v>0</v>
      </c>
      <c r="AG157" s="36">
        <f t="shared" si="49"/>
        <v>0.19812000000000057</v>
      </c>
      <c r="AH157" s="37">
        <f t="shared" si="50"/>
        <v>-8.0023529411765715E-3</v>
      </c>
      <c r="AI157" s="50" t="s">
        <v>76</v>
      </c>
      <c r="AJ157" s="50"/>
      <c r="AK157" s="25" t="b">
        <v>0</v>
      </c>
      <c r="AL157" s="25"/>
      <c r="AM157" s="25"/>
      <c r="AN157" s="25"/>
      <c r="AO157" s="25"/>
      <c r="AP157" s="37">
        <f t="shared" si="51"/>
        <v>6.7941176470588241E-2</v>
      </c>
      <c r="AQ157" s="37"/>
      <c r="AR157" s="37"/>
      <c r="AS157" s="37"/>
      <c r="AT157" s="34">
        <f t="shared" si="38"/>
        <v>0.13017882352941235</v>
      </c>
    </row>
    <row r="158" spans="1:46" ht="15.75" x14ac:dyDescent="0.25">
      <c r="A158" s="15">
        <v>382276</v>
      </c>
      <c r="B158" s="16">
        <v>44714</v>
      </c>
      <c r="C158" s="16" t="s">
        <v>45</v>
      </c>
      <c r="D158" s="17" t="s">
        <v>70</v>
      </c>
      <c r="E158" s="52" t="s">
        <v>218</v>
      </c>
      <c r="F158" s="53">
        <v>80</v>
      </c>
      <c r="G158" s="54">
        <f t="shared" si="39"/>
        <v>1.3081000000000001E-2</v>
      </c>
      <c r="H158" s="44" t="s">
        <v>72</v>
      </c>
      <c r="I158" s="55">
        <f t="shared" si="40"/>
        <v>1.3100000000000001E-2</v>
      </c>
      <c r="J158" s="56">
        <v>1.07</v>
      </c>
      <c r="K158" s="57">
        <f t="shared" si="41"/>
        <v>1.3112745098039216E-2</v>
      </c>
      <c r="L158" s="44" t="s">
        <v>72</v>
      </c>
      <c r="M158" s="21" t="s">
        <v>73</v>
      </c>
      <c r="N158" s="22">
        <v>44714</v>
      </c>
      <c r="O158" s="23">
        <f t="shared" si="42"/>
        <v>1.0464800000000001</v>
      </c>
      <c r="P158" s="23">
        <f t="shared" si="43"/>
        <v>1.0464800000000001</v>
      </c>
      <c r="Q158" s="25" t="s">
        <v>74</v>
      </c>
      <c r="R158" s="49" t="s">
        <v>75</v>
      </c>
      <c r="S158" s="21">
        <v>2022060102</v>
      </c>
      <c r="T158" s="58">
        <v>1.2699999999999999E-2</v>
      </c>
      <c r="U158" s="59">
        <f t="shared" si="52"/>
        <v>1.016</v>
      </c>
      <c r="V158" s="29" t="s">
        <v>72</v>
      </c>
      <c r="W158" s="30" t="b">
        <f t="shared" si="44"/>
        <v>1</v>
      </c>
      <c r="X158" s="25"/>
      <c r="Y158" s="30" t="e">
        <f>VLOOKUP(A158,'[1]Средние курсы'!A:D,4,0)</f>
        <v>#N/A</v>
      </c>
      <c r="Z158" s="30" t="str">
        <f t="shared" si="45"/>
        <v>CNY</v>
      </c>
      <c r="AA158" s="31">
        <f t="shared" si="36"/>
        <v>1.0464800000000001</v>
      </c>
      <c r="AB158" s="60">
        <f t="shared" si="46"/>
        <v>1.2699999999999999E-2</v>
      </c>
      <c r="AC158" s="61">
        <f t="shared" si="37"/>
        <v>1.2699999999999999E-2</v>
      </c>
      <c r="AD158" s="13">
        <f t="shared" si="53"/>
        <v>1.3081000000000001E-2</v>
      </c>
      <c r="AE158" s="34">
        <f t="shared" si="47"/>
        <v>0</v>
      </c>
      <c r="AF158" s="60">
        <f t="shared" si="48"/>
        <v>0</v>
      </c>
      <c r="AG158" s="36">
        <f t="shared" si="49"/>
        <v>3.048000000000009E-2</v>
      </c>
      <c r="AH158" s="37">
        <f t="shared" si="50"/>
        <v>2.539607843137226E-3</v>
      </c>
      <c r="AI158" s="50" t="s">
        <v>76</v>
      </c>
      <c r="AJ158" s="50"/>
      <c r="AK158" s="25" t="b">
        <v>0</v>
      </c>
      <c r="AL158" s="25"/>
      <c r="AM158" s="25"/>
      <c r="AN158" s="25"/>
      <c r="AO158" s="25"/>
      <c r="AP158" s="37">
        <f t="shared" si="51"/>
        <v>1.0490196078431373E-2</v>
      </c>
      <c r="AQ158" s="37"/>
      <c r="AR158" s="37"/>
      <c r="AS158" s="37"/>
      <c r="AT158" s="34">
        <f t="shared" si="38"/>
        <v>1.9989803921568718E-2</v>
      </c>
    </row>
    <row r="159" spans="1:46" ht="15.75" x14ac:dyDescent="0.25">
      <c r="A159" s="15">
        <v>382276</v>
      </c>
      <c r="B159" s="16">
        <v>44714</v>
      </c>
      <c r="C159" s="16" t="s">
        <v>45</v>
      </c>
      <c r="D159" s="17" t="s">
        <v>70</v>
      </c>
      <c r="E159" s="52" t="s">
        <v>219</v>
      </c>
      <c r="F159" s="53">
        <v>80</v>
      </c>
      <c r="G159" s="54">
        <f t="shared" si="39"/>
        <v>1.5552999999999999E-2</v>
      </c>
      <c r="H159" s="44" t="s">
        <v>72</v>
      </c>
      <c r="I159" s="55">
        <f t="shared" si="40"/>
        <v>1.5599999999999999E-2</v>
      </c>
      <c r="J159" s="56">
        <v>1.27</v>
      </c>
      <c r="K159" s="57">
        <f t="shared" si="41"/>
        <v>1.5563725490196079E-2</v>
      </c>
      <c r="L159" s="44" t="s">
        <v>72</v>
      </c>
      <c r="M159" s="21" t="s">
        <v>73</v>
      </c>
      <c r="N159" s="22">
        <v>44714</v>
      </c>
      <c r="O159" s="23">
        <f t="shared" si="42"/>
        <v>1.24424</v>
      </c>
      <c r="P159" s="23">
        <f t="shared" si="43"/>
        <v>1.24424</v>
      </c>
      <c r="Q159" s="25" t="s">
        <v>74</v>
      </c>
      <c r="R159" s="49" t="s">
        <v>75</v>
      </c>
      <c r="S159" s="21">
        <v>2022060102</v>
      </c>
      <c r="T159" s="58">
        <v>1.5099999999999999E-2</v>
      </c>
      <c r="U159" s="59">
        <f t="shared" si="52"/>
        <v>1.208</v>
      </c>
      <c r="V159" s="29" t="s">
        <v>72</v>
      </c>
      <c r="W159" s="30" t="b">
        <f t="shared" si="44"/>
        <v>1</v>
      </c>
      <c r="X159" s="25"/>
      <c r="Y159" s="30" t="e">
        <f>VLOOKUP(A159,'[1]Средние курсы'!A:D,4,0)</f>
        <v>#N/A</v>
      </c>
      <c r="Z159" s="30" t="str">
        <f t="shared" si="45"/>
        <v>CNY</v>
      </c>
      <c r="AA159" s="31">
        <f t="shared" si="36"/>
        <v>1.24424</v>
      </c>
      <c r="AB159" s="60">
        <f t="shared" si="46"/>
        <v>1.5099999999999999E-2</v>
      </c>
      <c r="AC159" s="61">
        <f t="shared" si="37"/>
        <v>1.5100000000000001E-2</v>
      </c>
      <c r="AD159" s="13">
        <f t="shared" si="53"/>
        <v>1.5553000000000001E-2</v>
      </c>
      <c r="AE159" s="34">
        <f t="shared" si="47"/>
        <v>0</v>
      </c>
      <c r="AF159" s="60">
        <f t="shared" si="48"/>
        <v>1.3877787807814457E-16</v>
      </c>
      <c r="AG159" s="36">
        <f t="shared" si="49"/>
        <v>3.6240000000000022E-2</v>
      </c>
      <c r="AH159" s="37">
        <f t="shared" si="50"/>
        <v>8.5803921568622377E-4</v>
      </c>
      <c r="AI159" s="50" t="s">
        <v>76</v>
      </c>
      <c r="AJ159" s="50"/>
      <c r="AK159" s="25" t="b">
        <v>0</v>
      </c>
      <c r="AL159" s="25"/>
      <c r="AM159" s="25"/>
      <c r="AN159" s="25"/>
      <c r="AO159" s="25"/>
      <c r="AP159" s="37">
        <f t="shared" si="51"/>
        <v>1.2450980392156863E-2</v>
      </c>
      <c r="AQ159" s="37"/>
      <c r="AR159" s="37"/>
      <c r="AS159" s="37"/>
      <c r="AT159" s="34">
        <f t="shared" si="38"/>
        <v>2.3789019607843159E-2</v>
      </c>
    </row>
    <row r="160" spans="1:46" ht="15.75" x14ac:dyDescent="0.25">
      <c r="A160" s="15">
        <v>382276</v>
      </c>
      <c r="B160" s="16">
        <v>44714</v>
      </c>
      <c r="C160" s="16" t="s">
        <v>45</v>
      </c>
      <c r="D160" s="17" t="s">
        <v>70</v>
      </c>
      <c r="E160" s="52" t="s">
        <v>220</v>
      </c>
      <c r="F160" s="53">
        <v>880</v>
      </c>
      <c r="G160" s="54">
        <f t="shared" si="39"/>
        <v>1.7201000000000001E-2</v>
      </c>
      <c r="H160" s="44" t="s">
        <v>72</v>
      </c>
      <c r="I160" s="55">
        <f t="shared" si="40"/>
        <v>1.72E-2</v>
      </c>
      <c r="J160" s="56">
        <v>15.43</v>
      </c>
      <c r="K160" s="57">
        <f t="shared" si="41"/>
        <v>1.7190285204991086E-2</v>
      </c>
      <c r="L160" s="44" t="s">
        <v>72</v>
      </c>
      <c r="M160" s="21" t="s">
        <v>73</v>
      </c>
      <c r="N160" s="22">
        <v>44714</v>
      </c>
      <c r="O160" s="23">
        <f t="shared" si="42"/>
        <v>15.136880000000001</v>
      </c>
      <c r="P160" s="23">
        <f t="shared" si="43"/>
        <v>15.136880000000001</v>
      </c>
      <c r="Q160" s="25" t="s">
        <v>74</v>
      </c>
      <c r="R160" s="49" t="s">
        <v>75</v>
      </c>
      <c r="S160" s="21">
        <v>2022060102</v>
      </c>
      <c r="T160" s="58">
        <v>1.67E-2</v>
      </c>
      <c r="U160" s="59">
        <f t="shared" si="52"/>
        <v>14.696</v>
      </c>
      <c r="V160" s="29" t="s">
        <v>72</v>
      </c>
      <c r="W160" s="30" t="b">
        <f t="shared" si="44"/>
        <v>1</v>
      </c>
      <c r="X160" s="25"/>
      <c r="Y160" s="30" t="e">
        <f>VLOOKUP(A160,'[1]Средние курсы'!A:D,4,0)</f>
        <v>#N/A</v>
      </c>
      <c r="Z160" s="30" t="str">
        <f t="shared" si="45"/>
        <v>CNY</v>
      </c>
      <c r="AA160" s="31">
        <f t="shared" si="36"/>
        <v>15.136880000000001</v>
      </c>
      <c r="AB160" s="60">
        <f t="shared" si="46"/>
        <v>1.67E-2</v>
      </c>
      <c r="AC160" s="61">
        <f t="shared" si="37"/>
        <v>1.67E-2</v>
      </c>
      <c r="AD160" s="13">
        <f t="shared" si="53"/>
        <v>1.7201000000000001E-2</v>
      </c>
      <c r="AE160" s="34">
        <f t="shared" si="47"/>
        <v>0</v>
      </c>
      <c r="AF160" s="60">
        <f t="shared" si="48"/>
        <v>0</v>
      </c>
      <c r="AG160" s="36">
        <f t="shared" si="49"/>
        <v>0.44088000000000127</v>
      </c>
      <c r="AH160" s="37">
        <f t="shared" si="50"/>
        <v>-9.429019607845035E-3</v>
      </c>
      <c r="AI160" s="50" t="s">
        <v>76</v>
      </c>
      <c r="AJ160" s="50"/>
      <c r="AK160" s="25" t="b">
        <v>0</v>
      </c>
      <c r="AL160" s="25"/>
      <c r="AM160" s="25"/>
      <c r="AN160" s="25"/>
      <c r="AO160" s="25"/>
      <c r="AP160" s="37">
        <f t="shared" si="51"/>
        <v>0.15127450980392157</v>
      </c>
      <c r="AQ160" s="37"/>
      <c r="AR160" s="37"/>
      <c r="AS160" s="37"/>
      <c r="AT160" s="34">
        <f t="shared" si="38"/>
        <v>0.28960549019607973</v>
      </c>
    </row>
    <row r="161" spans="1:46" ht="15.75" x14ac:dyDescent="0.25">
      <c r="A161" s="15">
        <v>382276</v>
      </c>
      <c r="B161" s="16">
        <v>44714</v>
      </c>
      <c r="C161" s="16" t="s">
        <v>45</v>
      </c>
      <c r="D161" s="17" t="s">
        <v>70</v>
      </c>
      <c r="E161" s="52" t="s">
        <v>221</v>
      </c>
      <c r="F161" s="53">
        <v>120</v>
      </c>
      <c r="G161" s="54">
        <f t="shared" si="39"/>
        <v>2.4513999999999998E-2</v>
      </c>
      <c r="H161" s="44" t="s">
        <v>72</v>
      </c>
      <c r="I161" s="55">
        <f t="shared" si="40"/>
        <v>2.4500000000000001E-2</v>
      </c>
      <c r="J161" s="56">
        <v>3</v>
      </c>
      <c r="K161" s="57">
        <f t="shared" si="41"/>
        <v>2.4509803921568627E-2</v>
      </c>
      <c r="L161" s="44" t="s">
        <v>72</v>
      </c>
      <c r="M161" s="21" t="s">
        <v>73</v>
      </c>
      <c r="N161" s="22">
        <v>44714</v>
      </c>
      <c r="O161" s="23">
        <f t="shared" si="42"/>
        <v>2.9416799999999999</v>
      </c>
      <c r="P161" s="23">
        <f t="shared" si="43"/>
        <v>2.9416799999999999</v>
      </c>
      <c r="Q161" s="25" t="s">
        <v>74</v>
      </c>
      <c r="R161" s="49" t="s">
        <v>75</v>
      </c>
      <c r="S161" s="21">
        <v>2022060102</v>
      </c>
      <c r="T161" s="58">
        <v>2.3799999999999998E-2</v>
      </c>
      <c r="U161" s="59">
        <f t="shared" si="52"/>
        <v>2.8559999999999999</v>
      </c>
      <c r="V161" s="29" t="s">
        <v>72</v>
      </c>
      <c r="W161" s="30" t="b">
        <f t="shared" si="44"/>
        <v>1</v>
      </c>
      <c r="X161" s="25"/>
      <c r="Y161" s="30" t="e">
        <f>VLOOKUP(A161,'[1]Средние курсы'!A:D,4,0)</f>
        <v>#N/A</v>
      </c>
      <c r="Z161" s="30" t="str">
        <f t="shared" si="45"/>
        <v>CNY</v>
      </c>
      <c r="AA161" s="31">
        <f t="shared" si="36"/>
        <v>2.9416800000000003</v>
      </c>
      <c r="AB161" s="60">
        <f t="shared" si="46"/>
        <v>2.3799999999999998E-2</v>
      </c>
      <c r="AC161" s="61">
        <f t="shared" si="37"/>
        <v>2.3800000000000002E-2</v>
      </c>
      <c r="AD161" s="13">
        <f t="shared" si="53"/>
        <v>2.4514000000000001E-2</v>
      </c>
      <c r="AE161" s="34">
        <f t="shared" si="47"/>
        <v>0</v>
      </c>
      <c r="AF161" s="60">
        <f t="shared" si="48"/>
        <v>4.163336342344337E-16</v>
      </c>
      <c r="AG161" s="36">
        <f t="shared" si="49"/>
        <v>8.5679999999999923E-2</v>
      </c>
      <c r="AH161" s="37">
        <f t="shared" si="50"/>
        <v>-5.0352941176487476E-4</v>
      </c>
      <c r="AI161" s="50" t="s">
        <v>76</v>
      </c>
      <c r="AJ161" s="50"/>
      <c r="AK161" s="25" t="b">
        <v>0</v>
      </c>
      <c r="AL161" s="25"/>
      <c r="AM161" s="25"/>
      <c r="AN161" s="25"/>
      <c r="AO161" s="25"/>
      <c r="AP161" s="37">
        <f t="shared" si="51"/>
        <v>2.9411764705882353E-2</v>
      </c>
      <c r="AQ161" s="37"/>
      <c r="AR161" s="37"/>
      <c r="AS161" s="37"/>
      <c r="AT161" s="34">
        <f t="shared" si="38"/>
        <v>5.626823529411757E-2</v>
      </c>
    </row>
    <row r="162" spans="1:46" ht="15.75" x14ac:dyDescent="0.25">
      <c r="A162" s="15">
        <v>382276</v>
      </c>
      <c r="B162" s="16">
        <v>44714</v>
      </c>
      <c r="C162" s="16" t="s">
        <v>45</v>
      </c>
      <c r="D162" s="17" t="s">
        <v>70</v>
      </c>
      <c r="E162" s="52" t="s">
        <v>222</v>
      </c>
      <c r="F162" s="53">
        <v>1200</v>
      </c>
      <c r="G162" s="54">
        <f t="shared" si="39"/>
        <v>5.7679999999999997E-3</v>
      </c>
      <c r="H162" s="44" t="s">
        <v>72</v>
      </c>
      <c r="I162" s="55">
        <f t="shared" si="40"/>
        <v>5.7999999999999996E-3</v>
      </c>
      <c r="J162" s="56">
        <v>7.06</v>
      </c>
      <c r="K162" s="57">
        <f t="shared" si="41"/>
        <v>5.7679738562091496E-3</v>
      </c>
      <c r="L162" s="44" t="s">
        <v>72</v>
      </c>
      <c r="M162" s="21" t="s">
        <v>73</v>
      </c>
      <c r="N162" s="22">
        <v>44714</v>
      </c>
      <c r="O162" s="23">
        <f t="shared" si="42"/>
        <v>6.9215999999999998</v>
      </c>
      <c r="P162" s="23">
        <f t="shared" si="43"/>
        <v>6.9215999999999998</v>
      </c>
      <c r="Q162" s="25" t="s">
        <v>74</v>
      </c>
      <c r="R162" s="49" t="s">
        <v>75</v>
      </c>
      <c r="S162" s="21">
        <v>2022060102</v>
      </c>
      <c r="T162" s="58">
        <v>5.5999999999999999E-3</v>
      </c>
      <c r="U162" s="59">
        <f t="shared" si="52"/>
        <v>6.72</v>
      </c>
      <c r="V162" s="29" t="s">
        <v>72</v>
      </c>
      <c r="W162" s="30" t="b">
        <f t="shared" si="44"/>
        <v>1</v>
      </c>
      <c r="X162" s="25"/>
      <c r="Y162" s="30" t="e">
        <f>VLOOKUP(A162,'[1]Средние курсы'!A:D,4,0)</f>
        <v>#N/A</v>
      </c>
      <c r="Z162" s="30" t="str">
        <f t="shared" si="45"/>
        <v>CNY</v>
      </c>
      <c r="AA162" s="31">
        <f t="shared" si="36"/>
        <v>6.9215999999999998</v>
      </c>
      <c r="AB162" s="60">
        <f t="shared" si="46"/>
        <v>5.5999999999999999E-3</v>
      </c>
      <c r="AC162" s="61">
        <f t="shared" si="37"/>
        <v>5.5999999999999999E-3</v>
      </c>
      <c r="AD162" s="13">
        <f t="shared" si="53"/>
        <v>5.7679999999999997E-3</v>
      </c>
      <c r="AE162" s="34">
        <f t="shared" si="47"/>
        <v>0</v>
      </c>
      <c r="AF162" s="60">
        <f t="shared" si="48"/>
        <v>0</v>
      </c>
      <c r="AG162" s="36">
        <f t="shared" si="49"/>
        <v>0.2015999999999997</v>
      </c>
      <c r="AH162" s="37">
        <f t="shared" si="50"/>
        <v>-3.1372549020095009E-5</v>
      </c>
      <c r="AI162" s="50" t="s">
        <v>76</v>
      </c>
      <c r="AJ162" s="50"/>
      <c r="AK162" s="25" t="b">
        <v>0</v>
      </c>
      <c r="AL162" s="25"/>
      <c r="AM162" s="25"/>
      <c r="AN162" s="25"/>
      <c r="AO162" s="25"/>
      <c r="AP162" s="37">
        <f t="shared" si="51"/>
        <v>6.9215686274509802E-2</v>
      </c>
      <c r="AQ162" s="37"/>
      <c r="AR162" s="37"/>
      <c r="AS162" s="37"/>
      <c r="AT162" s="34">
        <f t="shared" si="38"/>
        <v>0.13238431372548989</v>
      </c>
    </row>
    <row r="163" spans="1:46" ht="15.75" x14ac:dyDescent="0.25">
      <c r="A163" s="15">
        <v>382276</v>
      </c>
      <c r="B163" s="16">
        <v>44714</v>
      </c>
      <c r="C163" s="16" t="s">
        <v>45</v>
      </c>
      <c r="D163" s="17" t="s">
        <v>70</v>
      </c>
      <c r="E163" s="52" t="s">
        <v>223</v>
      </c>
      <c r="F163" s="53">
        <v>480</v>
      </c>
      <c r="G163" s="54">
        <f t="shared" si="39"/>
        <v>5.7679999999999997E-3</v>
      </c>
      <c r="H163" s="44" t="s">
        <v>72</v>
      </c>
      <c r="I163" s="55">
        <f t="shared" si="40"/>
        <v>5.7999999999999996E-3</v>
      </c>
      <c r="J163" s="56">
        <v>2.82</v>
      </c>
      <c r="K163" s="57">
        <f t="shared" si="41"/>
        <v>5.7598039215686269E-3</v>
      </c>
      <c r="L163" s="44" t="s">
        <v>72</v>
      </c>
      <c r="M163" s="21" t="s">
        <v>73</v>
      </c>
      <c r="N163" s="22">
        <v>44714</v>
      </c>
      <c r="O163" s="23">
        <f t="shared" si="42"/>
        <v>2.76864</v>
      </c>
      <c r="P163" s="23">
        <f t="shared" si="43"/>
        <v>2.76864</v>
      </c>
      <c r="Q163" s="25" t="s">
        <v>74</v>
      </c>
      <c r="R163" s="49" t="s">
        <v>75</v>
      </c>
      <c r="S163" s="21">
        <v>2022060102</v>
      </c>
      <c r="T163" s="58">
        <v>5.5999999999999999E-3</v>
      </c>
      <c r="U163" s="59">
        <f t="shared" si="52"/>
        <v>2.6880000000000002</v>
      </c>
      <c r="V163" s="29" t="s">
        <v>72</v>
      </c>
      <c r="W163" s="30" t="b">
        <f t="shared" si="44"/>
        <v>1</v>
      </c>
      <c r="X163" s="25"/>
      <c r="Y163" s="30" t="e">
        <f>VLOOKUP(A163,'[1]Средние курсы'!A:D,4,0)</f>
        <v>#N/A</v>
      </c>
      <c r="Z163" s="30" t="str">
        <f t="shared" si="45"/>
        <v>CNY</v>
      </c>
      <c r="AA163" s="31">
        <f t="shared" si="36"/>
        <v>2.76864</v>
      </c>
      <c r="AB163" s="60">
        <f t="shared" si="46"/>
        <v>5.5999999999999999E-3</v>
      </c>
      <c r="AC163" s="61">
        <f t="shared" si="37"/>
        <v>5.5999999999999999E-3</v>
      </c>
      <c r="AD163" s="13">
        <f t="shared" si="53"/>
        <v>5.7679999999999997E-3</v>
      </c>
      <c r="AE163" s="34">
        <f t="shared" si="47"/>
        <v>0</v>
      </c>
      <c r="AF163" s="60">
        <f t="shared" si="48"/>
        <v>0</v>
      </c>
      <c r="AG163" s="36">
        <f t="shared" si="49"/>
        <v>8.0639999999999878E-2</v>
      </c>
      <c r="AH163" s="37">
        <f t="shared" si="50"/>
        <v>-3.9341176470589212E-3</v>
      </c>
      <c r="AI163" s="50" t="s">
        <v>76</v>
      </c>
      <c r="AJ163" s="50"/>
      <c r="AK163" s="25" t="b">
        <v>0</v>
      </c>
      <c r="AL163" s="25"/>
      <c r="AM163" s="25"/>
      <c r="AN163" s="25"/>
      <c r="AO163" s="25"/>
      <c r="AP163" s="37">
        <f t="shared" si="51"/>
        <v>2.7647058823529413E-2</v>
      </c>
      <c r="AQ163" s="37"/>
      <c r="AR163" s="37"/>
      <c r="AS163" s="37"/>
      <c r="AT163" s="34">
        <f t="shared" si="38"/>
        <v>5.2992941176470465E-2</v>
      </c>
    </row>
    <row r="164" spans="1:46" ht="15.75" x14ac:dyDescent="0.25">
      <c r="A164" s="15">
        <v>382276</v>
      </c>
      <c r="B164" s="16">
        <v>44714</v>
      </c>
      <c r="C164" s="16" t="s">
        <v>45</v>
      </c>
      <c r="D164" s="17" t="s">
        <v>70</v>
      </c>
      <c r="E164" s="52" t="s">
        <v>224</v>
      </c>
      <c r="F164" s="53">
        <v>40</v>
      </c>
      <c r="G164" s="54">
        <f t="shared" si="39"/>
        <v>8.2400000000000008E-3</v>
      </c>
      <c r="H164" s="44" t="s">
        <v>72</v>
      </c>
      <c r="I164" s="55">
        <f t="shared" si="40"/>
        <v>8.2000000000000007E-3</v>
      </c>
      <c r="J164" s="56">
        <v>0.34</v>
      </c>
      <c r="K164" s="57">
        <f t="shared" si="41"/>
        <v>8.333333333333335E-3</v>
      </c>
      <c r="L164" s="44" t="s">
        <v>72</v>
      </c>
      <c r="M164" s="21" t="s">
        <v>73</v>
      </c>
      <c r="N164" s="22">
        <v>44714</v>
      </c>
      <c r="O164" s="23">
        <f t="shared" si="42"/>
        <v>0.3296</v>
      </c>
      <c r="P164" s="23">
        <f t="shared" si="43"/>
        <v>0.3296</v>
      </c>
      <c r="Q164" s="25" t="s">
        <v>74</v>
      </c>
      <c r="R164" s="49" t="s">
        <v>75</v>
      </c>
      <c r="S164" s="21">
        <v>2022060102</v>
      </c>
      <c r="T164" s="58">
        <v>8.0000000000000002E-3</v>
      </c>
      <c r="U164" s="59">
        <f t="shared" si="52"/>
        <v>0.32</v>
      </c>
      <c r="V164" s="29" t="s">
        <v>72</v>
      </c>
      <c r="W164" s="30" t="b">
        <f t="shared" si="44"/>
        <v>1</v>
      </c>
      <c r="X164" s="25"/>
      <c r="Y164" s="30" t="e">
        <f>VLOOKUP(A164,'[1]Средние курсы'!A:D,4,0)</f>
        <v>#N/A</v>
      </c>
      <c r="Z164" s="30" t="str">
        <f t="shared" si="45"/>
        <v>CNY</v>
      </c>
      <c r="AA164" s="31">
        <f t="shared" si="36"/>
        <v>0.3296</v>
      </c>
      <c r="AB164" s="60">
        <f t="shared" si="46"/>
        <v>8.0000000000000002E-3</v>
      </c>
      <c r="AC164" s="61">
        <f t="shared" si="37"/>
        <v>8.0000000000000002E-3</v>
      </c>
      <c r="AD164" s="13">
        <f t="shared" si="53"/>
        <v>8.2400000000000008E-3</v>
      </c>
      <c r="AE164" s="34">
        <f t="shared" si="47"/>
        <v>0</v>
      </c>
      <c r="AF164" s="60">
        <f t="shared" si="48"/>
        <v>0</v>
      </c>
      <c r="AG164" s="36">
        <f t="shared" si="49"/>
        <v>9.6000000000000252E-3</v>
      </c>
      <c r="AH164" s="37">
        <f t="shared" si="50"/>
        <v>3.7333333333333663E-3</v>
      </c>
      <c r="AI164" s="50" t="s">
        <v>76</v>
      </c>
      <c r="AJ164" s="50"/>
      <c r="AK164" s="25" t="b">
        <v>0</v>
      </c>
      <c r="AL164" s="25"/>
      <c r="AM164" s="25"/>
      <c r="AN164" s="25"/>
      <c r="AO164" s="25"/>
      <c r="AP164" s="37">
        <f t="shared" si="51"/>
        <v>3.333333333333334E-3</v>
      </c>
      <c r="AQ164" s="37"/>
      <c r="AR164" s="37"/>
      <c r="AS164" s="37"/>
      <c r="AT164" s="34">
        <f t="shared" si="38"/>
        <v>6.2666666666666912E-3</v>
      </c>
    </row>
    <row r="165" spans="1:46" ht="15.75" x14ac:dyDescent="0.25">
      <c r="A165" s="15">
        <v>382276</v>
      </c>
      <c r="B165" s="16">
        <v>44714</v>
      </c>
      <c r="C165" s="16" t="s">
        <v>45</v>
      </c>
      <c r="D165" s="17" t="s">
        <v>70</v>
      </c>
      <c r="E165" s="52" t="s">
        <v>225</v>
      </c>
      <c r="F165" s="53">
        <v>680</v>
      </c>
      <c r="G165" s="54">
        <f t="shared" si="39"/>
        <v>8.2400000000000008E-3</v>
      </c>
      <c r="H165" s="44" t="s">
        <v>72</v>
      </c>
      <c r="I165" s="55">
        <f t="shared" si="40"/>
        <v>8.2000000000000007E-3</v>
      </c>
      <c r="J165" s="56">
        <v>5.71</v>
      </c>
      <c r="K165" s="57">
        <f t="shared" si="41"/>
        <v>8.2324106113033438E-3</v>
      </c>
      <c r="L165" s="44" t="s">
        <v>72</v>
      </c>
      <c r="M165" s="21" t="s">
        <v>73</v>
      </c>
      <c r="N165" s="22">
        <v>44714</v>
      </c>
      <c r="O165" s="23">
        <f t="shared" si="42"/>
        <v>5.6032000000000002</v>
      </c>
      <c r="P165" s="23">
        <f t="shared" si="43"/>
        <v>5.6032000000000002</v>
      </c>
      <c r="Q165" s="25" t="s">
        <v>74</v>
      </c>
      <c r="R165" s="49" t="s">
        <v>75</v>
      </c>
      <c r="S165" s="21">
        <v>2022060102</v>
      </c>
      <c r="T165" s="58">
        <v>8.0000000000000002E-3</v>
      </c>
      <c r="U165" s="59">
        <f t="shared" si="52"/>
        <v>5.44</v>
      </c>
      <c r="V165" s="29" t="s">
        <v>72</v>
      </c>
      <c r="W165" s="30" t="b">
        <f t="shared" si="44"/>
        <v>1</v>
      </c>
      <c r="X165" s="25"/>
      <c r="Y165" s="30" t="e">
        <f>VLOOKUP(A165,'[1]Средние курсы'!A:D,4,0)</f>
        <v>#N/A</v>
      </c>
      <c r="Z165" s="30" t="str">
        <f t="shared" si="45"/>
        <v>CNY</v>
      </c>
      <c r="AA165" s="31">
        <f t="shared" si="36"/>
        <v>5.6032000000000002</v>
      </c>
      <c r="AB165" s="60">
        <f t="shared" si="46"/>
        <v>8.0000000000000002E-3</v>
      </c>
      <c r="AC165" s="61">
        <f t="shared" si="37"/>
        <v>8.0000000000000002E-3</v>
      </c>
      <c r="AD165" s="13">
        <f t="shared" si="53"/>
        <v>8.2400000000000008E-3</v>
      </c>
      <c r="AE165" s="34">
        <f t="shared" si="47"/>
        <v>0</v>
      </c>
      <c r="AF165" s="60">
        <f t="shared" si="48"/>
        <v>0</v>
      </c>
      <c r="AG165" s="36">
        <f t="shared" si="49"/>
        <v>0.16320000000000043</v>
      </c>
      <c r="AH165" s="37">
        <f t="shared" si="50"/>
        <v>-5.1607843137267684E-3</v>
      </c>
      <c r="AI165" s="50" t="s">
        <v>76</v>
      </c>
      <c r="AJ165" s="50"/>
      <c r="AK165" s="25" t="b">
        <v>0</v>
      </c>
      <c r="AL165" s="25"/>
      <c r="AM165" s="25"/>
      <c r="AN165" s="25"/>
      <c r="AO165" s="25"/>
      <c r="AP165" s="37">
        <f t="shared" si="51"/>
        <v>5.5980392156862742E-2</v>
      </c>
      <c r="AQ165" s="37"/>
      <c r="AR165" s="37"/>
      <c r="AS165" s="37"/>
      <c r="AT165" s="34">
        <f t="shared" si="38"/>
        <v>0.10721960784313769</v>
      </c>
    </row>
    <row r="166" spans="1:46" ht="15.75" x14ac:dyDescent="0.25">
      <c r="A166" s="15">
        <v>382276</v>
      </c>
      <c r="B166" s="16">
        <v>44714</v>
      </c>
      <c r="C166" s="16" t="s">
        <v>45</v>
      </c>
      <c r="D166" s="17" t="s">
        <v>70</v>
      </c>
      <c r="E166" s="52" t="s">
        <v>226</v>
      </c>
      <c r="F166" s="53">
        <v>480</v>
      </c>
      <c r="G166" s="54">
        <f t="shared" si="39"/>
        <v>8.2400000000000008E-3</v>
      </c>
      <c r="H166" s="44" t="s">
        <v>72</v>
      </c>
      <c r="I166" s="55">
        <f t="shared" si="40"/>
        <v>8.2000000000000007E-3</v>
      </c>
      <c r="J166" s="56">
        <v>4.03</v>
      </c>
      <c r="K166" s="57">
        <f t="shared" si="41"/>
        <v>8.2312091503267976E-3</v>
      </c>
      <c r="L166" s="44" t="s">
        <v>72</v>
      </c>
      <c r="M166" s="21" t="s">
        <v>73</v>
      </c>
      <c r="N166" s="22">
        <v>44714</v>
      </c>
      <c r="O166" s="23">
        <f t="shared" si="42"/>
        <v>3.9552000000000005</v>
      </c>
      <c r="P166" s="23">
        <f t="shared" si="43"/>
        <v>3.9552000000000005</v>
      </c>
      <c r="Q166" s="25" t="s">
        <v>74</v>
      </c>
      <c r="R166" s="49" t="s">
        <v>75</v>
      </c>
      <c r="S166" s="21">
        <v>2022060102</v>
      </c>
      <c r="T166" s="58">
        <v>8.0000000000000002E-3</v>
      </c>
      <c r="U166" s="59">
        <f t="shared" si="52"/>
        <v>3.84</v>
      </c>
      <c r="V166" s="29" t="s">
        <v>72</v>
      </c>
      <c r="W166" s="30" t="b">
        <f t="shared" si="44"/>
        <v>1</v>
      </c>
      <c r="X166" s="25"/>
      <c r="Y166" s="30" t="e">
        <f>VLOOKUP(A166,'[1]Средние курсы'!A:D,4,0)</f>
        <v>#N/A</v>
      </c>
      <c r="Z166" s="30" t="str">
        <f t="shared" si="45"/>
        <v>CNY</v>
      </c>
      <c r="AA166" s="31">
        <f t="shared" si="36"/>
        <v>3.9552000000000005</v>
      </c>
      <c r="AB166" s="60">
        <f t="shared" si="46"/>
        <v>8.0000000000000002E-3</v>
      </c>
      <c r="AC166" s="61">
        <f t="shared" si="37"/>
        <v>8.0000000000000002E-3</v>
      </c>
      <c r="AD166" s="13">
        <f t="shared" si="53"/>
        <v>8.2400000000000008E-3</v>
      </c>
      <c r="AE166" s="34">
        <f t="shared" si="47"/>
        <v>0</v>
      </c>
      <c r="AF166" s="60">
        <f t="shared" si="48"/>
        <v>0</v>
      </c>
      <c r="AG166" s="36">
        <f t="shared" si="49"/>
        <v>0.1152000000000003</v>
      </c>
      <c r="AH166" s="37">
        <f t="shared" si="50"/>
        <v>-4.2196078431375184E-3</v>
      </c>
      <c r="AI166" s="50" t="s">
        <v>76</v>
      </c>
      <c r="AJ166" s="50"/>
      <c r="AK166" s="25" t="b">
        <v>0</v>
      </c>
      <c r="AL166" s="25"/>
      <c r="AM166" s="25"/>
      <c r="AN166" s="25"/>
      <c r="AO166" s="25"/>
      <c r="AP166" s="37">
        <f t="shared" si="51"/>
        <v>3.950980392156863E-2</v>
      </c>
      <c r="AQ166" s="37"/>
      <c r="AR166" s="37"/>
      <c r="AS166" s="37"/>
      <c r="AT166" s="34">
        <f t="shared" si="38"/>
        <v>7.5690196078431665E-2</v>
      </c>
    </row>
    <row r="167" spans="1:46" ht="15.75" x14ac:dyDescent="0.25">
      <c r="A167" s="15">
        <v>382276</v>
      </c>
      <c r="B167" s="16">
        <v>44714</v>
      </c>
      <c r="C167" s="16" t="s">
        <v>45</v>
      </c>
      <c r="D167" s="17" t="s">
        <v>70</v>
      </c>
      <c r="E167" s="52" t="s">
        <v>227</v>
      </c>
      <c r="F167" s="53">
        <v>40</v>
      </c>
      <c r="G167" s="54">
        <f t="shared" si="39"/>
        <v>8.2400000000000008E-3</v>
      </c>
      <c r="H167" s="44" t="s">
        <v>72</v>
      </c>
      <c r="I167" s="55">
        <f t="shared" si="40"/>
        <v>8.2000000000000007E-3</v>
      </c>
      <c r="J167" s="56">
        <v>0.34</v>
      </c>
      <c r="K167" s="57">
        <f t="shared" si="41"/>
        <v>8.333333333333335E-3</v>
      </c>
      <c r="L167" s="44" t="s">
        <v>72</v>
      </c>
      <c r="M167" s="21" t="s">
        <v>73</v>
      </c>
      <c r="N167" s="22">
        <v>44714</v>
      </c>
      <c r="O167" s="23">
        <f t="shared" si="42"/>
        <v>0.3296</v>
      </c>
      <c r="P167" s="23">
        <f t="shared" si="43"/>
        <v>0.3296</v>
      </c>
      <c r="Q167" s="25" t="s">
        <v>74</v>
      </c>
      <c r="R167" s="49" t="s">
        <v>75</v>
      </c>
      <c r="S167" s="21">
        <v>2022060102</v>
      </c>
      <c r="T167" s="58">
        <v>8.0000000000000002E-3</v>
      </c>
      <c r="U167" s="59">
        <f t="shared" si="52"/>
        <v>0.32</v>
      </c>
      <c r="V167" s="29" t="s">
        <v>72</v>
      </c>
      <c r="W167" s="30" t="b">
        <f t="shared" si="44"/>
        <v>1</v>
      </c>
      <c r="X167" s="25"/>
      <c r="Y167" s="30" t="e">
        <f>VLOOKUP(A167,'[1]Средние курсы'!A:D,4,0)</f>
        <v>#N/A</v>
      </c>
      <c r="Z167" s="30" t="str">
        <f t="shared" si="45"/>
        <v>CNY</v>
      </c>
      <c r="AA167" s="31">
        <f t="shared" si="36"/>
        <v>0.3296</v>
      </c>
      <c r="AB167" s="60">
        <f t="shared" si="46"/>
        <v>8.0000000000000002E-3</v>
      </c>
      <c r="AC167" s="61">
        <f t="shared" si="37"/>
        <v>8.0000000000000002E-3</v>
      </c>
      <c r="AD167" s="13">
        <f t="shared" si="53"/>
        <v>8.2400000000000008E-3</v>
      </c>
      <c r="AE167" s="34">
        <f t="shared" si="47"/>
        <v>0</v>
      </c>
      <c r="AF167" s="60">
        <f t="shared" si="48"/>
        <v>0</v>
      </c>
      <c r="AG167" s="36">
        <f t="shared" si="49"/>
        <v>9.6000000000000252E-3</v>
      </c>
      <c r="AH167" s="37">
        <f t="shared" si="50"/>
        <v>3.7333333333333663E-3</v>
      </c>
      <c r="AI167" s="50" t="s">
        <v>76</v>
      </c>
      <c r="AJ167" s="50"/>
      <c r="AK167" s="25" t="b">
        <v>0</v>
      </c>
      <c r="AL167" s="25"/>
      <c r="AM167" s="25"/>
      <c r="AN167" s="25"/>
      <c r="AO167" s="25"/>
      <c r="AP167" s="37">
        <f t="shared" si="51"/>
        <v>3.333333333333334E-3</v>
      </c>
      <c r="AQ167" s="37"/>
      <c r="AR167" s="37"/>
      <c r="AS167" s="37"/>
      <c r="AT167" s="34">
        <f t="shared" si="38"/>
        <v>6.2666666666666912E-3</v>
      </c>
    </row>
    <row r="168" spans="1:46" ht="15.75" x14ac:dyDescent="0.25">
      <c r="A168" s="15">
        <v>382276</v>
      </c>
      <c r="B168" s="16">
        <v>44714</v>
      </c>
      <c r="C168" s="16" t="s">
        <v>45</v>
      </c>
      <c r="D168" s="17" t="s">
        <v>70</v>
      </c>
      <c r="E168" s="52" t="s">
        <v>228</v>
      </c>
      <c r="F168" s="53">
        <v>8440</v>
      </c>
      <c r="G168" s="54">
        <f t="shared" si="39"/>
        <v>4.1200000000000004E-3</v>
      </c>
      <c r="H168" s="44" t="s">
        <v>72</v>
      </c>
      <c r="I168" s="55">
        <f t="shared" si="40"/>
        <v>4.1000000000000003E-3</v>
      </c>
      <c r="J168" s="56">
        <v>35.450000000000003</v>
      </c>
      <c r="K168" s="57">
        <f t="shared" si="41"/>
        <v>4.1178793792398475E-3</v>
      </c>
      <c r="L168" s="44" t="s">
        <v>72</v>
      </c>
      <c r="M168" s="21" t="s">
        <v>73</v>
      </c>
      <c r="N168" s="22">
        <v>44714</v>
      </c>
      <c r="O168" s="23">
        <f t="shared" si="42"/>
        <v>34.772800000000004</v>
      </c>
      <c r="P168" s="23">
        <f t="shared" si="43"/>
        <v>34.772800000000004</v>
      </c>
      <c r="Q168" s="25" t="s">
        <v>74</v>
      </c>
      <c r="R168" s="49" t="s">
        <v>75</v>
      </c>
      <c r="S168" s="21">
        <v>2022060102</v>
      </c>
      <c r="T168" s="58">
        <v>4.0000000000000001E-3</v>
      </c>
      <c r="U168" s="59">
        <f t="shared" si="52"/>
        <v>33.76</v>
      </c>
      <c r="V168" s="29" t="s">
        <v>72</v>
      </c>
      <c r="W168" s="30" t="b">
        <f t="shared" si="44"/>
        <v>1</v>
      </c>
      <c r="X168" s="25"/>
      <c r="Y168" s="30" t="e">
        <f>VLOOKUP(A168,'[1]Средние курсы'!A:D,4,0)</f>
        <v>#N/A</v>
      </c>
      <c r="Z168" s="30" t="str">
        <f t="shared" si="45"/>
        <v>CNY</v>
      </c>
      <c r="AA168" s="31">
        <f t="shared" si="36"/>
        <v>34.772800000000004</v>
      </c>
      <c r="AB168" s="60">
        <f t="shared" si="46"/>
        <v>4.0000000000000001E-3</v>
      </c>
      <c r="AC168" s="61">
        <f t="shared" si="37"/>
        <v>4.0000000000000001E-3</v>
      </c>
      <c r="AD168" s="13">
        <f t="shared" si="53"/>
        <v>4.1200000000000004E-3</v>
      </c>
      <c r="AE168" s="34">
        <f t="shared" si="47"/>
        <v>0</v>
      </c>
      <c r="AF168" s="60">
        <f t="shared" si="48"/>
        <v>0</v>
      </c>
      <c r="AG168" s="36">
        <f t="shared" si="49"/>
        <v>1.0128000000000026</v>
      </c>
      <c r="AH168" s="37">
        <f t="shared" si="50"/>
        <v>-1.7898039215690498E-2</v>
      </c>
      <c r="AI168" s="50" t="s">
        <v>76</v>
      </c>
      <c r="AJ168" s="50"/>
      <c r="AK168" s="25" t="b">
        <v>0</v>
      </c>
      <c r="AL168" s="25"/>
      <c r="AM168" s="25"/>
      <c r="AN168" s="25"/>
      <c r="AO168" s="25"/>
      <c r="AP168" s="37">
        <f t="shared" si="51"/>
        <v>0.34754901960784318</v>
      </c>
      <c r="AQ168" s="37"/>
      <c r="AR168" s="37"/>
      <c r="AS168" s="37"/>
      <c r="AT168" s="34">
        <f t="shared" si="38"/>
        <v>0.66525098039215935</v>
      </c>
    </row>
    <row r="169" spans="1:46" ht="15.75" x14ac:dyDescent="0.25">
      <c r="A169" s="15">
        <v>382276</v>
      </c>
      <c r="B169" s="16">
        <v>44714</v>
      </c>
      <c r="C169" s="16" t="s">
        <v>45</v>
      </c>
      <c r="D169" s="17" t="s">
        <v>70</v>
      </c>
      <c r="E169" s="52" t="s">
        <v>229</v>
      </c>
      <c r="F169" s="53">
        <v>160</v>
      </c>
      <c r="G169" s="54">
        <f t="shared" si="39"/>
        <v>4.1200000000000004E-3</v>
      </c>
      <c r="H169" s="44" t="s">
        <v>72</v>
      </c>
      <c r="I169" s="55">
        <f t="shared" si="40"/>
        <v>4.1000000000000003E-3</v>
      </c>
      <c r="J169" s="56">
        <v>0.67</v>
      </c>
      <c r="K169" s="57">
        <f t="shared" si="41"/>
        <v>4.1053921568627453E-3</v>
      </c>
      <c r="L169" s="44" t="s">
        <v>72</v>
      </c>
      <c r="M169" s="21" t="s">
        <v>73</v>
      </c>
      <c r="N169" s="22">
        <v>44714</v>
      </c>
      <c r="O169" s="23">
        <f t="shared" si="42"/>
        <v>0.65920000000000001</v>
      </c>
      <c r="P169" s="23">
        <f t="shared" si="43"/>
        <v>0.65920000000000001</v>
      </c>
      <c r="Q169" s="25" t="s">
        <v>74</v>
      </c>
      <c r="R169" s="49" t="s">
        <v>75</v>
      </c>
      <c r="S169" s="21">
        <v>2022060102</v>
      </c>
      <c r="T169" s="58">
        <v>4.0000000000000001E-3</v>
      </c>
      <c r="U169" s="59">
        <f t="shared" si="52"/>
        <v>0.64</v>
      </c>
      <c r="V169" s="29" t="s">
        <v>72</v>
      </c>
      <c r="W169" s="30" t="b">
        <f t="shared" si="44"/>
        <v>1</v>
      </c>
      <c r="X169" s="25"/>
      <c r="Y169" s="30" t="e">
        <f>VLOOKUP(A169,'[1]Средние курсы'!A:D,4,0)</f>
        <v>#N/A</v>
      </c>
      <c r="Z169" s="30" t="str">
        <f t="shared" si="45"/>
        <v>CNY</v>
      </c>
      <c r="AA169" s="31">
        <f t="shared" si="36"/>
        <v>0.65920000000000001</v>
      </c>
      <c r="AB169" s="60">
        <f t="shared" si="46"/>
        <v>4.0000000000000001E-3</v>
      </c>
      <c r="AC169" s="61">
        <f t="shared" si="37"/>
        <v>4.0000000000000001E-3</v>
      </c>
      <c r="AD169" s="13">
        <f t="shared" si="53"/>
        <v>4.1200000000000004E-3</v>
      </c>
      <c r="AE169" s="34">
        <f t="shared" si="47"/>
        <v>0</v>
      </c>
      <c r="AF169" s="60">
        <f t="shared" si="48"/>
        <v>0</v>
      </c>
      <c r="AG169" s="36">
        <f t="shared" si="49"/>
        <v>1.920000000000005E-2</v>
      </c>
      <c r="AH169" s="37">
        <f t="shared" si="50"/>
        <v>-2.3372549019608224E-3</v>
      </c>
      <c r="AI169" s="50" t="s">
        <v>76</v>
      </c>
      <c r="AJ169" s="50"/>
      <c r="AK169" s="25" t="b">
        <v>0</v>
      </c>
      <c r="AL169" s="25"/>
      <c r="AM169" s="25"/>
      <c r="AN169" s="25"/>
      <c r="AO169" s="25"/>
      <c r="AP169" s="37">
        <f t="shared" si="51"/>
        <v>6.5686274509803924E-3</v>
      </c>
      <c r="AQ169" s="37"/>
      <c r="AR169" s="37"/>
      <c r="AS169" s="37"/>
      <c r="AT169" s="34">
        <f t="shared" si="38"/>
        <v>1.2631372549019658E-2</v>
      </c>
    </row>
    <row r="170" spans="1:46" ht="15.75" x14ac:dyDescent="0.25">
      <c r="A170" s="15">
        <v>382276</v>
      </c>
      <c r="B170" s="16">
        <v>44714</v>
      </c>
      <c r="C170" s="16" t="s">
        <v>45</v>
      </c>
      <c r="D170" s="17" t="s">
        <v>70</v>
      </c>
      <c r="E170" s="52" t="s">
        <v>230</v>
      </c>
      <c r="F170" s="53">
        <v>40</v>
      </c>
      <c r="G170" s="54">
        <f t="shared" si="39"/>
        <v>4.1200000000000004E-3</v>
      </c>
      <c r="H170" s="44" t="s">
        <v>72</v>
      </c>
      <c r="I170" s="55">
        <f t="shared" si="40"/>
        <v>4.1000000000000003E-3</v>
      </c>
      <c r="J170" s="56">
        <v>0.17</v>
      </c>
      <c r="K170" s="57">
        <f t="shared" si="41"/>
        <v>4.1666666666666675E-3</v>
      </c>
      <c r="L170" s="44" t="s">
        <v>72</v>
      </c>
      <c r="M170" s="21" t="s">
        <v>73</v>
      </c>
      <c r="N170" s="22">
        <v>44714</v>
      </c>
      <c r="O170" s="23">
        <f t="shared" si="42"/>
        <v>0.1648</v>
      </c>
      <c r="P170" s="23">
        <f t="shared" si="43"/>
        <v>0.1648</v>
      </c>
      <c r="Q170" s="25" t="s">
        <v>74</v>
      </c>
      <c r="R170" s="49" t="s">
        <v>75</v>
      </c>
      <c r="S170" s="21">
        <v>2022060102</v>
      </c>
      <c r="T170" s="58">
        <v>4.0000000000000001E-3</v>
      </c>
      <c r="U170" s="59">
        <f t="shared" si="52"/>
        <v>0.16</v>
      </c>
      <c r="V170" s="29" t="s">
        <v>72</v>
      </c>
      <c r="W170" s="30" t="b">
        <f t="shared" si="44"/>
        <v>1</v>
      </c>
      <c r="X170" s="25"/>
      <c r="Y170" s="30" t="e">
        <f>VLOOKUP(A170,'[1]Средние курсы'!A:D,4,0)</f>
        <v>#N/A</v>
      </c>
      <c r="Z170" s="30" t="str">
        <f t="shared" si="45"/>
        <v>CNY</v>
      </c>
      <c r="AA170" s="31">
        <f t="shared" si="36"/>
        <v>0.1648</v>
      </c>
      <c r="AB170" s="60">
        <f t="shared" si="46"/>
        <v>4.0000000000000001E-3</v>
      </c>
      <c r="AC170" s="61">
        <f t="shared" si="37"/>
        <v>4.0000000000000001E-3</v>
      </c>
      <c r="AD170" s="13">
        <f t="shared" si="53"/>
        <v>4.1200000000000004E-3</v>
      </c>
      <c r="AE170" s="34">
        <f t="shared" si="47"/>
        <v>0</v>
      </c>
      <c r="AF170" s="60">
        <f t="shared" si="48"/>
        <v>0</v>
      </c>
      <c r="AG170" s="36">
        <f t="shared" si="49"/>
        <v>4.8000000000000126E-3</v>
      </c>
      <c r="AH170" s="37">
        <f t="shared" si="50"/>
        <v>1.8666666666666831E-3</v>
      </c>
      <c r="AI170" s="50" t="s">
        <v>76</v>
      </c>
      <c r="AJ170" s="50"/>
      <c r="AK170" s="25" t="b">
        <v>0</v>
      </c>
      <c r="AL170" s="25"/>
      <c r="AM170" s="25"/>
      <c r="AN170" s="25"/>
      <c r="AO170" s="25"/>
      <c r="AP170" s="37">
        <f t="shared" si="51"/>
        <v>1.666666666666667E-3</v>
      </c>
      <c r="AQ170" s="37"/>
      <c r="AR170" s="37"/>
      <c r="AS170" s="37"/>
      <c r="AT170" s="34">
        <f t="shared" si="38"/>
        <v>3.1333333333333456E-3</v>
      </c>
    </row>
    <row r="171" spans="1:46" ht="15.75" x14ac:dyDescent="0.25">
      <c r="A171" s="15">
        <v>382276</v>
      </c>
      <c r="B171" s="16">
        <v>44714</v>
      </c>
      <c r="C171" s="16" t="s">
        <v>45</v>
      </c>
      <c r="D171" s="17" t="s">
        <v>70</v>
      </c>
      <c r="E171" s="52" t="s">
        <v>231</v>
      </c>
      <c r="F171" s="53">
        <v>240</v>
      </c>
      <c r="G171" s="54">
        <f t="shared" si="39"/>
        <v>4.1200000000000004E-3</v>
      </c>
      <c r="H171" s="44" t="s">
        <v>72</v>
      </c>
      <c r="I171" s="55">
        <f t="shared" si="40"/>
        <v>4.1000000000000003E-3</v>
      </c>
      <c r="J171" s="56">
        <v>1.01</v>
      </c>
      <c r="K171" s="57">
        <f t="shared" si="41"/>
        <v>4.1258169934640524E-3</v>
      </c>
      <c r="L171" s="44" t="s">
        <v>72</v>
      </c>
      <c r="M171" s="21" t="s">
        <v>73</v>
      </c>
      <c r="N171" s="22">
        <v>44714</v>
      </c>
      <c r="O171" s="23">
        <f t="shared" si="42"/>
        <v>0.98880000000000012</v>
      </c>
      <c r="P171" s="23">
        <f t="shared" si="43"/>
        <v>0.98880000000000012</v>
      </c>
      <c r="Q171" s="25" t="s">
        <v>74</v>
      </c>
      <c r="R171" s="49" t="s">
        <v>75</v>
      </c>
      <c r="S171" s="21">
        <v>2022060102</v>
      </c>
      <c r="T171" s="58">
        <v>4.0000000000000001E-3</v>
      </c>
      <c r="U171" s="59">
        <f t="shared" si="52"/>
        <v>0.96</v>
      </c>
      <c r="V171" s="29" t="s">
        <v>72</v>
      </c>
      <c r="W171" s="30" t="b">
        <f t="shared" si="44"/>
        <v>1</v>
      </c>
      <c r="X171" s="25"/>
      <c r="Y171" s="30" t="e">
        <f>VLOOKUP(A171,'[1]Средние курсы'!A:D,4,0)</f>
        <v>#N/A</v>
      </c>
      <c r="Z171" s="30" t="str">
        <f t="shared" si="45"/>
        <v>CNY</v>
      </c>
      <c r="AA171" s="31">
        <f t="shared" si="36"/>
        <v>0.98880000000000012</v>
      </c>
      <c r="AB171" s="60">
        <f t="shared" si="46"/>
        <v>4.0000000000000001E-3</v>
      </c>
      <c r="AC171" s="61">
        <f t="shared" si="37"/>
        <v>4.0000000000000001E-3</v>
      </c>
      <c r="AD171" s="13">
        <f t="shared" si="53"/>
        <v>4.1200000000000004E-3</v>
      </c>
      <c r="AE171" s="34">
        <f t="shared" si="47"/>
        <v>0</v>
      </c>
      <c r="AF171" s="60">
        <f t="shared" si="48"/>
        <v>0</v>
      </c>
      <c r="AG171" s="36">
        <f t="shared" si="49"/>
        <v>2.8800000000000076E-2</v>
      </c>
      <c r="AH171" s="37">
        <f t="shared" si="50"/>
        <v>1.3960784313724744E-3</v>
      </c>
      <c r="AI171" s="50" t="s">
        <v>76</v>
      </c>
      <c r="AJ171" s="50"/>
      <c r="AK171" s="25" t="b">
        <v>0</v>
      </c>
      <c r="AL171" s="25"/>
      <c r="AM171" s="25"/>
      <c r="AN171" s="25"/>
      <c r="AO171" s="25"/>
      <c r="AP171" s="37">
        <f t="shared" si="51"/>
        <v>9.9019607843137264E-3</v>
      </c>
      <c r="AQ171" s="37"/>
      <c r="AR171" s="37"/>
      <c r="AS171" s="37"/>
      <c r="AT171" s="34">
        <f t="shared" si="38"/>
        <v>1.8898039215686349E-2</v>
      </c>
    </row>
    <row r="172" spans="1:46" ht="15.75" x14ac:dyDescent="0.25">
      <c r="A172" s="15">
        <v>382276</v>
      </c>
      <c r="B172" s="16">
        <v>44714</v>
      </c>
      <c r="C172" s="16" t="s">
        <v>45</v>
      </c>
      <c r="D172" s="17" t="s">
        <v>70</v>
      </c>
      <c r="E172" s="52" t="s">
        <v>232</v>
      </c>
      <c r="F172" s="53">
        <v>80</v>
      </c>
      <c r="G172" s="54">
        <f t="shared" si="39"/>
        <v>4.1200000000000004E-3</v>
      </c>
      <c r="H172" s="44" t="s">
        <v>72</v>
      </c>
      <c r="I172" s="55">
        <f t="shared" si="40"/>
        <v>4.1000000000000003E-3</v>
      </c>
      <c r="J172" s="56">
        <v>0.34</v>
      </c>
      <c r="K172" s="57">
        <f t="shared" si="41"/>
        <v>4.1666666666666675E-3</v>
      </c>
      <c r="L172" s="44" t="s">
        <v>72</v>
      </c>
      <c r="M172" s="21" t="s">
        <v>73</v>
      </c>
      <c r="N172" s="22">
        <v>44714</v>
      </c>
      <c r="O172" s="23">
        <f t="shared" si="42"/>
        <v>0.3296</v>
      </c>
      <c r="P172" s="23">
        <f t="shared" si="43"/>
        <v>0.3296</v>
      </c>
      <c r="Q172" s="25" t="s">
        <v>74</v>
      </c>
      <c r="R172" s="49" t="s">
        <v>75</v>
      </c>
      <c r="S172" s="21">
        <v>2022060102</v>
      </c>
      <c r="T172" s="58">
        <v>4.0000000000000001E-3</v>
      </c>
      <c r="U172" s="59">
        <f t="shared" si="52"/>
        <v>0.32</v>
      </c>
      <c r="V172" s="29" t="s">
        <v>72</v>
      </c>
      <c r="W172" s="30" t="b">
        <f t="shared" si="44"/>
        <v>1</v>
      </c>
      <c r="X172" s="25"/>
      <c r="Y172" s="30" t="e">
        <f>VLOOKUP(A172,'[1]Средние курсы'!A:D,4,0)</f>
        <v>#N/A</v>
      </c>
      <c r="Z172" s="30" t="str">
        <f t="shared" si="45"/>
        <v>CNY</v>
      </c>
      <c r="AA172" s="31">
        <f t="shared" si="36"/>
        <v>0.3296</v>
      </c>
      <c r="AB172" s="60">
        <f t="shared" si="46"/>
        <v>4.0000000000000001E-3</v>
      </c>
      <c r="AC172" s="61">
        <f t="shared" si="37"/>
        <v>4.0000000000000001E-3</v>
      </c>
      <c r="AD172" s="13">
        <f t="shared" si="53"/>
        <v>4.1200000000000004E-3</v>
      </c>
      <c r="AE172" s="34">
        <f t="shared" si="47"/>
        <v>0</v>
      </c>
      <c r="AF172" s="60">
        <f t="shared" si="48"/>
        <v>0</v>
      </c>
      <c r="AG172" s="36">
        <f t="shared" si="49"/>
        <v>9.6000000000000252E-3</v>
      </c>
      <c r="AH172" s="37">
        <f t="shared" si="50"/>
        <v>3.7333333333333663E-3</v>
      </c>
      <c r="AI172" s="50" t="s">
        <v>76</v>
      </c>
      <c r="AJ172" s="50"/>
      <c r="AK172" s="25" t="b">
        <v>0</v>
      </c>
      <c r="AL172" s="25"/>
      <c r="AM172" s="25"/>
      <c r="AN172" s="25"/>
      <c r="AO172" s="25"/>
      <c r="AP172" s="37">
        <f t="shared" si="51"/>
        <v>3.333333333333334E-3</v>
      </c>
      <c r="AQ172" s="37"/>
      <c r="AR172" s="37"/>
      <c r="AS172" s="37"/>
      <c r="AT172" s="34">
        <f t="shared" si="38"/>
        <v>6.2666666666666912E-3</v>
      </c>
    </row>
    <row r="173" spans="1:46" ht="15.75" x14ac:dyDescent="0.25">
      <c r="A173" s="15">
        <v>382276</v>
      </c>
      <c r="B173" s="16">
        <v>44714</v>
      </c>
      <c r="C173" s="16" t="s">
        <v>45</v>
      </c>
      <c r="D173" s="17" t="s">
        <v>70</v>
      </c>
      <c r="E173" s="52" t="s">
        <v>233</v>
      </c>
      <c r="F173" s="53">
        <v>160</v>
      </c>
      <c r="G173" s="54">
        <f t="shared" si="39"/>
        <v>4.1200000000000004E-3</v>
      </c>
      <c r="H173" s="44" t="s">
        <v>72</v>
      </c>
      <c r="I173" s="55">
        <f t="shared" si="40"/>
        <v>4.1000000000000003E-3</v>
      </c>
      <c r="J173" s="56">
        <v>0.67</v>
      </c>
      <c r="K173" s="57">
        <f t="shared" si="41"/>
        <v>4.1053921568627453E-3</v>
      </c>
      <c r="L173" s="44" t="s">
        <v>72</v>
      </c>
      <c r="M173" s="21" t="s">
        <v>73</v>
      </c>
      <c r="N173" s="22">
        <v>44714</v>
      </c>
      <c r="O173" s="23">
        <f t="shared" si="42"/>
        <v>0.65920000000000001</v>
      </c>
      <c r="P173" s="23">
        <f t="shared" si="43"/>
        <v>0.65920000000000001</v>
      </c>
      <c r="Q173" s="25" t="s">
        <v>74</v>
      </c>
      <c r="R173" s="49" t="s">
        <v>75</v>
      </c>
      <c r="S173" s="21">
        <v>2022060102</v>
      </c>
      <c r="T173" s="58">
        <v>4.0000000000000001E-3</v>
      </c>
      <c r="U173" s="59">
        <f t="shared" si="52"/>
        <v>0.64</v>
      </c>
      <c r="V173" s="29" t="s">
        <v>72</v>
      </c>
      <c r="W173" s="30" t="b">
        <f t="shared" si="44"/>
        <v>1</v>
      </c>
      <c r="X173" s="25"/>
      <c r="Y173" s="30" t="e">
        <f>VLOOKUP(A173,'[1]Средние курсы'!A:D,4,0)</f>
        <v>#N/A</v>
      </c>
      <c r="Z173" s="30" t="str">
        <f t="shared" si="45"/>
        <v>CNY</v>
      </c>
      <c r="AA173" s="31">
        <f t="shared" si="36"/>
        <v>0.65920000000000001</v>
      </c>
      <c r="AB173" s="60">
        <f t="shared" si="46"/>
        <v>4.0000000000000001E-3</v>
      </c>
      <c r="AC173" s="61">
        <f t="shared" si="37"/>
        <v>4.0000000000000001E-3</v>
      </c>
      <c r="AD173" s="13">
        <f t="shared" si="53"/>
        <v>4.1200000000000004E-3</v>
      </c>
      <c r="AE173" s="34">
        <f t="shared" si="47"/>
        <v>0</v>
      </c>
      <c r="AF173" s="60">
        <f t="shared" si="48"/>
        <v>0</v>
      </c>
      <c r="AG173" s="36">
        <f t="shared" si="49"/>
        <v>1.920000000000005E-2</v>
      </c>
      <c r="AH173" s="37">
        <f t="shared" si="50"/>
        <v>-2.3372549019608224E-3</v>
      </c>
      <c r="AI173" s="50" t="s">
        <v>76</v>
      </c>
      <c r="AJ173" s="50"/>
      <c r="AK173" s="25" t="b">
        <v>0</v>
      </c>
      <c r="AL173" s="25"/>
      <c r="AM173" s="25"/>
      <c r="AN173" s="25"/>
      <c r="AO173" s="25"/>
      <c r="AP173" s="37">
        <f t="shared" si="51"/>
        <v>6.5686274509803924E-3</v>
      </c>
      <c r="AQ173" s="37"/>
      <c r="AR173" s="37"/>
      <c r="AS173" s="37"/>
      <c r="AT173" s="34">
        <f t="shared" si="38"/>
        <v>1.2631372549019658E-2</v>
      </c>
    </row>
    <row r="174" spans="1:46" ht="15.75" x14ac:dyDescent="0.25">
      <c r="A174" s="15">
        <v>382276</v>
      </c>
      <c r="B174" s="16">
        <v>44714</v>
      </c>
      <c r="C174" s="16" t="s">
        <v>45</v>
      </c>
      <c r="D174" s="17" t="s">
        <v>70</v>
      </c>
      <c r="E174" s="52" t="s">
        <v>234</v>
      </c>
      <c r="F174" s="53">
        <v>560</v>
      </c>
      <c r="G174" s="54">
        <f t="shared" si="39"/>
        <v>4.1200000000000004E-3</v>
      </c>
      <c r="H174" s="44" t="s">
        <v>72</v>
      </c>
      <c r="I174" s="55">
        <f t="shared" si="40"/>
        <v>4.1000000000000003E-3</v>
      </c>
      <c r="J174" s="56">
        <v>2.35</v>
      </c>
      <c r="K174" s="57">
        <f t="shared" si="41"/>
        <v>4.1141456582633055E-3</v>
      </c>
      <c r="L174" s="44" t="s">
        <v>72</v>
      </c>
      <c r="M174" s="21" t="s">
        <v>73</v>
      </c>
      <c r="N174" s="22">
        <v>44714</v>
      </c>
      <c r="O174" s="23">
        <f t="shared" si="42"/>
        <v>2.3072000000000004</v>
      </c>
      <c r="P174" s="23">
        <f t="shared" si="43"/>
        <v>2.3072000000000004</v>
      </c>
      <c r="Q174" s="25" t="s">
        <v>74</v>
      </c>
      <c r="R174" s="49" t="s">
        <v>75</v>
      </c>
      <c r="S174" s="21">
        <v>2022060102</v>
      </c>
      <c r="T174" s="58">
        <v>4.0000000000000001E-3</v>
      </c>
      <c r="U174" s="59">
        <f t="shared" si="52"/>
        <v>2.2400000000000002</v>
      </c>
      <c r="V174" s="29" t="s">
        <v>72</v>
      </c>
      <c r="W174" s="30" t="b">
        <f t="shared" si="44"/>
        <v>1</v>
      </c>
      <c r="X174" s="25"/>
      <c r="Y174" s="30" t="e">
        <f>VLOOKUP(A174,'[1]Средние курсы'!A:D,4,0)</f>
        <v>#N/A</v>
      </c>
      <c r="Z174" s="30" t="str">
        <f t="shared" si="45"/>
        <v>CNY</v>
      </c>
      <c r="AA174" s="31">
        <f t="shared" si="36"/>
        <v>2.3072000000000004</v>
      </c>
      <c r="AB174" s="60">
        <f t="shared" si="46"/>
        <v>4.0000000000000001E-3</v>
      </c>
      <c r="AC174" s="61">
        <f t="shared" si="37"/>
        <v>4.0000000000000001E-3</v>
      </c>
      <c r="AD174" s="13">
        <f t="shared" si="53"/>
        <v>4.1200000000000004E-3</v>
      </c>
      <c r="AE174" s="34">
        <f t="shared" si="47"/>
        <v>0</v>
      </c>
      <c r="AF174" s="60">
        <f t="shared" si="48"/>
        <v>0</v>
      </c>
      <c r="AG174" s="36">
        <f t="shared" si="49"/>
        <v>6.7200000000000176E-2</v>
      </c>
      <c r="AH174" s="37">
        <f t="shared" si="50"/>
        <v>-3.2784313725491704E-3</v>
      </c>
      <c r="AI174" s="50" t="s">
        <v>76</v>
      </c>
      <c r="AJ174" s="50"/>
      <c r="AK174" s="25" t="b">
        <v>0</v>
      </c>
      <c r="AL174" s="25"/>
      <c r="AM174" s="25"/>
      <c r="AN174" s="25"/>
      <c r="AO174" s="25"/>
      <c r="AP174" s="37">
        <f t="shared" si="51"/>
        <v>2.3039215686274511E-2</v>
      </c>
      <c r="AQ174" s="37"/>
      <c r="AR174" s="37"/>
      <c r="AS174" s="37"/>
      <c r="AT174" s="34">
        <f t="shared" si="38"/>
        <v>4.4160784313725665E-2</v>
      </c>
    </row>
    <row r="175" spans="1:46" ht="15.75" x14ac:dyDescent="0.25">
      <c r="A175" s="15">
        <v>382276</v>
      </c>
      <c r="B175" s="16">
        <v>44714</v>
      </c>
      <c r="C175" s="16" t="s">
        <v>45</v>
      </c>
      <c r="D175" s="17" t="s">
        <v>70</v>
      </c>
      <c r="E175" s="52" t="s">
        <v>235</v>
      </c>
      <c r="F175" s="53">
        <v>560</v>
      </c>
      <c r="G175" s="54">
        <f t="shared" si="39"/>
        <v>4.1200000000000004E-3</v>
      </c>
      <c r="H175" s="44" t="s">
        <v>72</v>
      </c>
      <c r="I175" s="55">
        <f t="shared" si="40"/>
        <v>4.1000000000000003E-3</v>
      </c>
      <c r="J175" s="56">
        <v>2.35</v>
      </c>
      <c r="K175" s="57">
        <f t="shared" si="41"/>
        <v>4.1141456582633055E-3</v>
      </c>
      <c r="L175" s="44" t="s">
        <v>72</v>
      </c>
      <c r="M175" s="21" t="s">
        <v>73</v>
      </c>
      <c r="N175" s="22">
        <v>44714</v>
      </c>
      <c r="O175" s="23">
        <f t="shared" si="42"/>
        <v>2.3072000000000004</v>
      </c>
      <c r="P175" s="23">
        <f t="shared" si="43"/>
        <v>2.3072000000000004</v>
      </c>
      <c r="Q175" s="25" t="s">
        <v>74</v>
      </c>
      <c r="R175" s="49" t="s">
        <v>75</v>
      </c>
      <c r="S175" s="21">
        <v>2022060102</v>
      </c>
      <c r="T175" s="58">
        <v>4.0000000000000001E-3</v>
      </c>
      <c r="U175" s="59">
        <f t="shared" si="52"/>
        <v>2.2400000000000002</v>
      </c>
      <c r="V175" s="29" t="s">
        <v>72</v>
      </c>
      <c r="W175" s="30" t="b">
        <f t="shared" si="44"/>
        <v>1</v>
      </c>
      <c r="X175" s="25"/>
      <c r="Y175" s="30" t="e">
        <f>VLOOKUP(A175,'[1]Средние курсы'!A:D,4,0)</f>
        <v>#N/A</v>
      </c>
      <c r="Z175" s="30" t="str">
        <f t="shared" si="45"/>
        <v>CNY</v>
      </c>
      <c r="AA175" s="31">
        <f t="shared" si="36"/>
        <v>2.3072000000000004</v>
      </c>
      <c r="AB175" s="60">
        <f t="shared" si="46"/>
        <v>4.0000000000000001E-3</v>
      </c>
      <c r="AC175" s="61">
        <f t="shared" si="37"/>
        <v>4.0000000000000001E-3</v>
      </c>
      <c r="AD175" s="13">
        <f t="shared" si="53"/>
        <v>4.1200000000000004E-3</v>
      </c>
      <c r="AE175" s="34">
        <f t="shared" si="47"/>
        <v>0</v>
      </c>
      <c r="AF175" s="60">
        <f t="shared" si="48"/>
        <v>0</v>
      </c>
      <c r="AG175" s="36">
        <f t="shared" si="49"/>
        <v>6.7200000000000176E-2</v>
      </c>
      <c r="AH175" s="37">
        <f t="shared" si="50"/>
        <v>-3.2784313725491704E-3</v>
      </c>
      <c r="AI175" s="50" t="s">
        <v>76</v>
      </c>
      <c r="AJ175" s="50"/>
      <c r="AK175" s="25" t="b">
        <v>0</v>
      </c>
      <c r="AL175" s="25"/>
      <c r="AM175" s="25"/>
      <c r="AN175" s="25"/>
      <c r="AO175" s="25"/>
      <c r="AP175" s="37">
        <f t="shared" si="51"/>
        <v>2.3039215686274511E-2</v>
      </c>
      <c r="AQ175" s="37"/>
      <c r="AR175" s="37"/>
      <c r="AS175" s="37"/>
      <c r="AT175" s="34">
        <f t="shared" si="38"/>
        <v>4.4160784313725665E-2</v>
      </c>
    </row>
    <row r="176" spans="1:46" ht="15.75" x14ac:dyDescent="0.25">
      <c r="A176" s="15">
        <v>382276</v>
      </c>
      <c r="B176" s="16">
        <v>44714</v>
      </c>
      <c r="C176" s="16" t="s">
        <v>45</v>
      </c>
      <c r="D176" s="17" t="s">
        <v>70</v>
      </c>
      <c r="E176" s="52" t="s">
        <v>236</v>
      </c>
      <c r="F176" s="53">
        <v>40</v>
      </c>
      <c r="G176" s="54">
        <f t="shared" si="39"/>
        <v>4.1200000000000004E-3</v>
      </c>
      <c r="H176" s="44" t="s">
        <v>72</v>
      </c>
      <c r="I176" s="55">
        <f t="shared" si="40"/>
        <v>4.1000000000000003E-3</v>
      </c>
      <c r="J176" s="56">
        <v>0.17</v>
      </c>
      <c r="K176" s="57">
        <f t="shared" si="41"/>
        <v>4.1666666666666675E-3</v>
      </c>
      <c r="L176" s="44" t="s">
        <v>72</v>
      </c>
      <c r="M176" s="21" t="s">
        <v>73</v>
      </c>
      <c r="N176" s="22">
        <v>44714</v>
      </c>
      <c r="O176" s="23">
        <f t="shared" si="42"/>
        <v>0.1648</v>
      </c>
      <c r="P176" s="23">
        <f t="shared" si="43"/>
        <v>0.1648</v>
      </c>
      <c r="Q176" s="25" t="s">
        <v>74</v>
      </c>
      <c r="R176" s="49" t="s">
        <v>75</v>
      </c>
      <c r="S176" s="21">
        <v>2022060102</v>
      </c>
      <c r="T176" s="58">
        <v>4.0000000000000001E-3</v>
      </c>
      <c r="U176" s="59">
        <f t="shared" si="52"/>
        <v>0.16</v>
      </c>
      <c r="V176" s="29" t="s">
        <v>72</v>
      </c>
      <c r="W176" s="30" t="b">
        <f t="shared" si="44"/>
        <v>1</v>
      </c>
      <c r="X176" s="25"/>
      <c r="Y176" s="30" t="e">
        <f>VLOOKUP(A176,'[1]Средние курсы'!A:D,4,0)</f>
        <v>#N/A</v>
      </c>
      <c r="Z176" s="30" t="str">
        <f t="shared" si="45"/>
        <v>CNY</v>
      </c>
      <c r="AA176" s="31">
        <f t="shared" si="36"/>
        <v>0.1648</v>
      </c>
      <c r="AB176" s="60">
        <f t="shared" si="46"/>
        <v>4.0000000000000001E-3</v>
      </c>
      <c r="AC176" s="61">
        <f t="shared" si="37"/>
        <v>4.0000000000000001E-3</v>
      </c>
      <c r="AD176" s="13">
        <f t="shared" si="53"/>
        <v>4.1200000000000004E-3</v>
      </c>
      <c r="AE176" s="34">
        <f t="shared" si="47"/>
        <v>0</v>
      </c>
      <c r="AF176" s="60">
        <f t="shared" si="48"/>
        <v>0</v>
      </c>
      <c r="AG176" s="36">
        <f t="shared" si="49"/>
        <v>4.8000000000000126E-3</v>
      </c>
      <c r="AH176" s="37">
        <f t="shared" si="50"/>
        <v>1.8666666666666831E-3</v>
      </c>
      <c r="AI176" s="50" t="s">
        <v>76</v>
      </c>
      <c r="AJ176" s="50"/>
      <c r="AK176" s="25" t="b">
        <v>0</v>
      </c>
      <c r="AL176" s="25"/>
      <c r="AM176" s="25"/>
      <c r="AN176" s="25"/>
      <c r="AO176" s="25"/>
      <c r="AP176" s="37">
        <f t="shared" si="51"/>
        <v>1.666666666666667E-3</v>
      </c>
      <c r="AQ176" s="37"/>
      <c r="AR176" s="37"/>
      <c r="AS176" s="37"/>
      <c r="AT176" s="34">
        <f t="shared" si="38"/>
        <v>3.1333333333333456E-3</v>
      </c>
    </row>
    <row r="177" spans="1:46" ht="15.75" x14ac:dyDescent="0.25">
      <c r="A177" s="15">
        <v>382276</v>
      </c>
      <c r="B177" s="16">
        <v>44714</v>
      </c>
      <c r="C177" s="16" t="s">
        <v>45</v>
      </c>
      <c r="D177" s="17" t="s">
        <v>70</v>
      </c>
      <c r="E177" s="52" t="s">
        <v>237</v>
      </c>
      <c r="F177" s="53">
        <v>2160</v>
      </c>
      <c r="G177" s="54">
        <f t="shared" si="39"/>
        <v>4.1200000000000004E-3</v>
      </c>
      <c r="H177" s="44" t="s">
        <v>72</v>
      </c>
      <c r="I177" s="55">
        <f t="shared" si="40"/>
        <v>4.1000000000000003E-3</v>
      </c>
      <c r="J177" s="56">
        <v>9.07</v>
      </c>
      <c r="K177" s="57">
        <f t="shared" si="41"/>
        <v>4.1167392883079161E-3</v>
      </c>
      <c r="L177" s="44" t="s">
        <v>72</v>
      </c>
      <c r="M177" s="21" t="s">
        <v>73</v>
      </c>
      <c r="N177" s="22">
        <v>44714</v>
      </c>
      <c r="O177" s="23">
        <f t="shared" si="42"/>
        <v>8.8992000000000004</v>
      </c>
      <c r="P177" s="23">
        <f t="shared" si="43"/>
        <v>8.8992000000000004</v>
      </c>
      <c r="Q177" s="25" t="s">
        <v>74</v>
      </c>
      <c r="R177" s="49" t="s">
        <v>75</v>
      </c>
      <c r="S177" s="21">
        <v>2022060102</v>
      </c>
      <c r="T177" s="58">
        <v>4.0000000000000001E-3</v>
      </c>
      <c r="U177" s="59">
        <f t="shared" si="52"/>
        <v>8.64</v>
      </c>
      <c r="V177" s="29" t="s">
        <v>72</v>
      </c>
      <c r="W177" s="30" t="b">
        <f t="shared" si="44"/>
        <v>1</v>
      </c>
      <c r="X177" s="25"/>
      <c r="Y177" s="30" t="e">
        <f>VLOOKUP(A177,'[1]Средние курсы'!A:D,4,0)</f>
        <v>#N/A</v>
      </c>
      <c r="Z177" s="30" t="str">
        <f t="shared" si="45"/>
        <v>CNY</v>
      </c>
      <c r="AA177" s="31">
        <f t="shared" si="36"/>
        <v>8.8992000000000004</v>
      </c>
      <c r="AB177" s="60">
        <f t="shared" si="46"/>
        <v>4.0000000000000001E-3</v>
      </c>
      <c r="AC177" s="61">
        <f t="shared" si="37"/>
        <v>4.0000000000000001E-3</v>
      </c>
      <c r="AD177" s="13">
        <f t="shared" si="53"/>
        <v>4.1200000000000004E-3</v>
      </c>
      <c r="AE177" s="34">
        <f t="shared" si="47"/>
        <v>0</v>
      </c>
      <c r="AF177" s="60">
        <f t="shared" si="48"/>
        <v>0</v>
      </c>
      <c r="AG177" s="36">
        <f t="shared" si="49"/>
        <v>0.25920000000000065</v>
      </c>
      <c r="AH177" s="37">
        <f t="shared" si="50"/>
        <v>-7.0431372549021459E-3</v>
      </c>
      <c r="AI177" s="50" t="s">
        <v>76</v>
      </c>
      <c r="AJ177" s="50"/>
      <c r="AK177" s="25" t="b">
        <v>0</v>
      </c>
      <c r="AL177" s="25"/>
      <c r="AM177" s="25"/>
      <c r="AN177" s="25"/>
      <c r="AO177" s="25"/>
      <c r="AP177" s="37">
        <f t="shared" si="51"/>
        <v>8.8921568627450986E-2</v>
      </c>
      <c r="AQ177" s="37"/>
      <c r="AR177" s="37"/>
      <c r="AS177" s="37"/>
      <c r="AT177" s="34">
        <f t="shared" si="38"/>
        <v>0.17027843137254967</v>
      </c>
    </row>
    <row r="178" spans="1:46" ht="15.75" x14ac:dyDescent="0.25">
      <c r="A178" s="15">
        <v>382276</v>
      </c>
      <c r="B178" s="16">
        <v>44714</v>
      </c>
      <c r="C178" s="16" t="s">
        <v>45</v>
      </c>
      <c r="D178" s="17" t="s">
        <v>70</v>
      </c>
      <c r="E178" s="52" t="s">
        <v>238</v>
      </c>
      <c r="F178" s="53">
        <v>5440</v>
      </c>
      <c r="G178" s="54">
        <f t="shared" si="39"/>
        <v>4.1200000000000004E-3</v>
      </c>
      <c r="H178" s="44" t="s">
        <v>72</v>
      </c>
      <c r="I178" s="55">
        <f t="shared" si="40"/>
        <v>4.1000000000000003E-3</v>
      </c>
      <c r="J178" s="56">
        <v>22.85</v>
      </c>
      <c r="K178" s="57">
        <f t="shared" si="41"/>
        <v>4.1180074971164937E-3</v>
      </c>
      <c r="L178" s="44" t="s">
        <v>72</v>
      </c>
      <c r="M178" s="21" t="s">
        <v>73</v>
      </c>
      <c r="N178" s="22">
        <v>44714</v>
      </c>
      <c r="O178" s="23">
        <f t="shared" si="42"/>
        <v>22.412800000000001</v>
      </c>
      <c r="P178" s="23">
        <f t="shared" si="43"/>
        <v>22.412800000000001</v>
      </c>
      <c r="Q178" s="25" t="s">
        <v>74</v>
      </c>
      <c r="R178" s="49" t="s">
        <v>75</v>
      </c>
      <c r="S178" s="21">
        <v>2022060102</v>
      </c>
      <c r="T178" s="58">
        <v>4.0000000000000001E-3</v>
      </c>
      <c r="U178" s="59">
        <f t="shared" si="52"/>
        <v>21.76</v>
      </c>
      <c r="V178" s="29" t="s">
        <v>72</v>
      </c>
      <c r="W178" s="30" t="b">
        <f t="shared" si="44"/>
        <v>1</v>
      </c>
      <c r="X178" s="25"/>
      <c r="Y178" s="30" t="e">
        <f>VLOOKUP(A178,'[1]Средние курсы'!A:D,4,0)</f>
        <v>#N/A</v>
      </c>
      <c r="Z178" s="30" t="str">
        <f t="shared" si="45"/>
        <v>CNY</v>
      </c>
      <c r="AA178" s="31">
        <f t="shared" si="36"/>
        <v>22.412800000000001</v>
      </c>
      <c r="AB178" s="60">
        <f t="shared" si="46"/>
        <v>4.0000000000000001E-3</v>
      </c>
      <c r="AC178" s="61">
        <f t="shared" si="37"/>
        <v>4.0000000000000001E-3</v>
      </c>
      <c r="AD178" s="13">
        <f t="shared" si="53"/>
        <v>4.1200000000000004E-3</v>
      </c>
      <c r="AE178" s="34">
        <f t="shared" si="47"/>
        <v>0</v>
      </c>
      <c r="AF178" s="60">
        <f t="shared" si="48"/>
        <v>0</v>
      </c>
      <c r="AG178" s="36">
        <f t="shared" si="49"/>
        <v>0.65280000000000171</v>
      </c>
      <c r="AH178" s="37">
        <f t="shared" si="50"/>
        <v>-1.0839215686276327E-2</v>
      </c>
      <c r="AI178" s="50" t="s">
        <v>76</v>
      </c>
      <c r="AJ178" s="50"/>
      <c r="AK178" s="25" t="b">
        <v>0</v>
      </c>
      <c r="AL178" s="25"/>
      <c r="AM178" s="25"/>
      <c r="AN178" s="25"/>
      <c r="AO178" s="25"/>
      <c r="AP178" s="37">
        <f t="shared" si="51"/>
        <v>0.22401960784313726</v>
      </c>
      <c r="AQ178" s="37"/>
      <c r="AR178" s="37"/>
      <c r="AS178" s="37"/>
      <c r="AT178" s="34">
        <f t="shared" si="38"/>
        <v>0.42878039215686448</v>
      </c>
    </row>
    <row r="179" spans="1:46" ht="15.75" x14ac:dyDescent="0.25">
      <c r="A179" s="15">
        <v>382276</v>
      </c>
      <c r="B179" s="16">
        <v>44714</v>
      </c>
      <c r="C179" s="16" t="s">
        <v>45</v>
      </c>
      <c r="D179" s="17" t="s">
        <v>70</v>
      </c>
      <c r="E179" s="52" t="s">
        <v>239</v>
      </c>
      <c r="F179" s="53">
        <v>9000</v>
      </c>
      <c r="G179" s="54">
        <f t="shared" si="39"/>
        <v>4.1200000000000004E-3</v>
      </c>
      <c r="H179" s="44" t="s">
        <v>72</v>
      </c>
      <c r="I179" s="55">
        <f t="shared" si="40"/>
        <v>4.1000000000000003E-3</v>
      </c>
      <c r="J179" s="56">
        <v>37.799999999999997</v>
      </c>
      <c r="K179" s="57">
        <f t="shared" si="41"/>
        <v>4.1176470588235288E-3</v>
      </c>
      <c r="L179" s="44" t="s">
        <v>72</v>
      </c>
      <c r="M179" s="21" t="s">
        <v>73</v>
      </c>
      <c r="N179" s="22">
        <v>44714</v>
      </c>
      <c r="O179" s="23">
        <f t="shared" si="42"/>
        <v>37.080000000000005</v>
      </c>
      <c r="P179" s="23">
        <f t="shared" si="43"/>
        <v>37.080000000000005</v>
      </c>
      <c r="Q179" s="25" t="s">
        <v>74</v>
      </c>
      <c r="R179" s="49" t="s">
        <v>75</v>
      </c>
      <c r="S179" s="21">
        <v>2022060102</v>
      </c>
      <c r="T179" s="58">
        <v>4.0000000000000001E-3</v>
      </c>
      <c r="U179" s="59">
        <f t="shared" si="52"/>
        <v>36</v>
      </c>
      <c r="V179" s="29" t="s">
        <v>72</v>
      </c>
      <c r="W179" s="30" t="b">
        <f t="shared" si="44"/>
        <v>1</v>
      </c>
      <c r="X179" s="25"/>
      <c r="Y179" s="30" t="e">
        <f>VLOOKUP(A179,'[1]Средние курсы'!A:D,4,0)</f>
        <v>#N/A</v>
      </c>
      <c r="Z179" s="30" t="str">
        <f t="shared" si="45"/>
        <v>CNY</v>
      </c>
      <c r="AA179" s="31">
        <f t="shared" si="36"/>
        <v>37.080000000000005</v>
      </c>
      <c r="AB179" s="60">
        <f t="shared" si="46"/>
        <v>4.0000000000000001E-3</v>
      </c>
      <c r="AC179" s="61">
        <f t="shared" si="37"/>
        <v>4.0000000000000001E-3</v>
      </c>
      <c r="AD179" s="13">
        <f t="shared" si="53"/>
        <v>4.1200000000000004E-3</v>
      </c>
      <c r="AE179" s="34">
        <f t="shared" si="47"/>
        <v>0</v>
      </c>
      <c r="AF179" s="60">
        <f t="shared" si="48"/>
        <v>0</v>
      </c>
      <c r="AG179" s="36">
        <f t="shared" si="49"/>
        <v>1.0800000000000027</v>
      </c>
      <c r="AH179" s="37">
        <f t="shared" si="50"/>
        <v>-2.1176470588244074E-2</v>
      </c>
      <c r="AI179" s="50" t="s">
        <v>76</v>
      </c>
      <c r="AJ179" s="50"/>
      <c r="AK179" s="25" t="b">
        <v>0</v>
      </c>
      <c r="AL179" s="25"/>
      <c r="AM179" s="25"/>
      <c r="AN179" s="25"/>
      <c r="AO179" s="25"/>
      <c r="AP179" s="37">
        <f t="shared" si="51"/>
        <v>0.37058823529411761</v>
      </c>
      <c r="AQ179" s="37"/>
      <c r="AR179" s="37"/>
      <c r="AS179" s="37"/>
      <c r="AT179" s="34">
        <f t="shared" si="38"/>
        <v>0.70941176470588507</v>
      </c>
    </row>
    <row r="180" spans="1:46" ht="15.75" x14ac:dyDescent="0.25">
      <c r="A180" s="15">
        <v>382276</v>
      </c>
      <c r="B180" s="16">
        <v>44714</v>
      </c>
      <c r="C180" s="16" t="s">
        <v>45</v>
      </c>
      <c r="D180" s="17" t="s">
        <v>70</v>
      </c>
      <c r="E180" s="52" t="s">
        <v>240</v>
      </c>
      <c r="F180" s="53">
        <v>400</v>
      </c>
      <c r="G180" s="54">
        <f t="shared" si="39"/>
        <v>4.1200000000000004E-3</v>
      </c>
      <c r="H180" s="44" t="s">
        <v>72</v>
      </c>
      <c r="I180" s="55">
        <f t="shared" si="40"/>
        <v>4.1000000000000003E-3</v>
      </c>
      <c r="J180" s="56">
        <v>1.68</v>
      </c>
      <c r="K180" s="57">
        <f t="shared" si="41"/>
        <v>4.1176470588235288E-3</v>
      </c>
      <c r="L180" s="44" t="s">
        <v>72</v>
      </c>
      <c r="M180" s="21" t="s">
        <v>73</v>
      </c>
      <c r="N180" s="22">
        <v>44714</v>
      </c>
      <c r="O180" s="23">
        <f t="shared" si="42"/>
        <v>1.6480000000000001</v>
      </c>
      <c r="P180" s="23">
        <f t="shared" si="43"/>
        <v>1.6480000000000001</v>
      </c>
      <c r="Q180" s="25" t="s">
        <v>74</v>
      </c>
      <c r="R180" s="49" t="s">
        <v>75</v>
      </c>
      <c r="S180" s="21">
        <v>2022060102</v>
      </c>
      <c r="T180" s="58">
        <v>4.0000000000000001E-3</v>
      </c>
      <c r="U180" s="59">
        <f t="shared" si="52"/>
        <v>1.6</v>
      </c>
      <c r="V180" s="29" t="s">
        <v>72</v>
      </c>
      <c r="W180" s="30" t="b">
        <f t="shared" si="44"/>
        <v>1</v>
      </c>
      <c r="X180" s="25"/>
      <c r="Y180" s="30" t="e">
        <f>VLOOKUP(A180,'[1]Средние курсы'!A:D,4,0)</f>
        <v>#N/A</v>
      </c>
      <c r="Z180" s="30" t="str">
        <f t="shared" si="45"/>
        <v>CNY</v>
      </c>
      <c r="AA180" s="31">
        <f t="shared" si="36"/>
        <v>1.6480000000000001</v>
      </c>
      <c r="AB180" s="60">
        <f t="shared" si="46"/>
        <v>4.0000000000000001E-3</v>
      </c>
      <c r="AC180" s="61">
        <f t="shared" si="37"/>
        <v>4.0000000000000001E-3</v>
      </c>
      <c r="AD180" s="13">
        <f t="shared" si="53"/>
        <v>4.1200000000000004E-3</v>
      </c>
      <c r="AE180" s="34">
        <f t="shared" si="47"/>
        <v>0</v>
      </c>
      <c r="AF180" s="60">
        <f t="shared" si="48"/>
        <v>0</v>
      </c>
      <c r="AG180" s="36">
        <f t="shared" si="49"/>
        <v>4.8000000000000126E-2</v>
      </c>
      <c r="AH180" s="37">
        <f t="shared" si="50"/>
        <v>-9.4117647058862552E-4</v>
      </c>
      <c r="AI180" s="50" t="s">
        <v>76</v>
      </c>
      <c r="AJ180" s="50"/>
      <c r="AK180" s="25" t="b">
        <v>0</v>
      </c>
      <c r="AL180" s="25"/>
      <c r="AM180" s="25"/>
      <c r="AN180" s="25"/>
      <c r="AO180" s="25"/>
      <c r="AP180" s="37">
        <f t="shared" si="51"/>
        <v>1.6470588235294115E-2</v>
      </c>
      <c r="AQ180" s="37"/>
      <c r="AR180" s="37"/>
      <c r="AS180" s="37"/>
      <c r="AT180" s="34">
        <f t="shared" si="38"/>
        <v>3.1529411764706014E-2</v>
      </c>
    </row>
    <row r="181" spans="1:46" ht="15.75" x14ac:dyDescent="0.25">
      <c r="A181" s="15">
        <v>382276</v>
      </c>
      <c r="B181" s="16">
        <v>44714</v>
      </c>
      <c r="C181" s="16" t="s">
        <v>45</v>
      </c>
      <c r="D181" s="17" t="s">
        <v>70</v>
      </c>
      <c r="E181" s="52" t="s">
        <v>241</v>
      </c>
      <c r="F181" s="53">
        <v>40</v>
      </c>
      <c r="G181" s="54">
        <f t="shared" si="39"/>
        <v>4.1200000000000004E-3</v>
      </c>
      <c r="H181" s="44" t="s">
        <v>72</v>
      </c>
      <c r="I181" s="55">
        <f t="shared" si="40"/>
        <v>4.1000000000000003E-3</v>
      </c>
      <c r="J181" s="56">
        <v>0.17</v>
      </c>
      <c r="K181" s="57">
        <f t="shared" si="41"/>
        <v>4.1666666666666675E-3</v>
      </c>
      <c r="L181" s="44" t="s">
        <v>72</v>
      </c>
      <c r="M181" s="21" t="s">
        <v>73</v>
      </c>
      <c r="N181" s="22">
        <v>44714</v>
      </c>
      <c r="O181" s="23">
        <f t="shared" si="42"/>
        <v>0.1648</v>
      </c>
      <c r="P181" s="23">
        <f t="shared" si="43"/>
        <v>0.1648</v>
      </c>
      <c r="Q181" s="25" t="s">
        <v>74</v>
      </c>
      <c r="R181" s="49" t="s">
        <v>75</v>
      </c>
      <c r="S181" s="21">
        <v>2022060102</v>
      </c>
      <c r="T181" s="58">
        <v>4.0000000000000001E-3</v>
      </c>
      <c r="U181" s="59">
        <f t="shared" si="52"/>
        <v>0.16</v>
      </c>
      <c r="V181" s="29" t="s">
        <v>72</v>
      </c>
      <c r="W181" s="30" t="b">
        <f t="shared" si="44"/>
        <v>1</v>
      </c>
      <c r="X181" s="25"/>
      <c r="Y181" s="30" t="e">
        <f>VLOOKUP(A181,'[1]Средние курсы'!A:D,4,0)</f>
        <v>#N/A</v>
      </c>
      <c r="Z181" s="30" t="str">
        <f t="shared" si="45"/>
        <v>CNY</v>
      </c>
      <c r="AA181" s="31">
        <f t="shared" si="36"/>
        <v>0.1648</v>
      </c>
      <c r="AB181" s="60">
        <f t="shared" si="46"/>
        <v>4.0000000000000001E-3</v>
      </c>
      <c r="AC181" s="61">
        <f t="shared" si="37"/>
        <v>4.0000000000000001E-3</v>
      </c>
      <c r="AD181" s="13">
        <f t="shared" si="53"/>
        <v>4.1200000000000004E-3</v>
      </c>
      <c r="AE181" s="34">
        <f t="shared" si="47"/>
        <v>0</v>
      </c>
      <c r="AF181" s="60">
        <f t="shared" si="48"/>
        <v>0</v>
      </c>
      <c r="AG181" s="36">
        <f t="shared" si="49"/>
        <v>4.8000000000000126E-3</v>
      </c>
      <c r="AH181" s="37">
        <f t="shared" si="50"/>
        <v>1.8666666666666831E-3</v>
      </c>
      <c r="AI181" s="50" t="s">
        <v>76</v>
      </c>
      <c r="AJ181" s="50"/>
      <c r="AK181" s="25" t="b">
        <v>0</v>
      </c>
      <c r="AL181" s="25"/>
      <c r="AM181" s="25"/>
      <c r="AN181" s="25"/>
      <c r="AO181" s="25"/>
      <c r="AP181" s="37">
        <f t="shared" si="51"/>
        <v>1.666666666666667E-3</v>
      </c>
      <c r="AQ181" s="37"/>
      <c r="AR181" s="37"/>
      <c r="AS181" s="37"/>
      <c r="AT181" s="34">
        <f t="shared" si="38"/>
        <v>3.1333333333333456E-3</v>
      </c>
    </row>
    <row r="182" spans="1:46" ht="15.75" x14ac:dyDescent="0.25">
      <c r="A182" s="15">
        <v>382276</v>
      </c>
      <c r="B182" s="16">
        <v>44714</v>
      </c>
      <c r="C182" s="16" t="s">
        <v>45</v>
      </c>
      <c r="D182" s="17" t="s">
        <v>70</v>
      </c>
      <c r="E182" s="52" t="s">
        <v>242</v>
      </c>
      <c r="F182" s="53">
        <v>680</v>
      </c>
      <c r="G182" s="54">
        <f t="shared" si="39"/>
        <v>4.1200000000000004E-3</v>
      </c>
      <c r="H182" s="44" t="s">
        <v>72</v>
      </c>
      <c r="I182" s="55">
        <f t="shared" si="40"/>
        <v>4.1000000000000003E-3</v>
      </c>
      <c r="J182" s="56">
        <v>2.86</v>
      </c>
      <c r="K182" s="57">
        <f t="shared" si="41"/>
        <v>4.1234140715109575E-3</v>
      </c>
      <c r="L182" s="44" t="s">
        <v>72</v>
      </c>
      <c r="M182" s="21" t="s">
        <v>73</v>
      </c>
      <c r="N182" s="22">
        <v>44714</v>
      </c>
      <c r="O182" s="23">
        <f t="shared" si="42"/>
        <v>2.8016000000000001</v>
      </c>
      <c r="P182" s="23">
        <f t="shared" si="43"/>
        <v>2.8016000000000001</v>
      </c>
      <c r="Q182" s="25" t="s">
        <v>74</v>
      </c>
      <c r="R182" s="49" t="s">
        <v>75</v>
      </c>
      <c r="S182" s="21">
        <v>2022060102</v>
      </c>
      <c r="T182" s="58">
        <v>4.0000000000000001E-3</v>
      </c>
      <c r="U182" s="59">
        <f t="shared" si="52"/>
        <v>2.72</v>
      </c>
      <c r="V182" s="29" t="s">
        <v>72</v>
      </c>
      <c r="W182" s="30" t="b">
        <f t="shared" si="44"/>
        <v>1</v>
      </c>
      <c r="X182" s="25"/>
      <c r="Y182" s="30" t="e">
        <f>VLOOKUP(A182,'[1]Средние курсы'!A:D,4,0)</f>
        <v>#N/A</v>
      </c>
      <c r="Z182" s="30" t="str">
        <f t="shared" si="45"/>
        <v>CNY</v>
      </c>
      <c r="AA182" s="31">
        <f t="shared" si="36"/>
        <v>2.8016000000000001</v>
      </c>
      <c r="AB182" s="60">
        <f t="shared" si="46"/>
        <v>4.0000000000000001E-3</v>
      </c>
      <c r="AC182" s="61">
        <f t="shared" si="37"/>
        <v>4.0000000000000001E-3</v>
      </c>
      <c r="AD182" s="13">
        <f t="shared" si="53"/>
        <v>4.1200000000000004E-3</v>
      </c>
      <c r="AE182" s="34">
        <f t="shared" si="47"/>
        <v>0</v>
      </c>
      <c r="AF182" s="60">
        <f t="shared" si="48"/>
        <v>0</v>
      </c>
      <c r="AG182" s="36">
        <f t="shared" si="49"/>
        <v>8.1600000000000214E-2</v>
      </c>
      <c r="AH182" s="37">
        <f t="shared" si="50"/>
        <v>2.3215686274508096E-3</v>
      </c>
      <c r="AI182" s="50" t="s">
        <v>76</v>
      </c>
      <c r="AJ182" s="50"/>
      <c r="AK182" s="25" t="b">
        <v>0</v>
      </c>
      <c r="AL182" s="25"/>
      <c r="AM182" s="25"/>
      <c r="AN182" s="25"/>
      <c r="AO182" s="25"/>
      <c r="AP182" s="37">
        <f t="shared" si="51"/>
        <v>2.8039215686274512E-2</v>
      </c>
      <c r="AQ182" s="37"/>
      <c r="AR182" s="37"/>
      <c r="AS182" s="37"/>
      <c r="AT182" s="34">
        <f t="shared" si="38"/>
        <v>5.3560784313725698E-2</v>
      </c>
    </row>
    <row r="183" spans="1:46" ht="15.75" x14ac:dyDescent="0.25">
      <c r="A183" s="15">
        <v>382276</v>
      </c>
      <c r="B183" s="16">
        <v>44714</v>
      </c>
      <c r="C183" s="16" t="s">
        <v>45</v>
      </c>
      <c r="D183" s="17" t="s">
        <v>70</v>
      </c>
      <c r="E183" s="52" t="s">
        <v>243</v>
      </c>
      <c r="F183" s="53">
        <v>80</v>
      </c>
      <c r="G183" s="54">
        <f t="shared" si="39"/>
        <v>4.1200000000000004E-3</v>
      </c>
      <c r="H183" s="44" t="s">
        <v>72</v>
      </c>
      <c r="I183" s="55">
        <f t="shared" si="40"/>
        <v>4.1000000000000003E-3</v>
      </c>
      <c r="J183" s="56">
        <v>0.34</v>
      </c>
      <c r="K183" s="57">
        <f t="shared" si="41"/>
        <v>4.1666666666666675E-3</v>
      </c>
      <c r="L183" s="44" t="s">
        <v>72</v>
      </c>
      <c r="M183" s="21" t="s">
        <v>73</v>
      </c>
      <c r="N183" s="22">
        <v>44714</v>
      </c>
      <c r="O183" s="23">
        <f t="shared" si="42"/>
        <v>0.3296</v>
      </c>
      <c r="P183" s="23">
        <f t="shared" si="43"/>
        <v>0.3296</v>
      </c>
      <c r="Q183" s="25" t="s">
        <v>74</v>
      </c>
      <c r="R183" s="49" t="s">
        <v>75</v>
      </c>
      <c r="S183" s="21">
        <v>2022060102</v>
      </c>
      <c r="T183" s="58">
        <v>4.0000000000000001E-3</v>
      </c>
      <c r="U183" s="59">
        <f t="shared" si="52"/>
        <v>0.32</v>
      </c>
      <c r="V183" s="29" t="s">
        <v>72</v>
      </c>
      <c r="W183" s="30" t="b">
        <f t="shared" si="44"/>
        <v>1</v>
      </c>
      <c r="X183" s="25"/>
      <c r="Y183" s="30" t="e">
        <f>VLOOKUP(A183,'[1]Средние курсы'!A:D,4,0)</f>
        <v>#N/A</v>
      </c>
      <c r="Z183" s="30" t="str">
        <f t="shared" si="45"/>
        <v>CNY</v>
      </c>
      <c r="AA183" s="31">
        <f t="shared" si="36"/>
        <v>0.3296</v>
      </c>
      <c r="AB183" s="60">
        <f t="shared" si="46"/>
        <v>4.0000000000000001E-3</v>
      </c>
      <c r="AC183" s="61">
        <f t="shared" si="37"/>
        <v>4.0000000000000001E-3</v>
      </c>
      <c r="AD183" s="13">
        <f t="shared" si="53"/>
        <v>4.1200000000000004E-3</v>
      </c>
      <c r="AE183" s="34">
        <f t="shared" si="47"/>
        <v>0</v>
      </c>
      <c r="AF183" s="60">
        <f t="shared" si="48"/>
        <v>0</v>
      </c>
      <c r="AG183" s="36">
        <f t="shared" si="49"/>
        <v>9.6000000000000252E-3</v>
      </c>
      <c r="AH183" s="37">
        <f t="shared" si="50"/>
        <v>3.7333333333333663E-3</v>
      </c>
      <c r="AI183" s="50" t="s">
        <v>76</v>
      </c>
      <c r="AJ183" s="50"/>
      <c r="AK183" s="25" t="b">
        <v>0</v>
      </c>
      <c r="AL183" s="25"/>
      <c r="AM183" s="25"/>
      <c r="AN183" s="25"/>
      <c r="AO183" s="25"/>
      <c r="AP183" s="37">
        <f t="shared" si="51"/>
        <v>3.333333333333334E-3</v>
      </c>
      <c r="AQ183" s="37"/>
      <c r="AR183" s="37"/>
      <c r="AS183" s="37"/>
      <c r="AT183" s="34">
        <f t="shared" si="38"/>
        <v>6.2666666666666912E-3</v>
      </c>
    </row>
    <row r="184" spans="1:46" ht="15.75" x14ac:dyDescent="0.25">
      <c r="A184" s="15">
        <v>382276</v>
      </c>
      <c r="B184" s="16">
        <v>44714</v>
      </c>
      <c r="C184" s="16" t="s">
        <v>45</v>
      </c>
      <c r="D184" s="17" t="s">
        <v>70</v>
      </c>
      <c r="E184" s="52" t="s">
        <v>244</v>
      </c>
      <c r="F184" s="53">
        <v>40</v>
      </c>
      <c r="G184" s="54">
        <f t="shared" si="39"/>
        <v>4.1200000000000004E-3</v>
      </c>
      <c r="H184" s="44" t="s">
        <v>72</v>
      </c>
      <c r="I184" s="55">
        <f t="shared" si="40"/>
        <v>4.1000000000000003E-3</v>
      </c>
      <c r="J184" s="56">
        <v>0.17</v>
      </c>
      <c r="K184" s="57">
        <f t="shared" si="41"/>
        <v>4.1666666666666675E-3</v>
      </c>
      <c r="L184" s="44" t="s">
        <v>72</v>
      </c>
      <c r="M184" s="21" t="s">
        <v>73</v>
      </c>
      <c r="N184" s="22">
        <v>44714</v>
      </c>
      <c r="O184" s="23">
        <f t="shared" si="42"/>
        <v>0.1648</v>
      </c>
      <c r="P184" s="23">
        <f t="shared" si="43"/>
        <v>0.1648</v>
      </c>
      <c r="Q184" s="25" t="s">
        <v>74</v>
      </c>
      <c r="R184" s="49" t="s">
        <v>75</v>
      </c>
      <c r="S184" s="21">
        <v>2022060102</v>
      </c>
      <c r="T184" s="58">
        <v>4.0000000000000001E-3</v>
      </c>
      <c r="U184" s="59">
        <f t="shared" si="52"/>
        <v>0.16</v>
      </c>
      <c r="V184" s="29" t="s">
        <v>72</v>
      </c>
      <c r="W184" s="30" t="b">
        <f t="shared" si="44"/>
        <v>1</v>
      </c>
      <c r="X184" s="25"/>
      <c r="Y184" s="30" t="e">
        <f>VLOOKUP(A184,'[1]Средние курсы'!A:D,4,0)</f>
        <v>#N/A</v>
      </c>
      <c r="Z184" s="30" t="str">
        <f t="shared" si="45"/>
        <v>CNY</v>
      </c>
      <c r="AA184" s="31">
        <f t="shared" si="36"/>
        <v>0.1648</v>
      </c>
      <c r="AB184" s="60">
        <f t="shared" si="46"/>
        <v>4.0000000000000001E-3</v>
      </c>
      <c r="AC184" s="61">
        <f t="shared" si="37"/>
        <v>4.0000000000000001E-3</v>
      </c>
      <c r="AD184" s="13">
        <f t="shared" si="53"/>
        <v>4.1200000000000004E-3</v>
      </c>
      <c r="AE184" s="34">
        <f t="shared" si="47"/>
        <v>0</v>
      </c>
      <c r="AF184" s="60">
        <f t="shared" si="48"/>
        <v>0</v>
      </c>
      <c r="AG184" s="36">
        <f t="shared" si="49"/>
        <v>4.8000000000000126E-3</v>
      </c>
      <c r="AH184" s="37">
        <f t="shared" si="50"/>
        <v>1.8666666666666831E-3</v>
      </c>
      <c r="AI184" s="50" t="s">
        <v>76</v>
      </c>
      <c r="AJ184" s="50"/>
      <c r="AK184" s="25" t="b">
        <v>0</v>
      </c>
      <c r="AL184" s="25"/>
      <c r="AM184" s="25"/>
      <c r="AN184" s="25"/>
      <c r="AO184" s="25"/>
      <c r="AP184" s="37">
        <f t="shared" si="51"/>
        <v>1.666666666666667E-3</v>
      </c>
      <c r="AQ184" s="37"/>
      <c r="AR184" s="37"/>
      <c r="AS184" s="37"/>
      <c r="AT184" s="34">
        <f t="shared" si="38"/>
        <v>3.1333333333333456E-3</v>
      </c>
    </row>
    <row r="185" spans="1:46" ht="15.75" x14ac:dyDescent="0.25">
      <c r="A185" s="15">
        <v>382276</v>
      </c>
      <c r="B185" s="16">
        <v>44714</v>
      </c>
      <c r="C185" s="16" t="s">
        <v>45</v>
      </c>
      <c r="D185" s="17" t="s">
        <v>70</v>
      </c>
      <c r="E185" s="52" t="s">
        <v>245</v>
      </c>
      <c r="F185" s="53">
        <v>40</v>
      </c>
      <c r="G185" s="54">
        <f t="shared" si="39"/>
        <v>4.1200000000000004E-3</v>
      </c>
      <c r="H185" s="44" t="s">
        <v>72</v>
      </c>
      <c r="I185" s="55">
        <f t="shared" si="40"/>
        <v>4.1000000000000003E-3</v>
      </c>
      <c r="J185" s="56">
        <v>0.17</v>
      </c>
      <c r="K185" s="57">
        <f t="shared" si="41"/>
        <v>4.1666666666666675E-3</v>
      </c>
      <c r="L185" s="44" t="s">
        <v>72</v>
      </c>
      <c r="M185" s="21" t="s">
        <v>73</v>
      </c>
      <c r="N185" s="22">
        <v>44714</v>
      </c>
      <c r="O185" s="23">
        <f t="shared" si="42"/>
        <v>0.1648</v>
      </c>
      <c r="P185" s="23">
        <f t="shared" si="43"/>
        <v>0.1648</v>
      </c>
      <c r="Q185" s="25" t="s">
        <v>74</v>
      </c>
      <c r="R185" s="49" t="s">
        <v>75</v>
      </c>
      <c r="S185" s="21">
        <v>2022060102</v>
      </c>
      <c r="T185" s="58">
        <v>4.0000000000000001E-3</v>
      </c>
      <c r="U185" s="59">
        <f t="shared" si="52"/>
        <v>0.16</v>
      </c>
      <c r="V185" s="29" t="s">
        <v>72</v>
      </c>
      <c r="W185" s="30" t="b">
        <f t="shared" si="44"/>
        <v>1</v>
      </c>
      <c r="X185" s="25"/>
      <c r="Y185" s="30" t="e">
        <f>VLOOKUP(A185,'[1]Средние курсы'!A:D,4,0)</f>
        <v>#N/A</v>
      </c>
      <c r="Z185" s="30" t="str">
        <f t="shared" si="45"/>
        <v>CNY</v>
      </c>
      <c r="AA185" s="31">
        <f t="shared" si="36"/>
        <v>0.1648</v>
      </c>
      <c r="AB185" s="60">
        <f t="shared" si="46"/>
        <v>4.0000000000000001E-3</v>
      </c>
      <c r="AC185" s="61">
        <f t="shared" si="37"/>
        <v>4.0000000000000001E-3</v>
      </c>
      <c r="AD185" s="13">
        <f t="shared" si="53"/>
        <v>4.1200000000000004E-3</v>
      </c>
      <c r="AE185" s="34">
        <f t="shared" si="47"/>
        <v>0</v>
      </c>
      <c r="AF185" s="60">
        <f t="shared" si="48"/>
        <v>0</v>
      </c>
      <c r="AG185" s="36">
        <f t="shared" si="49"/>
        <v>4.8000000000000126E-3</v>
      </c>
      <c r="AH185" s="37">
        <f t="shared" si="50"/>
        <v>1.8666666666666831E-3</v>
      </c>
      <c r="AI185" s="50" t="s">
        <v>76</v>
      </c>
      <c r="AJ185" s="50"/>
      <c r="AK185" s="25" t="b">
        <v>0</v>
      </c>
      <c r="AL185" s="25"/>
      <c r="AM185" s="25"/>
      <c r="AN185" s="25"/>
      <c r="AO185" s="25"/>
      <c r="AP185" s="37">
        <f t="shared" si="51"/>
        <v>1.666666666666667E-3</v>
      </c>
      <c r="AQ185" s="37"/>
      <c r="AR185" s="37"/>
      <c r="AS185" s="37"/>
      <c r="AT185" s="34">
        <f t="shared" si="38"/>
        <v>3.1333333333333456E-3</v>
      </c>
    </row>
    <row r="186" spans="1:46" ht="15.75" x14ac:dyDescent="0.25">
      <c r="A186" s="15">
        <v>382276</v>
      </c>
      <c r="B186" s="16">
        <v>44714</v>
      </c>
      <c r="C186" s="16" t="s">
        <v>45</v>
      </c>
      <c r="D186" s="17" t="s">
        <v>70</v>
      </c>
      <c r="E186" s="52" t="s">
        <v>246</v>
      </c>
      <c r="F186" s="53">
        <v>320</v>
      </c>
      <c r="G186" s="54">
        <f t="shared" si="39"/>
        <v>4.1200000000000004E-3</v>
      </c>
      <c r="H186" s="44" t="s">
        <v>72</v>
      </c>
      <c r="I186" s="55">
        <f t="shared" si="40"/>
        <v>4.1000000000000003E-3</v>
      </c>
      <c r="J186" s="56">
        <v>1.34</v>
      </c>
      <c r="K186" s="57">
        <f t="shared" si="41"/>
        <v>4.1053921568627453E-3</v>
      </c>
      <c r="L186" s="44" t="s">
        <v>72</v>
      </c>
      <c r="M186" s="21" t="s">
        <v>73</v>
      </c>
      <c r="N186" s="22">
        <v>44714</v>
      </c>
      <c r="O186" s="23">
        <f t="shared" si="42"/>
        <v>1.3184</v>
      </c>
      <c r="P186" s="23">
        <f t="shared" si="43"/>
        <v>1.3184</v>
      </c>
      <c r="Q186" s="25" t="s">
        <v>74</v>
      </c>
      <c r="R186" s="49" t="s">
        <v>75</v>
      </c>
      <c r="S186" s="21">
        <v>2022060102</v>
      </c>
      <c r="T186" s="58">
        <v>4.0000000000000001E-3</v>
      </c>
      <c r="U186" s="59">
        <f t="shared" si="52"/>
        <v>1.28</v>
      </c>
      <c r="V186" s="29" t="s">
        <v>72</v>
      </c>
      <c r="W186" s="30" t="b">
        <f t="shared" si="44"/>
        <v>1</v>
      </c>
      <c r="X186" s="25"/>
      <c r="Y186" s="30" t="e">
        <f>VLOOKUP(A186,'[1]Средние курсы'!A:D,4,0)</f>
        <v>#N/A</v>
      </c>
      <c r="Z186" s="30" t="str">
        <f t="shared" si="45"/>
        <v>CNY</v>
      </c>
      <c r="AA186" s="31">
        <f t="shared" si="36"/>
        <v>1.3184</v>
      </c>
      <c r="AB186" s="60">
        <f t="shared" si="46"/>
        <v>4.0000000000000001E-3</v>
      </c>
      <c r="AC186" s="61">
        <f t="shared" si="37"/>
        <v>4.0000000000000001E-3</v>
      </c>
      <c r="AD186" s="13">
        <f t="shared" si="53"/>
        <v>4.1200000000000004E-3</v>
      </c>
      <c r="AE186" s="34">
        <f t="shared" si="47"/>
        <v>0</v>
      </c>
      <c r="AF186" s="60">
        <f t="shared" si="48"/>
        <v>0</v>
      </c>
      <c r="AG186" s="36">
        <f t="shared" si="49"/>
        <v>3.8400000000000101E-2</v>
      </c>
      <c r="AH186" s="37">
        <f t="shared" si="50"/>
        <v>-4.6745098039216448E-3</v>
      </c>
      <c r="AI186" s="50" t="s">
        <v>76</v>
      </c>
      <c r="AJ186" s="50"/>
      <c r="AK186" s="25" t="b">
        <v>0</v>
      </c>
      <c r="AL186" s="25"/>
      <c r="AM186" s="25"/>
      <c r="AN186" s="25"/>
      <c r="AO186" s="25"/>
      <c r="AP186" s="37">
        <f t="shared" si="51"/>
        <v>1.3137254901960785E-2</v>
      </c>
      <c r="AQ186" s="37"/>
      <c r="AR186" s="37"/>
      <c r="AS186" s="37"/>
      <c r="AT186" s="34">
        <f t="shared" si="38"/>
        <v>2.5262745098039316E-2</v>
      </c>
    </row>
    <row r="187" spans="1:46" ht="15.75" x14ac:dyDescent="0.25">
      <c r="A187" s="15">
        <v>382276</v>
      </c>
      <c r="B187" s="16">
        <v>44714</v>
      </c>
      <c r="C187" s="16" t="s">
        <v>45</v>
      </c>
      <c r="D187" s="17" t="s">
        <v>70</v>
      </c>
      <c r="E187" s="52" t="s">
        <v>247</v>
      </c>
      <c r="F187" s="53">
        <v>40</v>
      </c>
      <c r="G187" s="54">
        <f t="shared" si="39"/>
        <v>4.1200000000000004E-3</v>
      </c>
      <c r="H187" s="44" t="s">
        <v>72</v>
      </c>
      <c r="I187" s="55">
        <f t="shared" si="40"/>
        <v>4.1000000000000003E-3</v>
      </c>
      <c r="J187" s="56">
        <v>0.17</v>
      </c>
      <c r="K187" s="57">
        <f t="shared" si="41"/>
        <v>4.1666666666666675E-3</v>
      </c>
      <c r="L187" s="44" t="s">
        <v>72</v>
      </c>
      <c r="M187" s="21" t="s">
        <v>73</v>
      </c>
      <c r="N187" s="22">
        <v>44714</v>
      </c>
      <c r="O187" s="23">
        <f t="shared" si="42"/>
        <v>0.1648</v>
      </c>
      <c r="P187" s="23">
        <f t="shared" si="43"/>
        <v>0.1648</v>
      </c>
      <c r="Q187" s="25" t="s">
        <v>74</v>
      </c>
      <c r="R187" s="49" t="s">
        <v>75</v>
      </c>
      <c r="S187" s="21">
        <v>2022060102</v>
      </c>
      <c r="T187" s="58">
        <v>4.0000000000000001E-3</v>
      </c>
      <c r="U187" s="59">
        <f t="shared" si="52"/>
        <v>0.16</v>
      </c>
      <c r="V187" s="29" t="s">
        <v>72</v>
      </c>
      <c r="W187" s="30" t="b">
        <f t="shared" si="44"/>
        <v>1</v>
      </c>
      <c r="X187" s="25"/>
      <c r="Y187" s="30" t="e">
        <f>VLOOKUP(A187,'[1]Средние курсы'!A:D,4,0)</f>
        <v>#N/A</v>
      </c>
      <c r="Z187" s="30" t="str">
        <f t="shared" si="45"/>
        <v>CNY</v>
      </c>
      <c r="AA187" s="31">
        <f t="shared" si="36"/>
        <v>0.1648</v>
      </c>
      <c r="AB187" s="60">
        <f t="shared" si="46"/>
        <v>4.0000000000000001E-3</v>
      </c>
      <c r="AC187" s="61">
        <f t="shared" si="37"/>
        <v>4.0000000000000001E-3</v>
      </c>
      <c r="AD187" s="13">
        <f t="shared" si="53"/>
        <v>4.1200000000000004E-3</v>
      </c>
      <c r="AE187" s="34">
        <f t="shared" si="47"/>
        <v>0</v>
      </c>
      <c r="AF187" s="60">
        <f t="shared" si="48"/>
        <v>0</v>
      </c>
      <c r="AG187" s="36">
        <f t="shared" si="49"/>
        <v>4.8000000000000126E-3</v>
      </c>
      <c r="AH187" s="37">
        <f t="shared" si="50"/>
        <v>1.8666666666666831E-3</v>
      </c>
      <c r="AI187" s="50" t="s">
        <v>76</v>
      </c>
      <c r="AJ187" s="50"/>
      <c r="AK187" s="25" t="b">
        <v>0</v>
      </c>
      <c r="AL187" s="25"/>
      <c r="AM187" s="25"/>
      <c r="AN187" s="25"/>
      <c r="AO187" s="25"/>
      <c r="AP187" s="37">
        <f t="shared" si="51"/>
        <v>1.666666666666667E-3</v>
      </c>
      <c r="AQ187" s="37"/>
      <c r="AR187" s="37"/>
      <c r="AS187" s="37"/>
      <c r="AT187" s="34">
        <f t="shared" si="38"/>
        <v>3.1333333333333456E-3</v>
      </c>
    </row>
    <row r="188" spans="1:46" ht="15.75" x14ac:dyDescent="0.25">
      <c r="A188" s="15">
        <v>382276</v>
      </c>
      <c r="B188" s="16">
        <v>44714</v>
      </c>
      <c r="C188" s="16" t="s">
        <v>45</v>
      </c>
      <c r="D188" s="17" t="s">
        <v>70</v>
      </c>
      <c r="E188" s="52" t="s">
        <v>248</v>
      </c>
      <c r="F188" s="53">
        <v>40</v>
      </c>
      <c r="G188" s="54">
        <f t="shared" si="39"/>
        <v>4.1200000000000004E-3</v>
      </c>
      <c r="H188" s="44" t="s">
        <v>72</v>
      </c>
      <c r="I188" s="55">
        <f t="shared" si="40"/>
        <v>4.1000000000000003E-3</v>
      </c>
      <c r="J188" s="56">
        <v>0.17</v>
      </c>
      <c r="K188" s="57">
        <f t="shared" si="41"/>
        <v>4.1666666666666675E-3</v>
      </c>
      <c r="L188" s="44" t="s">
        <v>72</v>
      </c>
      <c r="M188" s="21" t="s">
        <v>73</v>
      </c>
      <c r="N188" s="22">
        <v>44714</v>
      </c>
      <c r="O188" s="23">
        <f t="shared" si="42"/>
        <v>0.1648</v>
      </c>
      <c r="P188" s="23">
        <f t="shared" si="43"/>
        <v>0.1648</v>
      </c>
      <c r="Q188" s="25" t="s">
        <v>74</v>
      </c>
      <c r="R188" s="49" t="s">
        <v>75</v>
      </c>
      <c r="S188" s="21">
        <v>2022060102</v>
      </c>
      <c r="T188" s="58">
        <v>4.0000000000000001E-3</v>
      </c>
      <c r="U188" s="59">
        <f t="shared" si="52"/>
        <v>0.16</v>
      </c>
      <c r="V188" s="29" t="s">
        <v>72</v>
      </c>
      <c r="W188" s="30" t="b">
        <f t="shared" si="44"/>
        <v>1</v>
      </c>
      <c r="X188" s="25"/>
      <c r="Y188" s="30" t="e">
        <f>VLOOKUP(A188,'[1]Средние курсы'!A:D,4,0)</f>
        <v>#N/A</v>
      </c>
      <c r="Z188" s="30" t="str">
        <f t="shared" si="45"/>
        <v>CNY</v>
      </c>
      <c r="AA188" s="31">
        <f t="shared" si="36"/>
        <v>0.1648</v>
      </c>
      <c r="AB188" s="60">
        <f t="shared" si="46"/>
        <v>4.0000000000000001E-3</v>
      </c>
      <c r="AC188" s="61">
        <f t="shared" si="37"/>
        <v>4.0000000000000001E-3</v>
      </c>
      <c r="AD188" s="13">
        <f t="shared" si="53"/>
        <v>4.1200000000000004E-3</v>
      </c>
      <c r="AE188" s="34">
        <f t="shared" si="47"/>
        <v>0</v>
      </c>
      <c r="AF188" s="60">
        <f t="shared" si="48"/>
        <v>0</v>
      </c>
      <c r="AG188" s="36">
        <f t="shared" si="49"/>
        <v>4.8000000000000126E-3</v>
      </c>
      <c r="AH188" s="37">
        <f t="shared" si="50"/>
        <v>1.8666666666666831E-3</v>
      </c>
      <c r="AI188" s="50" t="s">
        <v>76</v>
      </c>
      <c r="AJ188" s="50"/>
      <c r="AK188" s="25" t="b">
        <v>0</v>
      </c>
      <c r="AL188" s="25"/>
      <c r="AM188" s="25"/>
      <c r="AN188" s="25"/>
      <c r="AO188" s="25"/>
      <c r="AP188" s="37">
        <f t="shared" si="51"/>
        <v>1.666666666666667E-3</v>
      </c>
      <c r="AQ188" s="37"/>
      <c r="AR188" s="37"/>
      <c r="AS188" s="37"/>
      <c r="AT188" s="34">
        <f t="shared" si="38"/>
        <v>3.1333333333333456E-3</v>
      </c>
    </row>
    <row r="189" spans="1:46" ht="15.75" x14ac:dyDescent="0.25">
      <c r="A189" s="15">
        <v>382276</v>
      </c>
      <c r="B189" s="16">
        <v>44714</v>
      </c>
      <c r="C189" s="16" t="s">
        <v>45</v>
      </c>
      <c r="D189" s="17" t="s">
        <v>70</v>
      </c>
      <c r="E189" s="52" t="s">
        <v>249</v>
      </c>
      <c r="F189" s="53">
        <v>200</v>
      </c>
      <c r="G189" s="54">
        <f t="shared" si="39"/>
        <v>4.1200000000000004E-3</v>
      </c>
      <c r="H189" s="44" t="s">
        <v>72</v>
      </c>
      <c r="I189" s="55">
        <f t="shared" si="40"/>
        <v>4.1000000000000003E-3</v>
      </c>
      <c r="J189" s="56">
        <v>0.84</v>
      </c>
      <c r="K189" s="57">
        <f t="shared" si="41"/>
        <v>4.1176470588235288E-3</v>
      </c>
      <c r="L189" s="44" t="s">
        <v>72</v>
      </c>
      <c r="M189" s="21" t="s">
        <v>73</v>
      </c>
      <c r="N189" s="22">
        <v>44714</v>
      </c>
      <c r="O189" s="23">
        <f t="shared" si="42"/>
        <v>0.82400000000000007</v>
      </c>
      <c r="P189" s="23">
        <f t="shared" si="43"/>
        <v>0.82400000000000007</v>
      </c>
      <c r="Q189" s="25" t="s">
        <v>74</v>
      </c>
      <c r="R189" s="49" t="s">
        <v>75</v>
      </c>
      <c r="S189" s="21">
        <v>2022060102</v>
      </c>
      <c r="T189" s="58">
        <v>4.0000000000000001E-3</v>
      </c>
      <c r="U189" s="59">
        <f t="shared" si="52"/>
        <v>0.8</v>
      </c>
      <c r="V189" s="29" t="s">
        <v>72</v>
      </c>
      <c r="W189" s="30" t="b">
        <f t="shared" si="44"/>
        <v>1</v>
      </c>
      <c r="X189" s="25"/>
      <c r="Y189" s="30" t="e">
        <f>VLOOKUP(A189,'[1]Средние курсы'!A:D,4,0)</f>
        <v>#N/A</v>
      </c>
      <c r="Z189" s="30" t="str">
        <f t="shared" si="45"/>
        <v>CNY</v>
      </c>
      <c r="AA189" s="31">
        <f t="shared" si="36"/>
        <v>0.82400000000000007</v>
      </c>
      <c r="AB189" s="60">
        <f t="shared" si="46"/>
        <v>4.0000000000000001E-3</v>
      </c>
      <c r="AC189" s="61">
        <f t="shared" si="37"/>
        <v>4.0000000000000001E-3</v>
      </c>
      <c r="AD189" s="13">
        <f t="shared" si="53"/>
        <v>4.1200000000000004E-3</v>
      </c>
      <c r="AE189" s="34">
        <f t="shared" si="47"/>
        <v>0</v>
      </c>
      <c r="AF189" s="60">
        <f t="shared" si="48"/>
        <v>0</v>
      </c>
      <c r="AG189" s="36">
        <f t="shared" si="49"/>
        <v>2.4000000000000063E-2</v>
      </c>
      <c r="AH189" s="37">
        <f t="shared" si="50"/>
        <v>-4.7058823529431276E-4</v>
      </c>
      <c r="AI189" s="50" t="s">
        <v>76</v>
      </c>
      <c r="AJ189" s="50"/>
      <c r="AK189" s="25" t="b">
        <v>0</v>
      </c>
      <c r="AL189" s="25"/>
      <c r="AM189" s="25"/>
      <c r="AN189" s="25"/>
      <c r="AO189" s="25"/>
      <c r="AP189" s="37">
        <f t="shared" si="51"/>
        <v>8.2352941176470577E-3</v>
      </c>
      <c r="AQ189" s="37"/>
      <c r="AR189" s="37"/>
      <c r="AS189" s="37"/>
      <c r="AT189" s="34">
        <f t="shared" si="38"/>
        <v>1.5764705882353007E-2</v>
      </c>
    </row>
    <row r="190" spans="1:46" ht="15.75" x14ac:dyDescent="0.25">
      <c r="A190" s="15">
        <v>382276</v>
      </c>
      <c r="B190" s="16">
        <v>44714</v>
      </c>
      <c r="C190" s="16" t="s">
        <v>45</v>
      </c>
      <c r="D190" s="17" t="s">
        <v>70</v>
      </c>
      <c r="E190" s="52" t="s">
        <v>250</v>
      </c>
      <c r="F190" s="53">
        <v>40</v>
      </c>
      <c r="G190" s="54">
        <f t="shared" si="39"/>
        <v>4.1200000000000004E-3</v>
      </c>
      <c r="H190" s="44" t="s">
        <v>72</v>
      </c>
      <c r="I190" s="55">
        <f t="shared" si="40"/>
        <v>4.1000000000000003E-3</v>
      </c>
      <c r="J190" s="56">
        <v>0.17</v>
      </c>
      <c r="K190" s="57">
        <f t="shared" si="41"/>
        <v>4.1666666666666675E-3</v>
      </c>
      <c r="L190" s="44" t="s">
        <v>72</v>
      </c>
      <c r="M190" s="21" t="s">
        <v>73</v>
      </c>
      <c r="N190" s="22">
        <v>44714</v>
      </c>
      <c r="O190" s="23">
        <f t="shared" si="42"/>
        <v>0.1648</v>
      </c>
      <c r="P190" s="23">
        <f t="shared" si="43"/>
        <v>0.1648</v>
      </c>
      <c r="Q190" s="25" t="s">
        <v>74</v>
      </c>
      <c r="R190" s="49" t="s">
        <v>75</v>
      </c>
      <c r="S190" s="21">
        <v>2022060102</v>
      </c>
      <c r="T190" s="58">
        <v>4.0000000000000001E-3</v>
      </c>
      <c r="U190" s="59">
        <f t="shared" si="52"/>
        <v>0.16</v>
      </c>
      <c r="V190" s="29" t="s">
        <v>72</v>
      </c>
      <c r="W190" s="30" t="b">
        <f t="shared" si="44"/>
        <v>1</v>
      </c>
      <c r="X190" s="25"/>
      <c r="Y190" s="30" t="e">
        <f>VLOOKUP(A190,'[1]Средние курсы'!A:D,4,0)</f>
        <v>#N/A</v>
      </c>
      <c r="Z190" s="30" t="str">
        <f t="shared" si="45"/>
        <v>CNY</v>
      </c>
      <c r="AA190" s="31">
        <f t="shared" si="36"/>
        <v>0.1648</v>
      </c>
      <c r="AB190" s="60">
        <f t="shared" si="46"/>
        <v>4.0000000000000001E-3</v>
      </c>
      <c r="AC190" s="61">
        <f t="shared" si="37"/>
        <v>4.0000000000000001E-3</v>
      </c>
      <c r="AD190" s="13">
        <f t="shared" si="53"/>
        <v>4.1200000000000004E-3</v>
      </c>
      <c r="AE190" s="34">
        <f t="shared" si="47"/>
        <v>0</v>
      </c>
      <c r="AF190" s="60">
        <f t="shared" si="48"/>
        <v>0</v>
      </c>
      <c r="AG190" s="36">
        <f t="shared" si="49"/>
        <v>4.8000000000000126E-3</v>
      </c>
      <c r="AH190" s="37">
        <f t="shared" si="50"/>
        <v>1.8666666666666831E-3</v>
      </c>
      <c r="AI190" s="50" t="s">
        <v>76</v>
      </c>
      <c r="AJ190" s="50"/>
      <c r="AK190" s="25" t="b">
        <v>0</v>
      </c>
      <c r="AL190" s="25"/>
      <c r="AM190" s="25"/>
      <c r="AN190" s="25"/>
      <c r="AO190" s="25"/>
      <c r="AP190" s="37">
        <f t="shared" si="51"/>
        <v>1.666666666666667E-3</v>
      </c>
      <c r="AQ190" s="37"/>
      <c r="AR190" s="37"/>
      <c r="AS190" s="37"/>
      <c r="AT190" s="34">
        <f t="shared" si="38"/>
        <v>3.1333333333333456E-3</v>
      </c>
    </row>
    <row r="191" spans="1:46" ht="15.75" x14ac:dyDescent="0.25">
      <c r="A191" s="15">
        <v>382276</v>
      </c>
      <c r="B191" s="16">
        <v>44714</v>
      </c>
      <c r="C191" s="16" t="s">
        <v>45</v>
      </c>
      <c r="D191" s="17" t="s">
        <v>70</v>
      </c>
      <c r="E191" s="52" t="s">
        <v>251</v>
      </c>
      <c r="F191" s="53">
        <v>40</v>
      </c>
      <c r="G191" s="54">
        <f t="shared" si="39"/>
        <v>4.1200000000000004E-3</v>
      </c>
      <c r="H191" s="44" t="s">
        <v>72</v>
      </c>
      <c r="I191" s="55">
        <f t="shared" si="40"/>
        <v>4.1000000000000003E-3</v>
      </c>
      <c r="J191" s="56">
        <v>0.17</v>
      </c>
      <c r="K191" s="57">
        <f t="shared" si="41"/>
        <v>4.1666666666666675E-3</v>
      </c>
      <c r="L191" s="44" t="s">
        <v>72</v>
      </c>
      <c r="M191" s="21" t="s">
        <v>73</v>
      </c>
      <c r="N191" s="22">
        <v>44714</v>
      </c>
      <c r="O191" s="23">
        <f t="shared" si="42"/>
        <v>0.1648</v>
      </c>
      <c r="P191" s="23">
        <f t="shared" si="43"/>
        <v>0.1648</v>
      </c>
      <c r="Q191" s="25" t="s">
        <v>74</v>
      </c>
      <c r="R191" s="49" t="s">
        <v>75</v>
      </c>
      <c r="S191" s="21">
        <v>2022060102</v>
      </c>
      <c r="T191" s="58">
        <v>4.0000000000000001E-3</v>
      </c>
      <c r="U191" s="59">
        <f t="shared" si="52"/>
        <v>0.16</v>
      </c>
      <c r="V191" s="29" t="s">
        <v>72</v>
      </c>
      <c r="W191" s="30" t="b">
        <f t="shared" si="44"/>
        <v>1</v>
      </c>
      <c r="X191" s="25"/>
      <c r="Y191" s="30" t="e">
        <f>VLOOKUP(A191,'[1]Средние курсы'!A:D,4,0)</f>
        <v>#N/A</v>
      </c>
      <c r="Z191" s="30" t="str">
        <f t="shared" si="45"/>
        <v>CNY</v>
      </c>
      <c r="AA191" s="31">
        <f t="shared" si="36"/>
        <v>0.1648</v>
      </c>
      <c r="AB191" s="60">
        <f t="shared" si="46"/>
        <v>4.0000000000000001E-3</v>
      </c>
      <c r="AC191" s="61">
        <f t="shared" si="37"/>
        <v>4.0000000000000001E-3</v>
      </c>
      <c r="AD191" s="13">
        <f t="shared" si="53"/>
        <v>4.1200000000000004E-3</v>
      </c>
      <c r="AE191" s="34">
        <f t="shared" si="47"/>
        <v>0</v>
      </c>
      <c r="AF191" s="60">
        <f t="shared" si="48"/>
        <v>0</v>
      </c>
      <c r="AG191" s="36">
        <f t="shared" si="49"/>
        <v>4.8000000000000126E-3</v>
      </c>
      <c r="AH191" s="37">
        <f t="shared" si="50"/>
        <v>1.8666666666666831E-3</v>
      </c>
      <c r="AI191" s="50" t="s">
        <v>76</v>
      </c>
      <c r="AJ191" s="50"/>
      <c r="AK191" s="25" t="b">
        <v>0</v>
      </c>
      <c r="AL191" s="25"/>
      <c r="AM191" s="25"/>
      <c r="AN191" s="25"/>
      <c r="AO191" s="25"/>
      <c r="AP191" s="37">
        <f t="shared" si="51"/>
        <v>1.666666666666667E-3</v>
      </c>
      <c r="AQ191" s="37"/>
      <c r="AR191" s="37"/>
      <c r="AS191" s="37"/>
      <c r="AT191" s="34">
        <f t="shared" si="38"/>
        <v>3.1333333333333456E-3</v>
      </c>
    </row>
    <row r="192" spans="1:46" ht="15.75" x14ac:dyDescent="0.25">
      <c r="A192" s="15">
        <v>382276</v>
      </c>
      <c r="B192" s="16">
        <v>44714</v>
      </c>
      <c r="C192" s="16" t="s">
        <v>45</v>
      </c>
      <c r="D192" s="17" t="s">
        <v>70</v>
      </c>
      <c r="E192" s="52" t="s">
        <v>252</v>
      </c>
      <c r="F192" s="53">
        <v>40</v>
      </c>
      <c r="G192" s="54">
        <f t="shared" si="39"/>
        <v>4.1200000000000004E-3</v>
      </c>
      <c r="H192" s="44" t="s">
        <v>72</v>
      </c>
      <c r="I192" s="55">
        <f t="shared" si="40"/>
        <v>4.1000000000000003E-3</v>
      </c>
      <c r="J192" s="56">
        <v>0.17</v>
      </c>
      <c r="K192" s="57">
        <f t="shared" si="41"/>
        <v>4.1666666666666675E-3</v>
      </c>
      <c r="L192" s="44" t="s">
        <v>72</v>
      </c>
      <c r="M192" s="21" t="s">
        <v>73</v>
      </c>
      <c r="N192" s="22">
        <v>44714</v>
      </c>
      <c r="O192" s="23">
        <f t="shared" si="42"/>
        <v>0.1648</v>
      </c>
      <c r="P192" s="23">
        <f t="shared" si="43"/>
        <v>0.1648</v>
      </c>
      <c r="Q192" s="25" t="s">
        <v>74</v>
      </c>
      <c r="R192" s="49" t="s">
        <v>75</v>
      </c>
      <c r="S192" s="21">
        <v>2022060102</v>
      </c>
      <c r="T192" s="58">
        <v>4.0000000000000001E-3</v>
      </c>
      <c r="U192" s="59">
        <f t="shared" si="52"/>
        <v>0.16</v>
      </c>
      <c r="V192" s="29" t="s">
        <v>72</v>
      </c>
      <c r="W192" s="30" t="b">
        <f t="shared" si="44"/>
        <v>1</v>
      </c>
      <c r="X192" s="25"/>
      <c r="Y192" s="30" t="e">
        <f>VLOOKUP(A192,'[1]Средние курсы'!A:D,4,0)</f>
        <v>#N/A</v>
      </c>
      <c r="Z192" s="30" t="str">
        <f t="shared" si="45"/>
        <v>CNY</v>
      </c>
      <c r="AA192" s="31">
        <f t="shared" si="36"/>
        <v>0.1648</v>
      </c>
      <c r="AB192" s="60">
        <f t="shared" si="46"/>
        <v>4.0000000000000001E-3</v>
      </c>
      <c r="AC192" s="61">
        <f t="shared" si="37"/>
        <v>4.0000000000000001E-3</v>
      </c>
      <c r="AD192" s="13">
        <f t="shared" si="53"/>
        <v>4.1200000000000004E-3</v>
      </c>
      <c r="AE192" s="34">
        <f t="shared" si="47"/>
        <v>0</v>
      </c>
      <c r="AF192" s="60">
        <f t="shared" si="48"/>
        <v>0</v>
      </c>
      <c r="AG192" s="36">
        <f t="shared" si="49"/>
        <v>4.8000000000000126E-3</v>
      </c>
      <c r="AH192" s="37">
        <f t="shared" si="50"/>
        <v>1.8666666666666831E-3</v>
      </c>
      <c r="AI192" s="50" t="s">
        <v>76</v>
      </c>
      <c r="AJ192" s="50"/>
      <c r="AK192" s="25" t="b">
        <v>0</v>
      </c>
      <c r="AL192" s="25"/>
      <c r="AM192" s="25"/>
      <c r="AN192" s="25"/>
      <c r="AO192" s="25"/>
      <c r="AP192" s="37">
        <f t="shared" si="51"/>
        <v>1.666666666666667E-3</v>
      </c>
      <c r="AQ192" s="37"/>
      <c r="AR192" s="37"/>
      <c r="AS192" s="37"/>
      <c r="AT192" s="34">
        <f t="shared" si="38"/>
        <v>3.1333333333333456E-3</v>
      </c>
    </row>
    <row r="193" spans="1:46" ht="15.75" x14ac:dyDescent="0.25">
      <c r="A193" s="15">
        <v>382276</v>
      </c>
      <c r="B193" s="16">
        <v>44714</v>
      </c>
      <c r="C193" s="16" t="s">
        <v>45</v>
      </c>
      <c r="D193" s="17" t="s">
        <v>70</v>
      </c>
      <c r="E193" s="52" t="s">
        <v>253</v>
      </c>
      <c r="F193" s="53">
        <v>40</v>
      </c>
      <c r="G193" s="54">
        <f t="shared" si="39"/>
        <v>4.1200000000000004E-3</v>
      </c>
      <c r="H193" s="44" t="s">
        <v>72</v>
      </c>
      <c r="I193" s="55">
        <f t="shared" si="40"/>
        <v>4.1000000000000003E-3</v>
      </c>
      <c r="J193" s="56">
        <v>0.17</v>
      </c>
      <c r="K193" s="57">
        <f t="shared" si="41"/>
        <v>4.1666666666666675E-3</v>
      </c>
      <c r="L193" s="44" t="s">
        <v>72</v>
      </c>
      <c r="M193" s="21" t="s">
        <v>73</v>
      </c>
      <c r="N193" s="22">
        <v>44714</v>
      </c>
      <c r="O193" s="23">
        <f t="shared" si="42"/>
        <v>0.1648</v>
      </c>
      <c r="P193" s="23">
        <f t="shared" si="43"/>
        <v>0.1648</v>
      </c>
      <c r="Q193" s="25" t="s">
        <v>74</v>
      </c>
      <c r="R193" s="49" t="s">
        <v>75</v>
      </c>
      <c r="S193" s="21">
        <v>2022060102</v>
      </c>
      <c r="T193" s="58">
        <v>4.0000000000000001E-3</v>
      </c>
      <c r="U193" s="59">
        <f t="shared" si="52"/>
        <v>0.16</v>
      </c>
      <c r="V193" s="29" t="s">
        <v>72</v>
      </c>
      <c r="W193" s="30" t="b">
        <f t="shared" si="44"/>
        <v>1</v>
      </c>
      <c r="X193" s="25"/>
      <c r="Y193" s="30" t="e">
        <f>VLOOKUP(A193,'[1]Средние курсы'!A:D,4,0)</f>
        <v>#N/A</v>
      </c>
      <c r="Z193" s="30" t="str">
        <f t="shared" si="45"/>
        <v>CNY</v>
      </c>
      <c r="AA193" s="31">
        <f t="shared" si="36"/>
        <v>0.1648</v>
      </c>
      <c r="AB193" s="60">
        <f t="shared" si="46"/>
        <v>4.0000000000000001E-3</v>
      </c>
      <c r="AC193" s="61">
        <f t="shared" si="37"/>
        <v>4.0000000000000001E-3</v>
      </c>
      <c r="AD193" s="13">
        <f t="shared" si="53"/>
        <v>4.1200000000000004E-3</v>
      </c>
      <c r="AE193" s="34">
        <f t="shared" si="47"/>
        <v>0</v>
      </c>
      <c r="AF193" s="60">
        <f t="shared" si="48"/>
        <v>0</v>
      </c>
      <c r="AG193" s="36">
        <f t="shared" si="49"/>
        <v>4.8000000000000126E-3</v>
      </c>
      <c r="AH193" s="37">
        <f t="shared" si="50"/>
        <v>1.8666666666666831E-3</v>
      </c>
      <c r="AI193" s="50" t="s">
        <v>76</v>
      </c>
      <c r="AJ193" s="50"/>
      <c r="AK193" s="25" t="b">
        <v>0</v>
      </c>
      <c r="AL193" s="25"/>
      <c r="AM193" s="25"/>
      <c r="AN193" s="25"/>
      <c r="AO193" s="25"/>
      <c r="AP193" s="37">
        <f t="shared" si="51"/>
        <v>1.666666666666667E-3</v>
      </c>
      <c r="AQ193" s="37"/>
      <c r="AR193" s="37"/>
      <c r="AS193" s="37"/>
      <c r="AT193" s="34">
        <f t="shared" si="38"/>
        <v>3.1333333333333456E-3</v>
      </c>
    </row>
    <row r="194" spans="1:46" ht="15.75" x14ac:dyDescent="0.25">
      <c r="A194" s="15">
        <v>382276</v>
      </c>
      <c r="B194" s="16">
        <v>44714</v>
      </c>
      <c r="C194" s="16" t="s">
        <v>45</v>
      </c>
      <c r="D194" s="17" t="s">
        <v>70</v>
      </c>
      <c r="E194" s="52" t="s">
        <v>254</v>
      </c>
      <c r="F194" s="53">
        <v>1760</v>
      </c>
      <c r="G194" s="54">
        <f t="shared" si="39"/>
        <v>4.1200000000000004E-3</v>
      </c>
      <c r="H194" s="44" t="s">
        <v>72</v>
      </c>
      <c r="I194" s="55">
        <f t="shared" si="40"/>
        <v>4.1000000000000003E-3</v>
      </c>
      <c r="J194" s="56">
        <v>7.39</v>
      </c>
      <c r="K194" s="57">
        <f t="shared" si="41"/>
        <v>4.116532976827094E-3</v>
      </c>
      <c r="L194" s="44" t="s">
        <v>72</v>
      </c>
      <c r="M194" s="21" t="s">
        <v>73</v>
      </c>
      <c r="N194" s="22">
        <v>44714</v>
      </c>
      <c r="O194" s="23">
        <f t="shared" si="42"/>
        <v>7.2512000000000008</v>
      </c>
      <c r="P194" s="23">
        <f t="shared" si="43"/>
        <v>7.2512000000000008</v>
      </c>
      <c r="Q194" s="25" t="s">
        <v>74</v>
      </c>
      <c r="R194" s="49" t="s">
        <v>75</v>
      </c>
      <c r="S194" s="21">
        <v>2022060102</v>
      </c>
      <c r="T194" s="58">
        <v>4.0000000000000001E-3</v>
      </c>
      <c r="U194" s="59">
        <f t="shared" si="52"/>
        <v>7.04</v>
      </c>
      <c r="V194" s="29" t="s">
        <v>72</v>
      </c>
      <c r="W194" s="30" t="b">
        <f t="shared" si="44"/>
        <v>1</v>
      </c>
      <c r="X194" s="25"/>
      <c r="Y194" s="30" t="e">
        <f>VLOOKUP(A194,'[1]Средние курсы'!A:D,4,0)</f>
        <v>#N/A</v>
      </c>
      <c r="Z194" s="30" t="str">
        <f t="shared" si="45"/>
        <v>CNY</v>
      </c>
      <c r="AA194" s="31">
        <f t="shared" si="36"/>
        <v>7.2512000000000008</v>
      </c>
      <c r="AB194" s="60">
        <f t="shared" si="46"/>
        <v>4.0000000000000001E-3</v>
      </c>
      <c r="AC194" s="61">
        <f t="shared" si="37"/>
        <v>4.0000000000000001E-3</v>
      </c>
      <c r="AD194" s="13">
        <f t="shared" si="53"/>
        <v>4.1200000000000004E-3</v>
      </c>
      <c r="AE194" s="34">
        <f t="shared" si="47"/>
        <v>0</v>
      </c>
      <c r="AF194" s="60">
        <f t="shared" si="48"/>
        <v>0</v>
      </c>
      <c r="AG194" s="36">
        <f t="shared" si="49"/>
        <v>0.21120000000000055</v>
      </c>
      <c r="AH194" s="37">
        <f t="shared" si="50"/>
        <v>-6.1019607843151857E-3</v>
      </c>
      <c r="AI194" s="50" t="s">
        <v>76</v>
      </c>
      <c r="AJ194" s="50"/>
      <c r="AK194" s="25" t="b">
        <v>0</v>
      </c>
      <c r="AL194" s="25"/>
      <c r="AM194" s="25"/>
      <c r="AN194" s="25"/>
      <c r="AO194" s="25"/>
      <c r="AP194" s="37">
        <f t="shared" si="51"/>
        <v>7.2450980392156861E-2</v>
      </c>
      <c r="AQ194" s="37"/>
      <c r="AR194" s="37"/>
      <c r="AS194" s="37"/>
      <c r="AT194" s="34">
        <f t="shared" si="38"/>
        <v>0.13874901960784369</v>
      </c>
    </row>
    <row r="195" spans="1:46" ht="15.75" x14ac:dyDescent="0.25">
      <c r="A195" s="15">
        <v>382276</v>
      </c>
      <c r="B195" s="16">
        <v>44714</v>
      </c>
      <c r="C195" s="16" t="s">
        <v>45</v>
      </c>
      <c r="D195" s="17" t="s">
        <v>70</v>
      </c>
      <c r="E195" s="52" t="s">
        <v>255</v>
      </c>
      <c r="F195" s="53">
        <v>120</v>
      </c>
      <c r="G195" s="54">
        <f t="shared" si="39"/>
        <v>4.1200000000000004E-3</v>
      </c>
      <c r="H195" s="44" t="s">
        <v>72</v>
      </c>
      <c r="I195" s="55">
        <f t="shared" si="40"/>
        <v>4.1000000000000003E-3</v>
      </c>
      <c r="J195" s="56">
        <v>0.5</v>
      </c>
      <c r="K195" s="57">
        <f t="shared" si="41"/>
        <v>4.0849673202614381E-3</v>
      </c>
      <c r="L195" s="44" t="s">
        <v>72</v>
      </c>
      <c r="M195" s="21" t="s">
        <v>73</v>
      </c>
      <c r="N195" s="22">
        <v>44714</v>
      </c>
      <c r="O195" s="23">
        <f t="shared" si="42"/>
        <v>0.49440000000000006</v>
      </c>
      <c r="P195" s="23">
        <f t="shared" si="43"/>
        <v>0.49440000000000006</v>
      </c>
      <c r="Q195" s="25" t="s">
        <v>74</v>
      </c>
      <c r="R195" s="49" t="s">
        <v>75</v>
      </c>
      <c r="S195" s="21">
        <v>2022060102</v>
      </c>
      <c r="T195" s="58">
        <v>4.0000000000000001E-3</v>
      </c>
      <c r="U195" s="59">
        <f t="shared" si="52"/>
        <v>0.48</v>
      </c>
      <c r="V195" s="29" t="s">
        <v>72</v>
      </c>
      <c r="W195" s="30" t="b">
        <f t="shared" si="44"/>
        <v>1</v>
      </c>
      <c r="X195" s="25"/>
      <c r="Y195" s="30" t="e">
        <f>VLOOKUP(A195,'[1]Средние курсы'!A:D,4,0)</f>
        <v>#N/A</v>
      </c>
      <c r="Z195" s="30" t="str">
        <f t="shared" si="45"/>
        <v>CNY</v>
      </c>
      <c r="AA195" s="31">
        <f t="shared" si="36"/>
        <v>0.49440000000000006</v>
      </c>
      <c r="AB195" s="60">
        <f t="shared" si="46"/>
        <v>4.0000000000000001E-3</v>
      </c>
      <c r="AC195" s="61">
        <f t="shared" si="37"/>
        <v>4.0000000000000001E-3</v>
      </c>
      <c r="AD195" s="13">
        <f t="shared" si="53"/>
        <v>4.1200000000000004E-3</v>
      </c>
      <c r="AE195" s="34">
        <f t="shared" si="47"/>
        <v>0</v>
      </c>
      <c r="AF195" s="60">
        <f t="shared" si="48"/>
        <v>0</v>
      </c>
      <c r="AG195" s="36">
        <f t="shared" si="49"/>
        <v>1.4400000000000038E-2</v>
      </c>
      <c r="AH195" s="37">
        <f t="shared" si="50"/>
        <v>-4.2039215686274709E-3</v>
      </c>
      <c r="AI195" s="50" t="s">
        <v>76</v>
      </c>
      <c r="AJ195" s="50"/>
      <c r="AK195" s="25" t="b">
        <v>0</v>
      </c>
      <c r="AL195" s="25"/>
      <c r="AM195" s="25"/>
      <c r="AN195" s="25"/>
      <c r="AO195" s="25"/>
      <c r="AP195" s="37">
        <f t="shared" si="51"/>
        <v>4.9019607843137263E-3</v>
      </c>
      <c r="AQ195" s="37"/>
      <c r="AR195" s="37"/>
      <c r="AS195" s="37"/>
      <c r="AT195" s="34">
        <f t="shared" si="38"/>
        <v>9.4980392156863123E-3</v>
      </c>
    </row>
    <row r="196" spans="1:46" ht="15.75" x14ac:dyDescent="0.25">
      <c r="A196" s="15">
        <v>382276</v>
      </c>
      <c r="B196" s="16">
        <v>44714</v>
      </c>
      <c r="C196" s="16" t="s">
        <v>45</v>
      </c>
      <c r="D196" s="17" t="s">
        <v>70</v>
      </c>
      <c r="E196" s="52" t="s">
        <v>256</v>
      </c>
      <c r="F196" s="53">
        <v>400</v>
      </c>
      <c r="G196" s="54">
        <f t="shared" si="39"/>
        <v>4.1200000000000004E-3</v>
      </c>
      <c r="H196" s="44" t="s">
        <v>72</v>
      </c>
      <c r="I196" s="55">
        <f t="shared" si="40"/>
        <v>4.1000000000000003E-3</v>
      </c>
      <c r="J196" s="56">
        <v>1.68</v>
      </c>
      <c r="K196" s="57">
        <f t="shared" si="41"/>
        <v>4.1176470588235288E-3</v>
      </c>
      <c r="L196" s="44" t="s">
        <v>72</v>
      </c>
      <c r="M196" s="21" t="s">
        <v>73</v>
      </c>
      <c r="N196" s="22">
        <v>44714</v>
      </c>
      <c r="O196" s="23">
        <f t="shared" si="42"/>
        <v>1.6480000000000001</v>
      </c>
      <c r="P196" s="23">
        <f t="shared" si="43"/>
        <v>1.6480000000000001</v>
      </c>
      <c r="Q196" s="25" t="s">
        <v>74</v>
      </c>
      <c r="R196" s="49" t="s">
        <v>75</v>
      </c>
      <c r="S196" s="21">
        <v>2022060102</v>
      </c>
      <c r="T196" s="58">
        <v>4.0000000000000001E-3</v>
      </c>
      <c r="U196" s="59">
        <f t="shared" si="52"/>
        <v>1.6</v>
      </c>
      <c r="V196" s="29" t="s">
        <v>72</v>
      </c>
      <c r="W196" s="30" t="b">
        <f t="shared" si="44"/>
        <v>1</v>
      </c>
      <c r="X196" s="25"/>
      <c r="Y196" s="30" t="e">
        <f>VLOOKUP(A196,'[1]Средние курсы'!A:D,4,0)</f>
        <v>#N/A</v>
      </c>
      <c r="Z196" s="30" t="str">
        <f t="shared" si="45"/>
        <v>CNY</v>
      </c>
      <c r="AA196" s="31">
        <f t="shared" si="36"/>
        <v>1.6480000000000001</v>
      </c>
      <c r="AB196" s="60">
        <f t="shared" si="46"/>
        <v>4.0000000000000001E-3</v>
      </c>
      <c r="AC196" s="61">
        <f t="shared" si="37"/>
        <v>4.0000000000000001E-3</v>
      </c>
      <c r="AD196" s="13">
        <f t="shared" si="53"/>
        <v>4.1200000000000004E-3</v>
      </c>
      <c r="AE196" s="34">
        <f t="shared" si="47"/>
        <v>0</v>
      </c>
      <c r="AF196" s="60">
        <f t="shared" si="48"/>
        <v>0</v>
      </c>
      <c r="AG196" s="36">
        <f t="shared" si="49"/>
        <v>4.8000000000000126E-2</v>
      </c>
      <c r="AH196" s="37">
        <f t="shared" si="50"/>
        <v>-9.4117647058862552E-4</v>
      </c>
      <c r="AI196" s="50" t="s">
        <v>76</v>
      </c>
      <c r="AJ196" s="50"/>
      <c r="AK196" s="25" t="b">
        <v>0</v>
      </c>
      <c r="AL196" s="25"/>
      <c r="AM196" s="25"/>
      <c r="AN196" s="25"/>
      <c r="AO196" s="25"/>
      <c r="AP196" s="37">
        <f t="shared" si="51"/>
        <v>1.6470588235294115E-2</v>
      </c>
      <c r="AQ196" s="37"/>
      <c r="AR196" s="37"/>
      <c r="AS196" s="37"/>
      <c r="AT196" s="34">
        <f t="shared" si="38"/>
        <v>3.1529411764706014E-2</v>
      </c>
    </row>
    <row r="197" spans="1:46" ht="15.75" x14ac:dyDescent="0.25">
      <c r="A197" s="15">
        <v>382276</v>
      </c>
      <c r="B197" s="16">
        <v>44714</v>
      </c>
      <c r="C197" s="16" t="s">
        <v>45</v>
      </c>
      <c r="D197" s="17" t="s">
        <v>70</v>
      </c>
      <c r="E197" s="52" t="s">
        <v>257</v>
      </c>
      <c r="F197" s="53">
        <v>80</v>
      </c>
      <c r="G197" s="54">
        <f t="shared" si="39"/>
        <v>4.1200000000000004E-3</v>
      </c>
      <c r="H197" s="44" t="s">
        <v>72</v>
      </c>
      <c r="I197" s="55">
        <f t="shared" si="40"/>
        <v>4.1000000000000003E-3</v>
      </c>
      <c r="J197" s="56">
        <v>0.34</v>
      </c>
      <c r="K197" s="57">
        <f t="shared" si="41"/>
        <v>4.1666666666666675E-3</v>
      </c>
      <c r="L197" s="44" t="s">
        <v>72</v>
      </c>
      <c r="M197" s="21" t="s">
        <v>73</v>
      </c>
      <c r="N197" s="22">
        <v>44714</v>
      </c>
      <c r="O197" s="23">
        <f t="shared" si="42"/>
        <v>0.3296</v>
      </c>
      <c r="P197" s="23">
        <f t="shared" si="43"/>
        <v>0.3296</v>
      </c>
      <c r="Q197" s="25" t="s">
        <v>74</v>
      </c>
      <c r="R197" s="49" t="s">
        <v>75</v>
      </c>
      <c r="S197" s="21">
        <v>2022060102</v>
      </c>
      <c r="T197" s="58">
        <v>4.0000000000000001E-3</v>
      </c>
      <c r="U197" s="59">
        <f t="shared" si="52"/>
        <v>0.32</v>
      </c>
      <c r="V197" s="29" t="s">
        <v>72</v>
      </c>
      <c r="W197" s="30" t="b">
        <f t="shared" si="44"/>
        <v>1</v>
      </c>
      <c r="X197" s="25"/>
      <c r="Y197" s="30" t="e">
        <f>VLOOKUP(A197,'[1]Средние курсы'!A:D,4,0)</f>
        <v>#N/A</v>
      </c>
      <c r="Z197" s="30" t="str">
        <f t="shared" si="45"/>
        <v>CNY</v>
      </c>
      <c r="AA197" s="31">
        <f t="shared" si="36"/>
        <v>0.3296</v>
      </c>
      <c r="AB197" s="60">
        <f t="shared" si="46"/>
        <v>4.0000000000000001E-3</v>
      </c>
      <c r="AC197" s="61">
        <f t="shared" si="37"/>
        <v>4.0000000000000001E-3</v>
      </c>
      <c r="AD197" s="13">
        <f t="shared" si="53"/>
        <v>4.1200000000000004E-3</v>
      </c>
      <c r="AE197" s="34">
        <f t="shared" si="47"/>
        <v>0</v>
      </c>
      <c r="AF197" s="60">
        <f t="shared" si="48"/>
        <v>0</v>
      </c>
      <c r="AG197" s="36">
        <f t="shared" si="49"/>
        <v>9.6000000000000252E-3</v>
      </c>
      <c r="AH197" s="37">
        <f t="shared" si="50"/>
        <v>3.7333333333333663E-3</v>
      </c>
      <c r="AI197" s="50" t="s">
        <v>76</v>
      </c>
      <c r="AJ197" s="50"/>
      <c r="AK197" s="25" t="b">
        <v>0</v>
      </c>
      <c r="AL197" s="25"/>
      <c r="AM197" s="25"/>
      <c r="AN197" s="25"/>
      <c r="AO197" s="25"/>
      <c r="AP197" s="37">
        <f t="shared" si="51"/>
        <v>3.333333333333334E-3</v>
      </c>
      <c r="AQ197" s="37"/>
      <c r="AR197" s="37"/>
      <c r="AS197" s="37"/>
      <c r="AT197" s="34">
        <f t="shared" si="38"/>
        <v>6.2666666666666912E-3</v>
      </c>
    </row>
    <row r="198" spans="1:46" ht="15.75" x14ac:dyDescent="0.25">
      <c r="A198" s="15">
        <v>382276</v>
      </c>
      <c r="B198" s="16">
        <v>44714</v>
      </c>
      <c r="C198" s="16" t="s">
        <v>45</v>
      </c>
      <c r="D198" s="17" t="s">
        <v>70</v>
      </c>
      <c r="E198" s="52" t="s">
        <v>258</v>
      </c>
      <c r="F198" s="53">
        <v>120</v>
      </c>
      <c r="G198" s="54">
        <f t="shared" si="39"/>
        <v>4.1200000000000004E-3</v>
      </c>
      <c r="H198" s="44" t="s">
        <v>72</v>
      </c>
      <c r="I198" s="55">
        <f t="shared" si="40"/>
        <v>4.1000000000000003E-3</v>
      </c>
      <c r="J198" s="56">
        <v>0.5</v>
      </c>
      <c r="K198" s="57">
        <f t="shared" si="41"/>
        <v>4.0849673202614381E-3</v>
      </c>
      <c r="L198" s="44" t="s">
        <v>72</v>
      </c>
      <c r="M198" s="21" t="s">
        <v>73</v>
      </c>
      <c r="N198" s="22">
        <v>44714</v>
      </c>
      <c r="O198" s="23">
        <f t="shared" si="42"/>
        <v>0.49440000000000006</v>
      </c>
      <c r="P198" s="23">
        <f t="shared" si="43"/>
        <v>0.49440000000000006</v>
      </c>
      <c r="Q198" s="25" t="s">
        <v>74</v>
      </c>
      <c r="R198" s="49" t="s">
        <v>75</v>
      </c>
      <c r="S198" s="21">
        <v>2022060102</v>
      </c>
      <c r="T198" s="58">
        <v>4.0000000000000001E-3</v>
      </c>
      <c r="U198" s="59">
        <f t="shared" si="52"/>
        <v>0.48</v>
      </c>
      <c r="V198" s="29" t="s">
        <v>72</v>
      </c>
      <c r="W198" s="30" t="b">
        <f t="shared" si="44"/>
        <v>1</v>
      </c>
      <c r="X198" s="25"/>
      <c r="Y198" s="30" t="e">
        <f>VLOOKUP(A198,'[1]Средние курсы'!A:D,4,0)</f>
        <v>#N/A</v>
      </c>
      <c r="Z198" s="30" t="str">
        <f t="shared" si="45"/>
        <v>CNY</v>
      </c>
      <c r="AA198" s="31">
        <f t="shared" si="36"/>
        <v>0.49440000000000006</v>
      </c>
      <c r="AB198" s="60">
        <f t="shared" si="46"/>
        <v>4.0000000000000001E-3</v>
      </c>
      <c r="AC198" s="61">
        <f t="shared" si="37"/>
        <v>4.0000000000000001E-3</v>
      </c>
      <c r="AD198" s="13">
        <f t="shared" si="53"/>
        <v>4.1200000000000004E-3</v>
      </c>
      <c r="AE198" s="34">
        <f t="shared" si="47"/>
        <v>0</v>
      </c>
      <c r="AF198" s="60">
        <f t="shared" si="48"/>
        <v>0</v>
      </c>
      <c r="AG198" s="36">
        <f t="shared" si="49"/>
        <v>1.4400000000000038E-2</v>
      </c>
      <c r="AH198" s="37">
        <f t="shared" si="50"/>
        <v>-4.2039215686274709E-3</v>
      </c>
      <c r="AI198" s="50" t="s">
        <v>76</v>
      </c>
      <c r="AJ198" s="50"/>
      <c r="AK198" s="25" t="b">
        <v>0</v>
      </c>
      <c r="AL198" s="25"/>
      <c r="AM198" s="25"/>
      <c r="AN198" s="25"/>
      <c r="AO198" s="25"/>
      <c r="AP198" s="37">
        <f t="shared" si="51"/>
        <v>4.9019607843137263E-3</v>
      </c>
      <c r="AQ198" s="37"/>
      <c r="AR198" s="37"/>
      <c r="AS198" s="37"/>
      <c r="AT198" s="34">
        <f t="shared" si="38"/>
        <v>9.4980392156863123E-3</v>
      </c>
    </row>
    <row r="199" spans="1:46" ht="15.75" x14ac:dyDescent="0.25">
      <c r="A199" s="15">
        <v>382276</v>
      </c>
      <c r="B199" s="16">
        <v>44714</v>
      </c>
      <c r="C199" s="16" t="s">
        <v>45</v>
      </c>
      <c r="D199" s="17" t="s">
        <v>70</v>
      </c>
      <c r="E199" s="52" t="s">
        <v>259</v>
      </c>
      <c r="F199" s="53">
        <v>40</v>
      </c>
      <c r="G199" s="54">
        <f t="shared" si="39"/>
        <v>4.1200000000000004E-3</v>
      </c>
      <c r="H199" s="44" t="s">
        <v>72</v>
      </c>
      <c r="I199" s="55">
        <f t="shared" si="40"/>
        <v>4.1000000000000003E-3</v>
      </c>
      <c r="J199" s="56">
        <v>0.17</v>
      </c>
      <c r="K199" s="57">
        <f t="shared" si="41"/>
        <v>4.1666666666666675E-3</v>
      </c>
      <c r="L199" s="44" t="s">
        <v>72</v>
      </c>
      <c r="M199" s="21" t="s">
        <v>73</v>
      </c>
      <c r="N199" s="22">
        <v>44714</v>
      </c>
      <c r="O199" s="23">
        <f t="shared" si="42"/>
        <v>0.1648</v>
      </c>
      <c r="P199" s="23">
        <f t="shared" si="43"/>
        <v>0.1648</v>
      </c>
      <c r="Q199" s="25" t="s">
        <v>74</v>
      </c>
      <c r="R199" s="49" t="s">
        <v>75</v>
      </c>
      <c r="S199" s="21">
        <v>2022060102</v>
      </c>
      <c r="T199" s="58">
        <v>4.0000000000000001E-3</v>
      </c>
      <c r="U199" s="59">
        <f t="shared" si="52"/>
        <v>0.16</v>
      </c>
      <c r="V199" s="29" t="s">
        <v>72</v>
      </c>
      <c r="W199" s="30" t="b">
        <f t="shared" si="44"/>
        <v>1</v>
      </c>
      <c r="X199" s="25"/>
      <c r="Y199" s="30" t="e">
        <f>VLOOKUP(A199,'[1]Средние курсы'!A:D,4,0)</f>
        <v>#N/A</v>
      </c>
      <c r="Z199" s="30" t="str">
        <f t="shared" si="45"/>
        <v>CNY</v>
      </c>
      <c r="AA199" s="31">
        <f t="shared" si="36"/>
        <v>0.1648</v>
      </c>
      <c r="AB199" s="60">
        <f t="shared" si="46"/>
        <v>4.0000000000000001E-3</v>
      </c>
      <c r="AC199" s="61">
        <f t="shared" si="37"/>
        <v>4.0000000000000001E-3</v>
      </c>
      <c r="AD199" s="13">
        <f t="shared" si="53"/>
        <v>4.1200000000000004E-3</v>
      </c>
      <c r="AE199" s="34">
        <f t="shared" si="47"/>
        <v>0</v>
      </c>
      <c r="AF199" s="60">
        <f t="shared" si="48"/>
        <v>0</v>
      </c>
      <c r="AG199" s="36">
        <f t="shared" si="49"/>
        <v>4.8000000000000126E-3</v>
      </c>
      <c r="AH199" s="37">
        <f t="shared" si="50"/>
        <v>1.8666666666666831E-3</v>
      </c>
      <c r="AI199" s="50" t="s">
        <v>76</v>
      </c>
      <c r="AJ199" s="50"/>
      <c r="AK199" s="25" t="b">
        <v>0</v>
      </c>
      <c r="AL199" s="25"/>
      <c r="AM199" s="25"/>
      <c r="AN199" s="25"/>
      <c r="AO199" s="25"/>
      <c r="AP199" s="37">
        <f t="shared" si="51"/>
        <v>1.666666666666667E-3</v>
      </c>
      <c r="AQ199" s="37"/>
      <c r="AR199" s="37"/>
      <c r="AS199" s="37"/>
      <c r="AT199" s="34">
        <f t="shared" si="38"/>
        <v>3.1333333333333456E-3</v>
      </c>
    </row>
    <row r="200" spans="1:46" ht="15.75" x14ac:dyDescent="0.25">
      <c r="A200" s="15">
        <v>382276</v>
      </c>
      <c r="B200" s="16">
        <v>44714</v>
      </c>
      <c r="C200" s="16" t="s">
        <v>45</v>
      </c>
      <c r="D200" s="17" t="s">
        <v>70</v>
      </c>
      <c r="E200" s="52" t="s">
        <v>260</v>
      </c>
      <c r="F200" s="53">
        <v>80</v>
      </c>
      <c r="G200" s="54">
        <f t="shared" si="39"/>
        <v>4.1200000000000004E-3</v>
      </c>
      <c r="H200" s="44" t="s">
        <v>72</v>
      </c>
      <c r="I200" s="55">
        <f t="shared" si="40"/>
        <v>4.1000000000000003E-3</v>
      </c>
      <c r="J200" s="56">
        <v>0.34</v>
      </c>
      <c r="K200" s="57">
        <f t="shared" si="41"/>
        <v>4.1666666666666675E-3</v>
      </c>
      <c r="L200" s="44" t="s">
        <v>72</v>
      </c>
      <c r="M200" s="21" t="s">
        <v>73</v>
      </c>
      <c r="N200" s="22">
        <v>44714</v>
      </c>
      <c r="O200" s="23">
        <f t="shared" si="42"/>
        <v>0.3296</v>
      </c>
      <c r="P200" s="23">
        <f t="shared" si="43"/>
        <v>0.3296</v>
      </c>
      <c r="Q200" s="25" t="s">
        <v>74</v>
      </c>
      <c r="R200" s="49" t="s">
        <v>75</v>
      </c>
      <c r="S200" s="21">
        <v>2022060102</v>
      </c>
      <c r="T200" s="58">
        <v>4.0000000000000001E-3</v>
      </c>
      <c r="U200" s="59">
        <f t="shared" si="52"/>
        <v>0.32</v>
      </c>
      <c r="V200" s="29" t="s">
        <v>72</v>
      </c>
      <c r="W200" s="30" t="b">
        <f t="shared" si="44"/>
        <v>1</v>
      </c>
      <c r="X200" s="25"/>
      <c r="Y200" s="30" t="e">
        <f>VLOOKUP(A200,'[1]Средние курсы'!A:D,4,0)</f>
        <v>#N/A</v>
      </c>
      <c r="Z200" s="30" t="str">
        <f t="shared" si="45"/>
        <v>CNY</v>
      </c>
      <c r="AA200" s="31">
        <f t="shared" si="36"/>
        <v>0.3296</v>
      </c>
      <c r="AB200" s="60">
        <f t="shared" si="46"/>
        <v>4.0000000000000001E-3</v>
      </c>
      <c r="AC200" s="61">
        <f t="shared" si="37"/>
        <v>4.0000000000000001E-3</v>
      </c>
      <c r="AD200" s="13">
        <f t="shared" si="53"/>
        <v>4.1200000000000004E-3</v>
      </c>
      <c r="AE200" s="34">
        <f t="shared" si="47"/>
        <v>0</v>
      </c>
      <c r="AF200" s="60">
        <f t="shared" si="48"/>
        <v>0</v>
      </c>
      <c r="AG200" s="36">
        <f t="shared" si="49"/>
        <v>9.6000000000000252E-3</v>
      </c>
      <c r="AH200" s="37">
        <f t="shared" si="50"/>
        <v>3.7333333333333663E-3</v>
      </c>
      <c r="AI200" s="50" t="s">
        <v>76</v>
      </c>
      <c r="AJ200" s="50"/>
      <c r="AK200" s="25" t="b">
        <v>0</v>
      </c>
      <c r="AL200" s="25"/>
      <c r="AM200" s="25"/>
      <c r="AN200" s="25"/>
      <c r="AO200" s="25"/>
      <c r="AP200" s="37">
        <f t="shared" si="51"/>
        <v>3.333333333333334E-3</v>
      </c>
      <c r="AQ200" s="37"/>
      <c r="AR200" s="37"/>
      <c r="AS200" s="37"/>
      <c r="AT200" s="34">
        <f t="shared" si="38"/>
        <v>6.2666666666666912E-3</v>
      </c>
    </row>
    <row r="201" spans="1:46" ht="15.75" x14ac:dyDescent="0.25">
      <c r="A201" s="15">
        <v>382276</v>
      </c>
      <c r="B201" s="16">
        <v>44714</v>
      </c>
      <c r="C201" s="16" t="s">
        <v>45</v>
      </c>
      <c r="D201" s="17" t="s">
        <v>70</v>
      </c>
      <c r="E201" s="52" t="s">
        <v>261</v>
      </c>
      <c r="F201" s="53">
        <v>40</v>
      </c>
      <c r="G201" s="54">
        <f t="shared" si="39"/>
        <v>4.1200000000000004E-3</v>
      </c>
      <c r="H201" s="44" t="s">
        <v>72</v>
      </c>
      <c r="I201" s="55">
        <f t="shared" si="40"/>
        <v>4.1000000000000003E-3</v>
      </c>
      <c r="J201" s="56">
        <v>0.17</v>
      </c>
      <c r="K201" s="57">
        <f t="shared" si="41"/>
        <v>4.1666666666666675E-3</v>
      </c>
      <c r="L201" s="44" t="s">
        <v>72</v>
      </c>
      <c r="M201" s="21" t="s">
        <v>73</v>
      </c>
      <c r="N201" s="22">
        <v>44714</v>
      </c>
      <c r="O201" s="23">
        <f t="shared" si="42"/>
        <v>0.1648</v>
      </c>
      <c r="P201" s="23">
        <f t="shared" si="43"/>
        <v>0.1648</v>
      </c>
      <c r="Q201" s="25" t="s">
        <v>74</v>
      </c>
      <c r="R201" s="49" t="s">
        <v>75</v>
      </c>
      <c r="S201" s="21">
        <v>2022060102</v>
      </c>
      <c r="T201" s="58">
        <v>4.0000000000000001E-3</v>
      </c>
      <c r="U201" s="59">
        <f t="shared" si="52"/>
        <v>0.16</v>
      </c>
      <c r="V201" s="29" t="s">
        <v>72</v>
      </c>
      <c r="W201" s="30" t="b">
        <f t="shared" si="44"/>
        <v>1</v>
      </c>
      <c r="X201" s="25"/>
      <c r="Y201" s="30" t="e">
        <f>VLOOKUP(A201,'[1]Средние курсы'!A:D,4,0)</f>
        <v>#N/A</v>
      </c>
      <c r="Z201" s="30" t="str">
        <f t="shared" si="45"/>
        <v>CNY</v>
      </c>
      <c r="AA201" s="31">
        <f t="shared" si="36"/>
        <v>0.1648</v>
      </c>
      <c r="AB201" s="60">
        <f t="shared" si="46"/>
        <v>4.0000000000000001E-3</v>
      </c>
      <c r="AC201" s="61">
        <f t="shared" si="37"/>
        <v>4.0000000000000001E-3</v>
      </c>
      <c r="AD201" s="13">
        <f t="shared" si="53"/>
        <v>4.1200000000000004E-3</v>
      </c>
      <c r="AE201" s="34">
        <f t="shared" si="47"/>
        <v>0</v>
      </c>
      <c r="AF201" s="60">
        <f t="shared" si="48"/>
        <v>0</v>
      </c>
      <c r="AG201" s="36">
        <f t="shared" si="49"/>
        <v>4.8000000000000126E-3</v>
      </c>
      <c r="AH201" s="37">
        <f t="shared" si="50"/>
        <v>1.8666666666666831E-3</v>
      </c>
      <c r="AI201" s="50" t="s">
        <v>76</v>
      </c>
      <c r="AJ201" s="50"/>
      <c r="AK201" s="25" t="b">
        <v>0</v>
      </c>
      <c r="AL201" s="25"/>
      <c r="AM201" s="25"/>
      <c r="AN201" s="25"/>
      <c r="AO201" s="25"/>
      <c r="AP201" s="37">
        <f t="shared" si="51"/>
        <v>1.666666666666667E-3</v>
      </c>
      <c r="AQ201" s="37"/>
      <c r="AR201" s="37"/>
      <c r="AS201" s="37"/>
      <c r="AT201" s="34">
        <f t="shared" si="38"/>
        <v>3.1333333333333456E-3</v>
      </c>
    </row>
    <row r="202" spans="1:46" ht="15.75" x14ac:dyDescent="0.25">
      <c r="A202" s="15">
        <v>382276</v>
      </c>
      <c r="B202" s="16">
        <v>44714</v>
      </c>
      <c r="C202" s="16" t="s">
        <v>45</v>
      </c>
      <c r="D202" s="17" t="s">
        <v>70</v>
      </c>
      <c r="E202" s="52" t="s">
        <v>262</v>
      </c>
      <c r="F202" s="53">
        <v>200</v>
      </c>
      <c r="G202" s="54">
        <f t="shared" si="39"/>
        <v>4.1200000000000004E-3</v>
      </c>
      <c r="H202" s="44" t="s">
        <v>72</v>
      </c>
      <c r="I202" s="55">
        <f t="shared" si="40"/>
        <v>4.1000000000000003E-3</v>
      </c>
      <c r="J202" s="56">
        <v>0.84</v>
      </c>
      <c r="K202" s="57">
        <f t="shared" si="41"/>
        <v>4.1176470588235288E-3</v>
      </c>
      <c r="L202" s="44" t="s">
        <v>72</v>
      </c>
      <c r="M202" s="21" t="s">
        <v>73</v>
      </c>
      <c r="N202" s="22">
        <v>44714</v>
      </c>
      <c r="O202" s="23">
        <f t="shared" si="42"/>
        <v>0.82400000000000007</v>
      </c>
      <c r="P202" s="23">
        <f t="shared" si="43"/>
        <v>0.82400000000000007</v>
      </c>
      <c r="Q202" s="25" t="s">
        <v>74</v>
      </c>
      <c r="R202" s="49" t="s">
        <v>75</v>
      </c>
      <c r="S202" s="21">
        <v>2022060102</v>
      </c>
      <c r="T202" s="58">
        <v>4.0000000000000001E-3</v>
      </c>
      <c r="U202" s="59">
        <f t="shared" si="52"/>
        <v>0.8</v>
      </c>
      <c r="V202" s="29" t="s">
        <v>72</v>
      </c>
      <c r="W202" s="30" t="b">
        <f t="shared" si="44"/>
        <v>1</v>
      </c>
      <c r="X202" s="25"/>
      <c r="Y202" s="30" t="e">
        <f>VLOOKUP(A202,'[1]Средние курсы'!A:D,4,0)</f>
        <v>#N/A</v>
      </c>
      <c r="Z202" s="30" t="str">
        <f t="shared" si="45"/>
        <v>CNY</v>
      </c>
      <c r="AA202" s="31">
        <f t="shared" si="36"/>
        <v>0.82400000000000007</v>
      </c>
      <c r="AB202" s="60">
        <f t="shared" si="46"/>
        <v>4.0000000000000001E-3</v>
      </c>
      <c r="AC202" s="61">
        <f t="shared" si="37"/>
        <v>4.0000000000000001E-3</v>
      </c>
      <c r="AD202" s="13">
        <f t="shared" si="53"/>
        <v>4.1200000000000004E-3</v>
      </c>
      <c r="AE202" s="34">
        <f t="shared" si="47"/>
        <v>0</v>
      </c>
      <c r="AF202" s="60">
        <f t="shared" si="48"/>
        <v>0</v>
      </c>
      <c r="AG202" s="36">
        <f t="shared" si="49"/>
        <v>2.4000000000000063E-2</v>
      </c>
      <c r="AH202" s="37">
        <f t="shared" si="50"/>
        <v>-4.7058823529431276E-4</v>
      </c>
      <c r="AI202" s="50" t="s">
        <v>76</v>
      </c>
      <c r="AJ202" s="50"/>
      <c r="AK202" s="25" t="b">
        <v>0</v>
      </c>
      <c r="AL202" s="25"/>
      <c r="AM202" s="25"/>
      <c r="AN202" s="25"/>
      <c r="AO202" s="25"/>
      <c r="AP202" s="37">
        <f t="shared" si="51"/>
        <v>8.2352941176470577E-3</v>
      </c>
      <c r="AQ202" s="37"/>
      <c r="AR202" s="37"/>
      <c r="AS202" s="37"/>
      <c r="AT202" s="34">
        <f t="shared" si="38"/>
        <v>1.5764705882353007E-2</v>
      </c>
    </row>
    <row r="203" spans="1:46" ht="15.75" x14ac:dyDescent="0.25">
      <c r="A203" s="15">
        <v>382276</v>
      </c>
      <c r="B203" s="16">
        <v>44714</v>
      </c>
      <c r="C203" s="16" t="s">
        <v>45</v>
      </c>
      <c r="D203" s="17" t="s">
        <v>70</v>
      </c>
      <c r="E203" s="52" t="s">
        <v>263</v>
      </c>
      <c r="F203" s="53">
        <v>40</v>
      </c>
      <c r="G203" s="54">
        <f t="shared" si="39"/>
        <v>4.1200000000000004E-3</v>
      </c>
      <c r="H203" s="44" t="s">
        <v>72</v>
      </c>
      <c r="I203" s="55">
        <f t="shared" si="40"/>
        <v>4.1000000000000003E-3</v>
      </c>
      <c r="J203" s="56">
        <v>0.17</v>
      </c>
      <c r="K203" s="57">
        <f t="shared" si="41"/>
        <v>4.1666666666666675E-3</v>
      </c>
      <c r="L203" s="44" t="s">
        <v>72</v>
      </c>
      <c r="M203" s="21" t="s">
        <v>73</v>
      </c>
      <c r="N203" s="22">
        <v>44714</v>
      </c>
      <c r="O203" s="23">
        <f t="shared" si="42"/>
        <v>0.1648</v>
      </c>
      <c r="P203" s="23">
        <f t="shared" si="43"/>
        <v>0.1648</v>
      </c>
      <c r="Q203" s="25" t="s">
        <v>74</v>
      </c>
      <c r="R203" s="49" t="s">
        <v>75</v>
      </c>
      <c r="S203" s="21">
        <v>2022060102</v>
      </c>
      <c r="T203" s="58">
        <v>4.0000000000000001E-3</v>
      </c>
      <c r="U203" s="59">
        <f t="shared" si="52"/>
        <v>0.16</v>
      </c>
      <c r="V203" s="29" t="s">
        <v>72</v>
      </c>
      <c r="W203" s="30" t="b">
        <f t="shared" si="44"/>
        <v>1</v>
      </c>
      <c r="X203" s="25"/>
      <c r="Y203" s="30" t="e">
        <f>VLOOKUP(A203,'[1]Средние курсы'!A:D,4,0)</f>
        <v>#N/A</v>
      </c>
      <c r="Z203" s="30" t="str">
        <f t="shared" si="45"/>
        <v>CNY</v>
      </c>
      <c r="AA203" s="31">
        <f t="shared" si="36"/>
        <v>0.1648</v>
      </c>
      <c r="AB203" s="60">
        <f t="shared" si="46"/>
        <v>4.0000000000000001E-3</v>
      </c>
      <c r="AC203" s="61">
        <f t="shared" si="37"/>
        <v>4.0000000000000001E-3</v>
      </c>
      <c r="AD203" s="13">
        <f t="shared" si="53"/>
        <v>4.1200000000000004E-3</v>
      </c>
      <c r="AE203" s="34">
        <f t="shared" si="47"/>
        <v>0</v>
      </c>
      <c r="AF203" s="60">
        <f t="shared" si="48"/>
        <v>0</v>
      </c>
      <c r="AG203" s="36">
        <f t="shared" si="49"/>
        <v>4.8000000000000126E-3</v>
      </c>
      <c r="AH203" s="37">
        <f t="shared" si="50"/>
        <v>1.8666666666666831E-3</v>
      </c>
      <c r="AI203" s="50" t="s">
        <v>76</v>
      </c>
      <c r="AJ203" s="50"/>
      <c r="AK203" s="25" t="b">
        <v>0</v>
      </c>
      <c r="AL203" s="25"/>
      <c r="AM203" s="25"/>
      <c r="AN203" s="25"/>
      <c r="AO203" s="25"/>
      <c r="AP203" s="37">
        <f t="shared" si="51"/>
        <v>1.666666666666667E-3</v>
      </c>
      <c r="AQ203" s="37"/>
      <c r="AR203" s="37"/>
      <c r="AS203" s="37"/>
      <c r="AT203" s="34">
        <f t="shared" si="38"/>
        <v>3.1333333333333456E-3</v>
      </c>
    </row>
    <row r="204" spans="1:46" ht="15.75" x14ac:dyDescent="0.25">
      <c r="A204" s="15">
        <v>382276</v>
      </c>
      <c r="B204" s="16">
        <v>44714</v>
      </c>
      <c r="C204" s="16" t="s">
        <v>45</v>
      </c>
      <c r="D204" s="17" t="s">
        <v>70</v>
      </c>
      <c r="E204" s="52" t="s">
        <v>264</v>
      </c>
      <c r="F204" s="53">
        <v>80</v>
      </c>
      <c r="G204" s="54">
        <f t="shared" si="39"/>
        <v>4.1200000000000004E-3</v>
      </c>
      <c r="H204" s="44" t="s">
        <v>72</v>
      </c>
      <c r="I204" s="55">
        <f t="shared" si="40"/>
        <v>4.1000000000000003E-3</v>
      </c>
      <c r="J204" s="56">
        <v>0.34</v>
      </c>
      <c r="K204" s="57">
        <f t="shared" si="41"/>
        <v>4.1666666666666675E-3</v>
      </c>
      <c r="L204" s="44" t="s">
        <v>72</v>
      </c>
      <c r="M204" s="21" t="s">
        <v>73</v>
      </c>
      <c r="N204" s="22">
        <v>44714</v>
      </c>
      <c r="O204" s="23">
        <f t="shared" si="42"/>
        <v>0.3296</v>
      </c>
      <c r="P204" s="23">
        <f t="shared" si="43"/>
        <v>0.3296</v>
      </c>
      <c r="Q204" s="25" t="s">
        <v>74</v>
      </c>
      <c r="R204" s="49" t="s">
        <v>75</v>
      </c>
      <c r="S204" s="21">
        <v>2022060102</v>
      </c>
      <c r="T204" s="58">
        <v>4.0000000000000001E-3</v>
      </c>
      <c r="U204" s="59">
        <f t="shared" si="52"/>
        <v>0.32</v>
      </c>
      <c r="V204" s="29" t="s">
        <v>72</v>
      </c>
      <c r="W204" s="30" t="b">
        <f t="shared" si="44"/>
        <v>1</v>
      </c>
      <c r="X204" s="25"/>
      <c r="Y204" s="30" t="e">
        <f>VLOOKUP(A204,'[1]Средние курсы'!A:D,4,0)</f>
        <v>#N/A</v>
      </c>
      <c r="Z204" s="30" t="str">
        <f t="shared" si="45"/>
        <v>CNY</v>
      </c>
      <c r="AA204" s="31">
        <f t="shared" si="36"/>
        <v>0.3296</v>
      </c>
      <c r="AB204" s="60">
        <f t="shared" si="46"/>
        <v>4.0000000000000001E-3</v>
      </c>
      <c r="AC204" s="61">
        <f t="shared" si="37"/>
        <v>4.0000000000000001E-3</v>
      </c>
      <c r="AD204" s="13">
        <f t="shared" si="53"/>
        <v>4.1200000000000004E-3</v>
      </c>
      <c r="AE204" s="34">
        <f t="shared" si="47"/>
        <v>0</v>
      </c>
      <c r="AF204" s="60">
        <f t="shared" si="48"/>
        <v>0</v>
      </c>
      <c r="AG204" s="36">
        <f t="shared" si="49"/>
        <v>9.6000000000000252E-3</v>
      </c>
      <c r="AH204" s="37">
        <f t="shared" si="50"/>
        <v>3.7333333333333663E-3</v>
      </c>
      <c r="AI204" s="50" t="s">
        <v>76</v>
      </c>
      <c r="AJ204" s="50"/>
      <c r="AK204" s="25" t="b">
        <v>0</v>
      </c>
      <c r="AL204" s="25"/>
      <c r="AM204" s="25"/>
      <c r="AN204" s="25"/>
      <c r="AO204" s="25"/>
      <c r="AP204" s="37">
        <f t="shared" si="51"/>
        <v>3.333333333333334E-3</v>
      </c>
      <c r="AQ204" s="37"/>
      <c r="AR204" s="37"/>
      <c r="AS204" s="37"/>
      <c r="AT204" s="34">
        <f t="shared" si="38"/>
        <v>6.2666666666666912E-3</v>
      </c>
    </row>
    <row r="205" spans="1:46" ht="15.75" x14ac:dyDescent="0.25">
      <c r="A205" s="15">
        <v>382276</v>
      </c>
      <c r="B205" s="16">
        <v>44714</v>
      </c>
      <c r="C205" s="16" t="s">
        <v>45</v>
      </c>
      <c r="D205" s="17" t="s">
        <v>70</v>
      </c>
      <c r="E205" s="52" t="s">
        <v>265</v>
      </c>
      <c r="F205" s="53">
        <v>40</v>
      </c>
      <c r="G205" s="54">
        <f t="shared" si="39"/>
        <v>4.1200000000000004E-3</v>
      </c>
      <c r="H205" s="44" t="s">
        <v>72</v>
      </c>
      <c r="I205" s="55">
        <f t="shared" si="40"/>
        <v>4.1000000000000003E-3</v>
      </c>
      <c r="J205" s="56">
        <v>0.17</v>
      </c>
      <c r="K205" s="57">
        <f t="shared" si="41"/>
        <v>4.1666666666666675E-3</v>
      </c>
      <c r="L205" s="44" t="s">
        <v>72</v>
      </c>
      <c r="M205" s="21" t="s">
        <v>73</v>
      </c>
      <c r="N205" s="22">
        <v>44714</v>
      </c>
      <c r="O205" s="23">
        <f t="shared" si="42"/>
        <v>0.1648</v>
      </c>
      <c r="P205" s="23">
        <f t="shared" si="43"/>
        <v>0.1648</v>
      </c>
      <c r="Q205" s="25" t="s">
        <v>74</v>
      </c>
      <c r="R205" s="49" t="s">
        <v>75</v>
      </c>
      <c r="S205" s="21">
        <v>2022060102</v>
      </c>
      <c r="T205" s="58">
        <v>4.0000000000000001E-3</v>
      </c>
      <c r="U205" s="59">
        <f t="shared" si="52"/>
        <v>0.16</v>
      </c>
      <c r="V205" s="29" t="s">
        <v>72</v>
      </c>
      <c r="W205" s="30" t="b">
        <f t="shared" si="44"/>
        <v>1</v>
      </c>
      <c r="X205" s="25"/>
      <c r="Y205" s="30" t="e">
        <f>VLOOKUP(A205,'[1]Средние курсы'!A:D,4,0)</f>
        <v>#N/A</v>
      </c>
      <c r="Z205" s="30" t="str">
        <f t="shared" si="45"/>
        <v>CNY</v>
      </c>
      <c r="AA205" s="31">
        <f t="shared" si="36"/>
        <v>0.1648</v>
      </c>
      <c r="AB205" s="60">
        <f t="shared" si="46"/>
        <v>4.0000000000000001E-3</v>
      </c>
      <c r="AC205" s="61">
        <f t="shared" si="37"/>
        <v>4.0000000000000001E-3</v>
      </c>
      <c r="AD205" s="13">
        <f t="shared" si="53"/>
        <v>4.1200000000000004E-3</v>
      </c>
      <c r="AE205" s="34">
        <f t="shared" si="47"/>
        <v>0</v>
      </c>
      <c r="AF205" s="60">
        <f t="shared" si="48"/>
        <v>0</v>
      </c>
      <c r="AG205" s="36">
        <f t="shared" si="49"/>
        <v>4.8000000000000126E-3</v>
      </c>
      <c r="AH205" s="37">
        <f t="shared" si="50"/>
        <v>1.8666666666666831E-3</v>
      </c>
      <c r="AI205" s="50" t="s">
        <v>76</v>
      </c>
      <c r="AJ205" s="50"/>
      <c r="AK205" s="25" t="b">
        <v>0</v>
      </c>
      <c r="AL205" s="25"/>
      <c r="AM205" s="25"/>
      <c r="AN205" s="25"/>
      <c r="AO205" s="25"/>
      <c r="AP205" s="37">
        <f t="shared" si="51"/>
        <v>1.666666666666667E-3</v>
      </c>
      <c r="AQ205" s="37"/>
      <c r="AR205" s="37"/>
      <c r="AS205" s="37"/>
      <c r="AT205" s="34">
        <f t="shared" si="38"/>
        <v>3.1333333333333456E-3</v>
      </c>
    </row>
    <row r="206" spans="1:46" ht="15.75" x14ac:dyDescent="0.25">
      <c r="A206" s="15">
        <v>382276</v>
      </c>
      <c r="B206" s="16">
        <v>44714</v>
      </c>
      <c r="C206" s="16" t="s">
        <v>45</v>
      </c>
      <c r="D206" s="17" t="s">
        <v>70</v>
      </c>
      <c r="E206" s="52" t="s">
        <v>266</v>
      </c>
      <c r="F206" s="53">
        <v>40</v>
      </c>
      <c r="G206" s="54">
        <f t="shared" si="39"/>
        <v>4.1200000000000004E-3</v>
      </c>
      <c r="H206" s="44" t="s">
        <v>72</v>
      </c>
      <c r="I206" s="55">
        <f t="shared" si="40"/>
        <v>4.1000000000000003E-3</v>
      </c>
      <c r="J206" s="56">
        <v>0.17</v>
      </c>
      <c r="K206" s="57">
        <f t="shared" si="41"/>
        <v>4.1666666666666675E-3</v>
      </c>
      <c r="L206" s="44" t="s">
        <v>72</v>
      </c>
      <c r="M206" s="21" t="s">
        <v>73</v>
      </c>
      <c r="N206" s="22">
        <v>44714</v>
      </c>
      <c r="O206" s="23">
        <f t="shared" si="42"/>
        <v>0.1648</v>
      </c>
      <c r="P206" s="23">
        <f t="shared" si="43"/>
        <v>0.1648</v>
      </c>
      <c r="Q206" s="25" t="s">
        <v>74</v>
      </c>
      <c r="R206" s="49" t="s">
        <v>75</v>
      </c>
      <c r="S206" s="21">
        <v>2022060102</v>
      </c>
      <c r="T206" s="58">
        <v>4.0000000000000001E-3</v>
      </c>
      <c r="U206" s="59">
        <f t="shared" si="52"/>
        <v>0.16</v>
      </c>
      <c r="V206" s="29" t="s">
        <v>72</v>
      </c>
      <c r="W206" s="30" t="b">
        <f t="shared" si="44"/>
        <v>1</v>
      </c>
      <c r="X206" s="25"/>
      <c r="Y206" s="30" t="e">
        <f>VLOOKUP(A206,'[1]Средние курсы'!A:D,4,0)</f>
        <v>#N/A</v>
      </c>
      <c r="Z206" s="30" t="str">
        <f t="shared" si="45"/>
        <v>CNY</v>
      </c>
      <c r="AA206" s="31">
        <f t="shared" si="36"/>
        <v>0.1648</v>
      </c>
      <c r="AB206" s="60">
        <f t="shared" si="46"/>
        <v>4.0000000000000001E-3</v>
      </c>
      <c r="AC206" s="61">
        <f t="shared" si="37"/>
        <v>4.0000000000000001E-3</v>
      </c>
      <c r="AD206" s="13">
        <f t="shared" si="53"/>
        <v>4.1200000000000004E-3</v>
      </c>
      <c r="AE206" s="34">
        <f t="shared" si="47"/>
        <v>0</v>
      </c>
      <c r="AF206" s="60">
        <f t="shared" si="48"/>
        <v>0</v>
      </c>
      <c r="AG206" s="36">
        <f t="shared" si="49"/>
        <v>4.8000000000000126E-3</v>
      </c>
      <c r="AH206" s="37">
        <f t="shared" si="50"/>
        <v>1.8666666666666831E-3</v>
      </c>
      <c r="AI206" s="50" t="s">
        <v>76</v>
      </c>
      <c r="AJ206" s="50"/>
      <c r="AK206" s="25" t="b">
        <v>0</v>
      </c>
      <c r="AL206" s="25"/>
      <c r="AM206" s="25"/>
      <c r="AN206" s="25"/>
      <c r="AO206" s="25"/>
      <c r="AP206" s="37">
        <f t="shared" si="51"/>
        <v>1.666666666666667E-3</v>
      </c>
      <c r="AQ206" s="37"/>
      <c r="AR206" s="37"/>
      <c r="AS206" s="37"/>
      <c r="AT206" s="34">
        <f t="shared" si="38"/>
        <v>3.1333333333333456E-3</v>
      </c>
    </row>
    <row r="207" spans="1:46" ht="15.75" x14ac:dyDescent="0.25">
      <c r="A207" s="15">
        <v>382276</v>
      </c>
      <c r="B207" s="16">
        <v>44714</v>
      </c>
      <c r="C207" s="16" t="s">
        <v>45</v>
      </c>
      <c r="D207" s="17" t="s">
        <v>70</v>
      </c>
      <c r="E207" s="52" t="s">
        <v>267</v>
      </c>
      <c r="F207" s="53">
        <v>40</v>
      </c>
      <c r="G207" s="54">
        <f t="shared" si="39"/>
        <v>4.1200000000000004E-3</v>
      </c>
      <c r="H207" s="44" t="s">
        <v>72</v>
      </c>
      <c r="I207" s="55">
        <f t="shared" si="40"/>
        <v>4.1000000000000003E-3</v>
      </c>
      <c r="J207" s="56">
        <v>0.17</v>
      </c>
      <c r="K207" s="57">
        <f t="shared" si="41"/>
        <v>4.1666666666666675E-3</v>
      </c>
      <c r="L207" s="44" t="s">
        <v>72</v>
      </c>
      <c r="M207" s="21" t="s">
        <v>73</v>
      </c>
      <c r="N207" s="22">
        <v>44714</v>
      </c>
      <c r="O207" s="23">
        <f t="shared" si="42"/>
        <v>0.1648</v>
      </c>
      <c r="P207" s="23">
        <f t="shared" si="43"/>
        <v>0.1648</v>
      </c>
      <c r="Q207" s="25" t="s">
        <v>74</v>
      </c>
      <c r="R207" s="49" t="s">
        <v>75</v>
      </c>
      <c r="S207" s="21">
        <v>2022060102</v>
      </c>
      <c r="T207" s="58">
        <v>4.0000000000000001E-3</v>
      </c>
      <c r="U207" s="59">
        <f t="shared" si="52"/>
        <v>0.16</v>
      </c>
      <c r="V207" s="29" t="s">
        <v>72</v>
      </c>
      <c r="W207" s="30" t="b">
        <f t="shared" si="44"/>
        <v>1</v>
      </c>
      <c r="X207" s="25"/>
      <c r="Y207" s="30" t="e">
        <f>VLOOKUP(A207,'[1]Средние курсы'!A:D,4,0)</f>
        <v>#N/A</v>
      </c>
      <c r="Z207" s="30" t="str">
        <f t="shared" si="45"/>
        <v>CNY</v>
      </c>
      <c r="AA207" s="31">
        <f t="shared" si="36"/>
        <v>0.1648</v>
      </c>
      <c r="AB207" s="60">
        <f t="shared" si="46"/>
        <v>4.0000000000000001E-3</v>
      </c>
      <c r="AC207" s="61">
        <f t="shared" si="37"/>
        <v>4.0000000000000001E-3</v>
      </c>
      <c r="AD207" s="13">
        <f t="shared" si="53"/>
        <v>4.1200000000000004E-3</v>
      </c>
      <c r="AE207" s="34">
        <f t="shared" si="47"/>
        <v>0</v>
      </c>
      <c r="AF207" s="60">
        <f t="shared" si="48"/>
        <v>0</v>
      </c>
      <c r="AG207" s="36">
        <f t="shared" si="49"/>
        <v>4.8000000000000126E-3</v>
      </c>
      <c r="AH207" s="37">
        <f t="shared" si="50"/>
        <v>1.8666666666666831E-3</v>
      </c>
      <c r="AI207" s="50" t="s">
        <v>76</v>
      </c>
      <c r="AJ207" s="50"/>
      <c r="AK207" s="25" t="b">
        <v>0</v>
      </c>
      <c r="AL207" s="25"/>
      <c r="AM207" s="25"/>
      <c r="AN207" s="25"/>
      <c r="AO207" s="25"/>
      <c r="AP207" s="37">
        <f t="shared" si="51"/>
        <v>1.666666666666667E-3</v>
      </c>
      <c r="AQ207" s="37"/>
      <c r="AR207" s="37"/>
      <c r="AS207" s="37"/>
      <c r="AT207" s="34">
        <f t="shared" si="38"/>
        <v>3.1333333333333456E-3</v>
      </c>
    </row>
    <row r="208" spans="1:46" ht="15.75" x14ac:dyDescent="0.25">
      <c r="A208" s="15">
        <v>382276</v>
      </c>
      <c r="B208" s="16">
        <v>44714</v>
      </c>
      <c r="C208" s="16" t="s">
        <v>45</v>
      </c>
      <c r="D208" s="17" t="s">
        <v>70</v>
      </c>
      <c r="E208" s="52" t="s">
        <v>268</v>
      </c>
      <c r="F208" s="53">
        <v>720</v>
      </c>
      <c r="G208" s="54">
        <f t="shared" si="39"/>
        <v>4.1200000000000004E-3</v>
      </c>
      <c r="H208" s="44" t="s">
        <v>72</v>
      </c>
      <c r="I208" s="55">
        <f t="shared" si="40"/>
        <v>4.1000000000000003E-3</v>
      </c>
      <c r="J208" s="56">
        <v>3.02</v>
      </c>
      <c r="K208" s="57">
        <f t="shared" si="41"/>
        <v>4.1122004357298479E-3</v>
      </c>
      <c r="L208" s="44" t="s">
        <v>72</v>
      </c>
      <c r="M208" s="21" t="s">
        <v>73</v>
      </c>
      <c r="N208" s="22">
        <v>44714</v>
      </c>
      <c r="O208" s="23">
        <f t="shared" si="42"/>
        <v>2.9664000000000001</v>
      </c>
      <c r="P208" s="23">
        <f t="shared" si="43"/>
        <v>2.9664000000000001</v>
      </c>
      <c r="Q208" s="25" t="s">
        <v>74</v>
      </c>
      <c r="R208" s="49" t="s">
        <v>75</v>
      </c>
      <c r="S208" s="21">
        <v>2022060102</v>
      </c>
      <c r="T208" s="58">
        <v>4.0000000000000001E-3</v>
      </c>
      <c r="U208" s="59">
        <f t="shared" si="52"/>
        <v>2.88</v>
      </c>
      <c r="V208" s="29" t="s">
        <v>72</v>
      </c>
      <c r="W208" s="30" t="b">
        <f t="shared" si="44"/>
        <v>1</v>
      </c>
      <c r="X208" s="25"/>
      <c r="Y208" s="30" t="e">
        <f>VLOOKUP(A208,'[1]Средние курсы'!A:D,4,0)</f>
        <v>#N/A</v>
      </c>
      <c r="Z208" s="30" t="str">
        <f t="shared" si="45"/>
        <v>CNY</v>
      </c>
      <c r="AA208" s="31">
        <f t="shared" ref="AA208:AA271" si="54">AD208*F208</f>
        <v>2.9664000000000001</v>
      </c>
      <c r="AB208" s="60">
        <f t="shared" si="46"/>
        <v>4.0000000000000001E-3</v>
      </c>
      <c r="AC208" s="61">
        <f t="shared" ref="AC208:AC271" si="55">ROUND(I208/1.03,4)</f>
        <v>4.0000000000000001E-3</v>
      </c>
      <c r="AD208" s="13">
        <f t="shared" si="53"/>
        <v>4.1200000000000004E-3</v>
      </c>
      <c r="AE208" s="34">
        <f t="shared" si="47"/>
        <v>0</v>
      </c>
      <c r="AF208" s="60">
        <f t="shared" si="48"/>
        <v>0</v>
      </c>
      <c r="AG208" s="36">
        <f t="shared" si="49"/>
        <v>8.6400000000000227E-2</v>
      </c>
      <c r="AH208" s="37">
        <f t="shared" si="50"/>
        <v>-5.6156862745097846E-3</v>
      </c>
      <c r="AI208" s="50" t="s">
        <v>76</v>
      </c>
      <c r="AJ208" s="50"/>
      <c r="AK208" s="25" t="b">
        <v>0</v>
      </c>
      <c r="AL208" s="25"/>
      <c r="AM208" s="25"/>
      <c r="AN208" s="25"/>
      <c r="AO208" s="25"/>
      <c r="AP208" s="37">
        <f t="shared" si="51"/>
        <v>2.9607843137254904E-2</v>
      </c>
      <c r="AQ208" s="37"/>
      <c r="AR208" s="37"/>
      <c r="AS208" s="37"/>
      <c r="AT208" s="34">
        <f t="shared" ref="AT208:AT271" si="56">AG208-AP208</f>
        <v>5.6792156862745323E-2</v>
      </c>
    </row>
    <row r="209" spans="1:46" ht="15.75" x14ac:dyDescent="0.25">
      <c r="A209" s="15">
        <v>382276</v>
      </c>
      <c r="B209" s="16">
        <v>44714</v>
      </c>
      <c r="C209" s="16" t="s">
        <v>45</v>
      </c>
      <c r="D209" s="17" t="s">
        <v>70</v>
      </c>
      <c r="E209" s="52" t="s">
        <v>269</v>
      </c>
      <c r="F209" s="53">
        <v>80</v>
      </c>
      <c r="G209" s="54">
        <f t="shared" ref="G209:G272" si="57">T209*1.03</f>
        <v>4.1200000000000004E-3</v>
      </c>
      <c r="H209" s="44" t="s">
        <v>72</v>
      </c>
      <c r="I209" s="55">
        <f t="shared" ref="I209:I272" si="58">ROUND(IF(W209=FALSE,G209/X209,G209),4)</f>
        <v>4.1000000000000003E-3</v>
      </c>
      <c r="J209" s="56">
        <v>0.34</v>
      </c>
      <c r="K209" s="57">
        <f t="shared" ref="K209:K272" si="59">(J209/1.02)/F209</f>
        <v>4.1666666666666675E-3</v>
      </c>
      <c r="L209" s="44" t="s">
        <v>72</v>
      </c>
      <c r="M209" s="21" t="s">
        <v>73</v>
      </c>
      <c r="N209" s="22">
        <v>44714</v>
      </c>
      <c r="O209" s="23">
        <f t="shared" ref="O209:O272" si="60">F209*G209</f>
        <v>0.3296</v>
      </c>
      <c r="P209" s="23">
        <f t="shared" ref="P209:P272" si="61">IF(W209=FALSE,O209/X209,O209)</f>
        <v>0.3296</v>
      </c>
      <c r="Q209" s="25" t="s">
        <v>74</v>
      </c>
      <c r="R209" s="49" t="s">
        <v>75</v>
      </c>
      <c r="S209" s="21">
        <v>2022060102</v>
      </c>
      <c r="T209" s="58">
        <v>4.0000000000000001E-3</v>
      </c>
      <c r="U209" s="59">
        <f t="shared" si="52"/>
        <v>0.32</v>
      </c>
      <c r="V209" s="29" t="s">
        <v>72</v>
      </c>
      <c r="W209" s="30" t="b">
        <f t="shared" ref="W209:W272" si="62">V209=H209</f>
        <v>1</v>
      </c>
      <c r="X209" s="25"/>
      <c r="Y209" s="30" t="e">
        <f>VLOOKUP(A209,'[1]Средние курсы'!A:D,4,0)</f>
        <v>#N/A</v>
      </c>
      <c r="Z209" s="30" t="str">
        <f t="shared" ref="Z209:Z272" si="63">IF(H209=V209,V209,"USD")</f>
        <v>CNY</v>
      </c>
      <c r="AA209" s="31">
        <f t="shared" si="54"/>
        <v>0.3296</v>
      </c>
      <c r="AB209" s="60">
        <f t="shared" ref="AB209:AB272" si="64">T209</f>
        <v>4.0000000000000001E-3</v>
      </c>
      <c r="AC209" s="61">
        <f t="shared" si="55"/>
        <v>4.0000000000000001E-3</v>
      </c>
      <c r="AD209" s="13">
        <f t="shared" si="53"/>
        <v>4.1200000000000004E-3</v>
      </c>
      <c r="AE209" s="34">
        <f t="shared" ref="AE209:AE272" si="65">(AB209-T209)*F209</f>
        <v>0</v>
      </c>
      <c r="AF209" s="60">
        <f t="shared" ref="AF209:AF272" si="66">(AC209-AB209)*F209</f>
        <v>0</v>
      </c>
      <c r="AG209" s="36">
        <f t="shared" ref="AG209:AG272" si="67">(AD209-AC209)*F209</f>
        <v>9.6000000000000252E-3</v>
      </c>
      <c r="AH209" s="37">
        <f t="shared" ref="AH209:AH272" si="68">(K209-AD209)*F209</f>
        <v>3.7333333333333663E-3</v>
      </c>
      <c r="AI209" s="50" t="s">
        <v>76</v>
      </c>
      <c r="AJ209" s="50"/>
      <c r="AK209" s="25" t="b">
        <v>0</v>
      </c>
      <c r="AL209" s="25"/>
      <c r="AM209" s="25"/>
      <c r="AN209" s="25"/>
      <c r="AO209" s="25"/>
      <c r="AP209" s="37">
        <f t="shared" ref="AP209:AP272" si="69">K209*F209*0.01</f>
        <v>3.333333333333334E-3</v>
      </c>
      <c r="AQ209" s="37"/>
      <c r="AR209" s="37"/>
      <c r="AS209" s="37"/>
      <c r="AT209" s="34">
        <f t="shared" si="56"/>
        <v>6.2666666666666912E-3</v>
      </c>
    </row>
    <row r="210" spans="1:46" ht="15.75" x14ac:dyDescent="0.25">
      <c r="A210" s="15">
        <v>382276</v>
      </c>
      <c r="B210" s="16">
        <v>44714</v>
      </c>
      <c r="C210" s="16" t="s">
        <v>45</v>
      </c>
      <c r="D210" s="17" t="s">
        <v>70</v>
      </c>
      <c r="E210" s="52" t="s">
        <v>270</v>
      </c>
      <c r="F210" s="53">
        <v>320</v>
      </c>
      <c r="G210" s="54">
        <f t="shared" si="57"/>
        <v>4.1200000000000004E-3</v>
      </c>
      <c r="H210" s="44" t="s">
        <v>72</v>
      </c>
      <c r="I210" s="55">
        <f t="shared" si="58"/>
        <v>4.1000000000000003E-3</v>
      </c>
      <c r="J210" s="56">
        <v>1.34</v>
      </c>
      <c r="K210" s="57">
        <f t="shared" si="59"/>
        <v>4.1053921568627453E-3</v>
      </c>
      <c r="L210" s="44" t="s">
        <v>72</v>
      </c>
      <c r="M210" s="21" t="s">
        <v>73</v>
      </c>
      <c r="N210" s="22">
        <v>44714</v>
      </c>
      <c r="O210" s="23">
        <f t="shared" si="60"/>
        <v>1.3184</v>
      </c>
      <c r="P210" s="23">
        <f t="shared" si="61"/>
        <v>1.3184</v>
      </c>
      <c r="Q210" s="25" t="s">
        <v>74</v>
      </c>
      <c r="R210" s="49" t="s">
        <v>75</v>
      </c>
      <c r="S210" s="21">
        <v>2022060102</v>
      </c>
      <c r="T210" s="58">
        <v>4.0000000000000001E-3</v>
      </c>
      <c r="U210" s="59">
        <f t="shared" si="52"/>
        <v>1.28</v>
      </c>
      <c r="V210" s="29" t="s">
        <v>72</v>
      </c>
      <c r="W210" s="30" t="b">
        <f t="shared" si="62"/>
        <v>1</v>
      </c>
      <c r="X210" s="25"/>
      <c r="Y210" s="30" t="e">
        <f>VLOOKUP(A210,'[1]Средние курсы'!A:D,4,0)</f>
        <v>#N/A</v>
      </c>
      <c r="Z210" s="30" t="str">
        <f t="shared" si="63"/>
        <v>CNY</v>
      </c>
      <c r="AA210" s="31">
        <f t="shared" si="54"/>
        <v>1.3184</v>
      </c>
      <c r="AB210" s="60">
        <f t="shared" si="64"/>
        <v>4.0000000000000001E-3</v>
      </c>
      <c r="AC210" s="61">
        <f t="shared" si="55"/>
        <v>4.0000000000000001E-3</v>
      </c>
      <c r="AD210" s="13">
        <f t="shared" si="53"/>
        <v>4.1200000000000004E-3</v>
      </c>
      <c r="AE210" s="34">
        <f t="shared" si="65"/>
        <v>0</v>
      </c>
      <c r="AF210" s="60">
        <f t="shared" si="66"/>
        <v>0</v>
      </c>
      <c r="AG210" s="36">
        <f t="shared" si="67"/>
        <v>3.8400000000000101E-2</v>
      </c>
      <c r="AH210" s="37">
        <f t="shared" si="68"/>
        <v>-4.6745098039216448E-3</v>
      </c>
      <c r="AI210" s="50" t="s">
        <v>76</v>
      </c>
      <c r="AJ210" s="50"/>
      <c r="AK210" s="25" t="b">
        <v>0</v>
      </c>
      <c r="AL210" s="25"/>
      <c r="AM210" s="25"/>
      <c r="AN210" s="25"/>
      <c r="AO210" s="25"/>
      <c r="AP210" s="37">
        <f t="shared" si="69"/>
        <v>1.3137254901960785E-2</v>
      </c>
      <c r="AQ210" s="37"/>
      <c r="AR210" s="37"/>
      <c r="AS210" s="37"/>
      <c r="AT210" s="34">
        <f t="shared" si="56"/>
        <v>2.5262745098039316E-2</v>
      </c>
    </row>
    <row r="211" spans="1:46" ht="15.75" x14ac:dyDescent="0.25">
      <c r="A211" s="15">
        <v>382276</v>
      </c>
      <c r="B211" s="16">
        <v>44714</v>
      </c>
      <c r="C211" s="16" t="s">
        <v>45</v>
      </c>
      <c r="D211" s="17" t="s">
        <v>70</v>
      </c>
      <c r="E211" s="52" t="s">
        <v>271</v>
      </c>
      <c r="F211" s="53">
        <v>480</v>
      </c>
      <c r="G211" s="54">
        <f t="shared" si="57"/>
        <v>4.1200000000000004E-3</v>
      </c>
      <c r="H211" s="44" t="s">
        <v>72</v>
      </c>
      <c r="I211" s="55">
        <f t="shared" si="58"/>
        <v>4.1000000000000003E-3</v>
      </c>
      <c r="J211" s="56">
        <v>2.02</v>
      </c>
      <c r="K211" s="57">
        <f t="shared" si="59"/>
        <v>4.1258169934640524E-3</v>
      </c>
      <c r="L211" s="44" t="s">
        <v>72</v>
      </c>
      <c r="M211" s="21" t="s">
        <v>73</v>
      </c>
      <c r="N211" s="22">
        <v>44714</v>
      </c>
      <c r="O211" s="23">
        <f t="shared" si="60"/>
        <v>1.9776000000000002</v>
      </c>
      <c r="P211" s="23">
        <f t="shared" si="61"/>
        <v>1.9776000000000002</v>
      </c>
      <c r="Q211" s="25" t="s">
        <v>74</v>
      </c>
      <c r="R211" s="49" t="s">
        <v>75</v>
      </c>
      <c r="S211" s="21">
        <v>2022060102</v>
      </c>
      <c r="T211" s="58">
        <v>4.0000000000000001E-3</v>
      </c>
      <c r="U211" s="59">
        <f t="shared" si="52"/>
        <v>1.92</v>
      </c>
      <c r="V211" s="29" t="s">
        <v>72</v>
      </c>
      <c r="W211" s="30" t="b">
        <f t="shared" si="62"/>
        <v>1</v>
      </c>
      <c r="X211" s="25"/>
      <c r="Y211" s="30" t="e">
        <f>VLOOKUP(A211,'[1]Средние курсы'!A:D,4,0)</f>
        <v>#N/A</v>
      </c>
      <c r="Z211" s="30" t="str">
        <f t="shared" si="63"/>
        <v>CNY</v>
      </c>
      <c r="AA211" s="31">
        <f t="shared" si="54"/>
        <v>1.9776000000000002</v>
      </c>
      <c r="AB211" s="60">
        <f t="shared" si="64"/>
        <v>4.0000000000000001E-3</v>
      </c>
      <c r="AC211" s="61">
        <f t="shared" si="55"/>
        <v>4.0000000000000001E-3</v>
      </c>
      <c r="AD211" s="13">
        <f t="shared" si="53"/>
        <v>4.1200000000000004E-3</v>
      </c>
      <c r="AE211" s="34">
        <f t="shared" si="65"/>
        <v>0</v>
      </c>
      <c r="AF211" s="60">
        <f t="shared" si="66"/>
        <v>0</v>
      </c>
      <c r="AG211" s="36">
        <f t="shared" si="67"/>
        <v>5.7600000000000151E-2</v>
      </c>
      <c r="AH211" s="37">
        <f t="shared" si="68"/>
        <v>2.7921568627449489E-3</v>
      </c>
      <c r="AI211" s="50" t="s">
        <v>76</v>
      </c>
      <c r="AJ211" s="50"/>
      <c r="AK211" s="25" t="b">
        <v>0</v>
      </c>
      <c r="AL211" s="25"/>
      <c r="AM211" s="25"/>
      <c r="AN211" s="25"/>
      <c r="AO211" s="25"/>
      <c r="AP211" s="37">
        <f t="shared" si="69"/>
        <v>1.9803921568627453E-2</v>
      </c>
      <c r="AQ211" s="37"/>
      <c r="AR211" s="37"/>
      <c r="AS211" s="37"/>
      <c r="AT211" s="34">
        <f t="shared" si="56"/>
        <v>3.7796078431372698E-2</v>
      </c>
    </row>
    <row r="212" spans="1:46" ht="15.75" x14ac:dyDescent="0.25">
      <c r="A212" s="15">
        <v>382276</v>
      </c>
      <c r="B212" s="16">
        <v>44714</v>
      </c>
      <c r="C212" s="16" t="s">
        <v>45</v>
      </c>
      <c r="D212" s="17" t="s">
        <v>70</v>
      </c>
      <c r="E212" s="52" t="s">
        <v>272</v>
      </c>
      <c r="F212" s="53">
        <v>680</v>
      </c>
      <c r="G212" s="54">
        <f t="shared" si="57"/>
        <v>4.1200000000000004E-3</v>
      </c>
      <c r="H212" s="44" t="s">
        <v>72</v>
      </c>
      <c r="I212" s="55">
        <f t="shared" si="58"/>
        <v>4.1000000000000003E-3</v>
      </c>
      <c r="J212" s="56">
        <v>2.86</v>
      </c>
      <c r="K212" s="57">
        <f t="shared" si="59"/>
        <v>4.1234140715109575E-3</v>
      </c>
      <c r="L212" s="44" t="s">
        <v>72</v>
      </c>
      <c r="M212" s="21" t="s">
        <v>73</v>
      </c>
      <c r="N212" s="22">
        <v>44714</v>
      </c>
      <c r="O212" s="23">
        <f t="shared" si="60"/>
        <v>2.8016000000000001</v>
      </c>
      <c r="P212" s="23">
        <f t="shared" si="61"/>
        <v>2.8016000000000001</v>
      </c>
      <c r="Q212" s="25" t="s">
        <v>74</v>
      </c>
      <c r="R212" s="49" t="s">
        <v>75</v>
      </c>
      <c r="S212" s="21">
        <v>2022060102</v>
      </c>
      <c r="T212" s="58">
        <v>4.0000000000000001E-3</v>
      </c>
      <c r="U212" s="59">
        <f t="shared" si="52"/>
        <v>2.72</v>
      </c>
      <c r="V212" s="29" t="s">
        <v>72</v>
      </c>
      <c r="W212" s="30" t="b">
        <f t="shared" si="62"/>
        <v>1</v>
      </c>
      <c r="X212" s="25"/>
      <c r="Y212" s="30" t="e">
        <f>VLOOKUP(A212,'[1]Средние курсы'!A:D,4,0)</f>
        <v>#N/A</v>
      </c>
      <c r="Z212" s="30" t="str">
        <f t="shared" si="63"/>
        <v>CNY</v>
      </c>
      <c r="AA212" s="31">
        <f t="shared" si="54"/>
        <v>2.8016000000000001</v>
      </c>
      <c r="AB212" s="60">
        <f t="shared" si="64"/>
        <v>4.0000000000000001E-3</v>
      </c>
      <c r="AC212" s="61">
        <f t="shared" si="55"/>
        <v>4.0000000000000001E-3</v>
      </c>
      <c r="AD212" s="13">
        <f t="shared" si="53"/>
        <v>4.1200000000000004E-3</v>
      </c>
      <c r="AE212" s="34">
        <f t="shared" si="65"/>
        <v>0</v>
      </c>
      <c r="AF212" s="60">
        <f t="shared" si="66"/>
        <v>0</v>
      </c>
      <c r="AG212" s="36">
        <f t="shared" si="67"/>
        <v>8.1600000000000214E-2</v>
      </c>
      <c r="AH212" s="37">
        <f t="shared" si="68"/>
        <v>2.3215686274508096E-3</v>
      </c>
      <c r="AI212" s="50" t="s">
        <v>76</v>
      </c>
      <c r="AJ212" s="50"/>
      <c r="AK212" s="25" t="b">
        <v>0</v>
      </c>
      <c r="AL212" s="25"/>
      <c r="AM212" s="25"/>
      <c r="AN212" s="25"/>
      <c r="AO212" s="25"/>
      <c r="AP212" s="37">
        <f t="shared" si="69"/>
        <v>2.8039215686274512E-2</v>
      </c>
      <c r="AQ212" s="37"/>
      <c r="AR212" s="37"/>
      <c r="AS212" s="37"/>
      <c r="AT212" s="34">
        <f t="shared" si="56"/>
        <v>5.3560784313725698E-2</v>
      </c>
    </row>
    <row r="213" spans="1:46" ht="15.75" x14ac:dyDescent="0.25">
      <c r="A213" s="15">
        <v>382276</v>
      </c>
      <c r="B213" s="16">
        <v>44714</v>
      </c>
      <c r="C213" s="16" t="s">
        <v>45</v>
      </c>
      <c r="D213" s="17" t="s">
        <v>70</v>
      </c>
      <c r="E213" s="52" t="s">
        <v>273</v>
      </c>
      <c r="F213" s="53">
        <v>160</v>
      </c>
      <c r="G213" s="54">
        <f t="shared" si="57"/>
        <v>4.1200000000000004E-3</v>
      </c>
      <c r="H213" s="44" t="s">
        <v>72</v>
      </c>
      <c r="I213" s="55">
        <f t="shared" si="58"/>
        <v>4.1000000000000003E-3</v>
      </c>
      <c r="J213" s="56">
        <v>0.67</v>
      </c>
      <c r="K213" s="57">
        <f t="shared" si="59"/>
        <v>4.1053921568627453E-3</v>
      </c>
      <c r="L213" s="44" t="s">
        <v>72</v>
      </c>
      <c r="M213" s="21" t="s">
        <v>73</v>
      </c>
      <c r="N213" s="22">
        <v>44714</v>
      </c>
      <c r="O213" s="23">
        <f t="shared" si="60"/>
        <v>0.65920000000000001</v>
      </c>
      <c r="P213" s="23">
        <f t="shared" si="61"/>
        <v>0.65920000000000001</v>
      </c>
      <c r="Q213" s="25" t="s">
        <v>74</v>
      </c>
      <c r="R213" s="49" t="s">
        <v>75</v>
      </c>
      <c r="S213" s="21">
        <v>2022060102</v>
      </c>
      <c r="T213" s="58">
        <v>4.0000000000000001E-3</v>
      </c>
      <c r="U213" s="59">
        <f t="shared" ref="U213:U276" si="70">F213*T213</f>
        <v>0.64</v>
      </c>
      <c r="V213" s="29" t="s">
        <v>72</v>
      </c>
      <c r="W213" s="30" t="b">
        <f t="shared" si="62"/>
        <v>1</v>
      </c>
      <c r="X213" s="25"/>
      <c r="Y213" s="30" t="e">
        <f>VLOOKUP(A213,'[1]Средние курсы'!A:D,4,0)</f>
        <v>#N/A</v>
      </c>
      <c r="Z213" s="30" t="str">
        <f t="shared" si="63"/>
        <v>CNY</v>
      </c>
      <c r="AA213" s="31">
        <f t="shared" si="54"/>
        <v>0.65920000000000001</v>
      </c>
      <c r="AB213" s="60">
        <f t="shared" si="64"/>
        <v>4.0000000000000001E-3</v>
      </c>
      <c r="AC213" s="61">
        <f t="shared" si="55"/>
        <v>4.0000000000000001E-3</v>
      </c>
      <c r="AD213" s="13">
        <f t="shared" si="53"/>
        <v>4.1200000000000004E-3</v>
      </c>
      <c r="AE213" s="34">
        <f t="shared" si="65"/>
        <v>0</v>
      </c>
      <c r="AF213" s="60">
        <f t="shared" si="66"/>
        <v>0</v>
      </c>
      <c r="AG213" s="36">
        <f t="shared" si="67"/>
        <v>1.920000000000005E-2</v>
      </c>
      <c r="AH213" s="37">
        <f t="shared" si="68"/>
        <v>-2.3372549019608224E-3</v>
      </c>
      <c r="AI213" s="50" t="s">
        <v>76</v>
      </c>
      <c r="AJ213" s="50"/>
      <c r="AK213" s="25" t="b">
        <v>0</v>
      </c>
      <c r="AL213" s="25"/>
      <c r="AM213" s="25"/>
      <c r="AN213" s="25"/>
      <c r="AO213" s="25"/>
      <c r="AP213" s="37">
        <f t="shared" si="69"/>
        <v>6.5686274509803924E-3</v>
      </c>
      <c r="AQ213" s="37"/>
      <c r="AR213" s="37"/>
      <c r="AS213" s="37"/>
      <c r="AT213" s="34">
        <f t="shared" si="56"/>
        <v>1.2631372549019658E-2</v>
      </c>
    </row>
    <row r="214" spans="1:46" ht="15.75" x14ac:dyDescent="0.25">
      <c r="A214" s="15">
        <v>382276</v>
      </c>
      <c r="B214" s="16">
        <v>44714</v>
      </c>
      <c r="C214" s="16" t="s">
        <v>45</v>
      </c>
      <c r="D214" s="17" t="s">
        <v>70</v>
      </c>
      <c r="E214" s="52" t="s">
        <v>274</v>
      </c>
      <c r="F214" s="53">
        <v>360</v>
      </c>
      <c r="G214" s="54">
        <f t="shared" si="57"/>
        <v>4.1200000000000004E-3</v>
      </c>
      <c r="H214" s="44" t="s">
        <v>72</v>
      </c>
      <c r="I214" s="55">
        <f t="shared" si="58"/>
        <v>4.1000000000000003E-3</v>
      </c>
      <c r="J214" s="56">
        <v>1.51</v>
      </c>
      <c r="K214" s="57">
        <f t="shared" si="59"/>
        <v>4.1122004357298479E-3</v>
      </c>
      <c r="L214" s="44" t="s">
        <v>72</v>
      </c>
      <c r="M214" s="21" t="s">
        <v>73</v>
      </c>
      <c r="N214" s="22">
        <v>44714</v>
      </c>
      <c r="O214" s="23">
        <f t="shared" si="60"/>
        <v>1.4832000000000001</v>
      </c>
      <c r="P214" s="23">
        <f t="shared" si="61"/>
        <v>1.4832000000000001</v>
      </c>
      <c r="Q214" s="25" t="s">
        <v>74</v>
      </c>
      <c r="R214" s="49" t="s">
        <v>75</v>
      </c>
      <c r="S214" s="21">
        <v>2022060102</v>
      </c>
      <c r="T214" s="58">
        <v>4.0000000000000001E-3</v>
      </c>
      <c r="U214" s="59">
        <f t="shared" si="70"/>
        <v>1.44</v>
      </c>
      <c r="V214" s="29" t="s">
        <v>72</v>
      </c>
      <c r="W214" s="30" t="b">
        <f t="shared" si="62"/>
        <v>1</v>
      </c>
      <c r="X214" s="25"/>
      <c r="Y214" s="30" t="e">
        <f>VLOOKUP(A214,'[1]Средние курсы'!A:D,4,0)</f>
        <v>#N/A</v>
      </c>
      <c r="Z214" s="30" t="str">
        <f t="shared" si="63"/>
        <v>CNY</v>
      </c>
      <c r="AA214" s="31">
        <f t="shared" si="54"/>
        <v>1.4832000000000001</v>
      </c>
      <c r="AB214" s="60">
        <f t="shared" si="64"/>
        <v>4.0000000000000001E-3</v>
      </c>
      <c r="AC214" s="61">
        <f t="shared" si="55"/>
        <v>4.0000000000000001E-3</v>
      </c>
      <c r="AD214" s="13">
        <f t="shared" si="53"/>
        <v>4.1200000000000004E-3</v>
      </c>
      <c r="AE214" s="34">
        <f t="shared" si="65"/>
        <v>0</v>
      </c>
      <c r="AF214" s="60">
        <f t="shared" si="66"/>
        <v>0</v>
      </c>
      <c r="AG214" s="36">
        <f t="shared" si="67"/>
        <v>4.3200000000000113E-2</v>
      </c>
      <c r="AH214" s="37">
        <f t="shared" si="68"/>
        <v>-2.8078431372548923E-3</v>
      </c>
      <c r="AI214" s="50" t="s">
        <v>76</v>
      </c>
      <c r="AJ214" s="50"/>
      <c r="AK214" s="25" t="b">
        <v>0</v>
      </c>
      <c r="AL214" s="25"/>
      <c r="AM214" s="25"/>
      <c r="AN214" s="25"/>
      <c r="AO214" s="25"/>
      <c r="AP214" s="37">
        <f t="shared" si="69"/>
        <v>1.4803921568627452E-2</v>
      </c>
      <c r="AQ214" s="37"/>
      <c r="AR214" s="37"/>
      <c r="AS214" s="37"/>
      <c r="AT214" s="34">
        <f t="shared" si="56"/>
        <v>2.8396078431372661E-2</v>
      </c>
    </row>
    <row r="215" spans="1:46" ht="15.75" x14ac:dyDescent="0.25">
      <c r="A215" s="15">
        <v>382276</v>
      </c>
      <c r="B215" s="16">
        <v>44714</v>
      </c>
      <c r="C215" s="16" t="s">
        <v>45</v>
      </c>
      <c r="D215" s="17" t="s">
        <v>70</v>
      </c>
      <c r="E215" s="52" t="s">
        <v>275</v>
      </c>
      <c r="F215" s="53">
        <v>760</v>
      </c>
      <c r="G215" s="54">
        <f t="shared" si="57"/>
        <v>4.1200000000000004E-3</v>
      </c>
      <c r="H215" s="44" t="s">
        <v>72</v>
      </c>
      <c r="I215" s="55">
        <f t="shared" si="58"/>
        <v>4.1000000000000003E-3</v>
      </c>
      <c r="J215" s="56">
        <v>3.19</v>
      </c>
      <c r="K215" s="57">
        <f t="shared" si="59"/>
        <v>4.1150670794633639E-3</v>
      </c>
      <c r="L215" s="44" t="s">
        <v>72</v>
      </c>
      <c r="M215" s="21" t="s">
        <v>73</v>
      </c>
      <c r="N215" s="22">
        <v>44714</v>
      </c>
      <c r="O215" s="23">
        <f t="shared" si="60"/>
        <v>3.1312000000000002</v>
      </c>
      <c r="P215" s="23">
        <f t="shared" si="61"/>
        <v>3.1312000000000002</v>
      </c>
      <c r="Q215" s="25" t="s">
        <v>74</v>
      </c>
      <c r="R215" s="49" t="s">
        <v>75</v>
      </c>
      <c r="S215" s="21">
        <v>2022060102</v>
      </c>
      <c r="T215" s="58">
        <v>4.0000000000000001E-3</v>
      </c>
      <c r="U215" s="59">
        <f t="shared" si="70"/>
        <v>3.04</v>
      </c>
      <c r="V215" s="29" t="s">
        <v>72</v>
      </c>
      <c r="W215" s="30" t="b">
        <f t="shared" si="62"/>
        <v>1</v>
      </c>
      <c r="X215" s="25"/>
      <c r="Y215" s="30" t="e">
        <f>VLOOKUP(A215,'[1]Средние курсы'!A:D,4,0)</f>
        <v>#N/A</v>
      </c>
      <c r="Z215" s="30" t="str">
        <f t="shared" si="63"/>
        <v>CNY</v>
      </c>
      <c r="AA215" s="31">
        <f t="shared" si="54"/>
        <v>3.1312000000000002</v>
      </c>
      <c r="AB215" s="60">
        <f t="shared" si="64"/>
        <v>4.0000000000000001E-3</v>
      </c>
      <c r="AC215" s="61">
        <f t="shared" si="55"/>
        <v>4.0000000000000001E-3</v>
      </c>
      <c r="AD215" s="13">
        <f t="shared" ref="AD215:AD278" si="71">AC215*1.03</f>
        <v>4.1200000000000004E-3</v>
      </c>
      <c r="AE215" s="34">
        <f t="shared" si="65"/>
        <v>0</v>
      </c>
      <c r="AF215" s="60">
        <f t="shared" si="66"/>
        <v>0</v>
      </c>
      <c r="AG215" s="36">
        <f t="shared" si="67"/>
        <v>9.1200000000000239E-2</v>
      </c>
      <c r="AH215" s="37">
        <f t="shared" si="68"/>
        <v>-3.7490196078437607E-3</v>
      </c>
      <c r="AI215" s="50" t="s">
        <v>76</v>
      </c>
      <c r="AJ215" s="50"/>
      <c r="AK215" s="25" t="b">
        <v>0</v>
      </c>
      <c r="AL215" s="25"/>
      <c r="AM215" s="25"/>
      <c r="AN215" s="25"/>
      <c r="AO215" s="25"/>
      <c r="AP215" s="37">
        <f t="shared" si="69"/>
        <v>3.1274509803921567E-2</v>
      </c>
      <c r="AQ215" s="37"/>
      <c r="AR215" s="37"/>
      <c r="AS215" s="37"/>
      <c r="AT215" s="34">
        <f t="shared" si="56"/>
        <v>5.9925490196078672E-2</v>
      </c>
    </row>
    <row r="216" spans="1:46" ht="15.75" x14ac:dyDescent="0.25">
      <c r="A216" s="15">
        <v>382276</v>
      </c>
      <c r="B216" s="16">
        <v>44714</v>
      </c>
      <c r="C216" s="16" t="s">
        <v>45</v>
      </c>
      <c r="D216" s="17" t="s">
        <v>70</v>
      </c>
      <c r="E216" s="52" t="s">
        <v>276</v>
      </c>
      <c r="F216" s="53">
        <v>240</v>
      </c>
      <c r="G216" s="54">
        <f t="shared" si="57"/>
        <v>4.1200000000000004E-3</v>
      </c>
      <c r="H216" s="44" t="s">
        <v>72</v>
      </c>
      <c r="I216" s="55">
        <f t="shared" si="58"/>
        <v>4.1000000000000003E-3</v>
      </c>
      <c r="J216" s="56">
        <v>1.01</v>
      </c>
      <c r="K216" s="57">
        <f t="shared" si="59"/>
        <v>4.1258169934640524E-3</v>
      </c>
      <c r="L216" s="44" t="s">
        <v>72</v>
      </c>
      <c r="M216" s="21" t="s">
        <v>73</v>
      </c>
      <c r="N216" s="22">
        <v>44714</v>
      </c>
      <c r="O216" s="23">
        <f t="shared" si="60"/>
        <v>0.98880000000000012</v>
      </c>
      <c r="P216" s="23">
        <f t="shared" si="61"/>
        <v>0.98880000000000012</v>
      </c>
      <c r="Q216" s="25" t="s">
        <v>74</v>
      </c>
      <c r="R216" s="49" t="s">
        <v>75</v>
      </c>
      <c r="S216" s="21">
        <v>2022060102</v>
      </c>
      <c r="T216" s="58">
        <v>4.0000000000000001E-3</v>
      </c>
      <c r="U216" s="59">
        <f t="shared" si="70"/>
        <v>0.96</v>
      </c>
      <c r="V216" s="29" t="s">
        <v>72</v>
      </c>
      <c r="W216" s="30" t="b">
        <f t="shared" si="62"/>
        <v>1</v>
      </c>
      <c r="X216" s="25"/>
      <c r="Y216" s="30" t="e">
        <f>VLOOKUP(A216,'[1]Средние курсы'!A:D,4,0)</f>
        <v>#N/A</v>
      </c>
      <c r="Z216" s="30" t="str">
        <f t="shared" si="63"/>
        <v>CNY</v>
      </c>
      <c r="AA216" s="31">
        <f t="shared" si="54"/>
        <v>0.98880000000000012</v>
      </c>
      <c r="AB216" s="60">
        <f t="shared" si="64"/>
        <v>4.0000000000000001E-3</v>
      </c>
      <c r="AC216" s="61">
        <f t="shared" si="55"/>
        <v>4.0000000000000001E-3</v>
      </c>
      <c r="AD216" s="13">
        <f t="shared" si="71"/>
        <v>4.1200000000000004E-3</v>
      </c>
      <c r="AE216" s="34">
        <f t="shared" si="65"/>
        <v>0</v>
      </c>
      <c r="AF216" s="60">
        <f t="shared" si="66"/>
        <v>0</v>
      </c>
      <c r="AG216" s="36">
        <f t="shared" si="67"/>
        <v>2.8800000000000076E-2</v>
      </c>
      <c r="AH216" s="37">
        <f t="shared" si="68"/>
        <v>1.3960784313724744E-3</v>
      </c>
      <c r="AI216" s="50" t="s">
        <v>76</v>
      </c>
      <c r="AJ216" s="50"/>
      <c r="AK216" s="25" t="b">
        <v>0</v>
      </c>
      <c r="AL216" s="25"/>
      <c r="AM216" s="25"/>
      <c r="AN216" s="25"/>
      <c r="AO216" s="25"/>
      <c r="AP216" s="37">
        <f t="shared" si="69"/>
        <v>9.9019607843137264E-3</v>
      </c>
      <c r="AQ216" s="37"/>
      <c r="AR216" s="37"/>
      <c r="AS216" s="37"/>
      <c r="AT216" s="34">
        <f t="shared" si="56"/>
        <v>1.8898039215686349E-2</v>
      </c>
    </row>
    <row r="217" spans="1:46" ht="15.75" x14ac:dyDescent="0.25">
      <c r="A217" s="15">
        <v>382276</v>
      </c>
      <c r="B217" s="16">
        <v>44714</v>
      </c>
      <c r="C217" s="16" t="s">
        <v>45</v>
      </c>
      <c r="D217" s="17" t="s">
        <v>70</v>
      </c>
      <c r="E217" s="52" t="s">
        <v>277</v>
      </c>
      <c r="F217" s="53">
        <v>160</v>
      </c>
      <c r="G217" s="54">
        <f t="shared" si="57"/>
        <v>4.1200000000000004E-3</v>
      </c>
      <c r="H217" s="44" t="s">
        <v>72</v>
      </c>
      <c r="I217" s="55">
        <f t="shared" si="58"/>
        <v>4.1000000000000003E-3</v>
      </c>
      <c r="J217" s="56">
        <v>0.67</v>
      </c>
      <c r="K217" s="57">
        <f t="shared" si="59"/>
        <v>4.1053921568627453E-3</v>
      </c>
      <c r="L217" s="44" t="s">
        <v>72</v>
      </c>
      <c r="M217" s="21" t="s">
        <v>73</v>
      </c>
      <c r="N217" s="22">
        <v>44714</v>
      </c>
      <c r="O217" s="23">
        <f t="shared" si="60"/>
        <v>0.65920000000000001</v>
      </c>
      <c r="P217" s="23">
        <f t="shared" si="61"/>
        <v>0.65920000000000001</v>
      </c>
      <c r="Q217" s="25" t="s">
        <v>74</v>
      </c>
      <c r="R217" s="49" t="s">
        <v>75</v>
      </c>
      <c r="S217" s="21">
        <v>2022060102</v>
      </c>
      <c r="T217" s="58">
        <v>4.0000000000000001E-3</v>
      </c>
      <c r="U217" s="59">
        <f t="shared" si="70"/>
        <v>0.64</v>
      </c>
      <c r="V217" s="29" t="s">
        <v>72</v>
      </c>
      <c r="W217" s="30" t="b">
        <f t="shared" si="62"/>
        <v>1</v>
      </c>
      <c r="X217" s="25"/>
      <c r="Y217" s="30" t="e">
        <f>VLOOKUP(A217,'[1]Средние курсы'!A:D,4,0)</f>
        <v>#N/A</v>
      </c>
      <c r="Z217" s="30" t="str">
        <f t="shared" si="63"/>
        <v>CNY</v>
      </c>
      <c r="AA217" s="31">
        <f t="shared" si="54"/>
        <v>0.65920000000000001</v>
      </c>
      <c r="AB217" s="60">
        <f t="shared" si="64"/>
        <v>4.0000000000000001E-3</v>
      </c>
      <c r="AC217" s="61">
        <f t="shared" si="55"/>
        <v>4.0000000000000001E-3</v>
      </c>
      <c r="AD217" s="13">
        <f t="shared" si="71"/>
        <v>4.1200000000000004E-3</v>
      </c>
      <c r="AE217" s="34">
        <f t="shared" si="65"/>
        <v>0</v>
      </c>
      <c r="AF217" s="60">
        <f t="shared" si="66"/>
        <v>0</v>
      </c>
      <c r="AG217" s="36">
        <f t="shared" si="67"/>
        <v>1.920000000000005E-2</v>
      </c>
      <c r="AH217" s="37">
        <f t="shared" si="68"/>
        <v>-2.3372549019608224E-3</v>
      </c>
      <c r="AI217" s="50" t="s">
        <v>76</v>
      </c>
      <c r="AJ217" s="50"/>
      <c r="AK217" s="25" t="b">
        <v>0</v>
      </c>
      <c r="AL217" s="25"/>
      <c r="AM217" s="25"/>
      <c r="AN217" s="25"/>
      <c r="AO217" s="25"/>
      <c r="AP217" s="37">
        <f t="shared" si="69"/>
        <v>6.5686274509803924E-3</v>
      </c>
      <c r="AQ217" s="37"/>
      <c r="AR217" s="37"/>
      <c r="AS217" s="37"/>
      <c r="AT217" s="34">
        <f t="shared" si="56"/>
        <v>1.2631372549019658E-2</v>
      </c>
    </row>
    <row r="218" spans="1:46" ht="15.75" x14ac:dyDescent="0.25">
      <c r="A218" s="15">
        <v>382276</v>
      </c>
      <c r="B218" s="16">
        <v>44714</v>
      </c>
      <c r="C218" s="16" t="s">
        <v>45</v>
      </c>
      <c r="D218" s="17" t="s">
        <v>70</v>
      </c>
      <c r="E218" s="52" t="s">
        <v>278</v>
      </c>
      <c r="F218" s="53">
        <v>40</v>
      </c>
      <c r="G218" s="54">
        <f t="shared" si="57"/>
        <v>4.1200000000000004E-3</v>
      </c>
      <c r="H218" s="44" t="s">
        <v>72</v>
      </c>
      <c r="I218" s="55">
        <f t="shared" si="58"/>
        <v>4.1000000000000003E-3</v>
      </c>
      <c r="J218" s="56">
        <v>0.17</v>
      </c>
      <c r="K218" s="57">
        <f t="shared" si="59"/>
        <v>4.1666666666666675E-3</v>
      </c>
      <c r="L218" s="44" t="s">
        <v>72</v>
      </c>
      <c r="M218" s="21" t="s">
        <v>73</v>
      </c>
      <c r="N218" s="22">
        <v>44714</v>
      </c>
      <c r="O218" s="23">
        <f t="shared" si="60"/>
        <v>0.1648</v>
      </c>
      <c r="P218" s="23">
        <f t="shared" si="61"/>
        <v>0.1648</v>
      </c>
      <c r="Q218" s="25" t="s">
        <v>74</v>
      </c>
      <c r="R218" s="49" t="s">
        <v>75</v>
      </c>
      <c r="S218" s="21">
        <v>2022060102</v>
      </c>
      <c r="T218" s="58">
        <v>4.0000000000000001E-3</v>
      </c>
      <c r="U218" s="59">
        <f t="shared" si="70"/>
        <v>0.16</v>
      </c>
      <c r="V218" s="29" t="s">
        <v>72</v>
      </c>
      <c r="W218" s="30" t="b">
        <f t="shared" si="62"/>
        <v>1</v>
      </c>
      <c r="X218" s="25"/>
      <c r="Y218" s="30" t="e">
        <f>VLOOKUP(A218,'[1]Средние курсы'!A:D,4,0)</f>
        <v>#N/A</v>
      </c>
      <c r="Z218" s="30" t="str">
        <f t="shared" si="63"/>
        <v>CNY</v>
      </c>
      <c r="AA218" s="31">
        <f t="shared" si="54"/>
        <v>0.1648</v>
      </c>
      <c r="AB218" s="60">
        <f t="shared" si="64"/>
        <v>4.0000000000000001E-3</v>
      </c>
      <c r="AC218" s="61">
        <f t="shared" si="55"/>
        <v>4.0000000000000001E-3</v>
      </c>
      <c r="AD218" s="13">
        <f t="shared" si="71"/>
        <v>4.1200000000000004E-3</v>
      </c>
      <c r="AE218" s="34">
        <f t="shared" si="65"/>
        <v>0</v>
      </c>
      <c r="AF218" s="60">
        <f t="shared" si="66"/>
        <v>0</v>
      </c>
      <c r="AG218" s="36">
        <f t="shared" si="67"/>
        <v>4.8000000000000126E-3</v>
      </c>
      <c r="AH218" s="37">
        <f t="shared" si="68"/>
        <v>1.8666666666666831E-3</v>
      </c>
      <c r="AI218" s="50" t="s">
        <v>76</v>
      </c>
      <c r="AJ218" s="50"/>
      <c r="AK218" s="25" t="b">
        <v>0</v>
      </c>
      <c r="AL218" s="25"/>
      <c r="AM218" s="25"/>
      <c r="AN218" s="25"/>
      <c r="AO218" s="25"/>
      <c r="AP218" s="37">
        <f t="shared" si="69"/>
        <v>1.666666666666667E-3</v>
      </c>
      <c r="AQ218" s="37"/>
      <c r="AR218" s="37"/>
      <c r="AS218" s="37"/>
      <c r="AT218" s="34">
        <f t="shared" si="56"/>
        <v>3.1333333333333456E-3</v>
      </c>
    </row>
    <row r="219" spans="1:46" ht="15.75" x14ac:dyDescent="0.25">
      <c r="A219" s="15">
        <v>382276</v>
      </c>
      <c r="B219" s="16">
        <v>44714</v>
      </c>
      <c r="C219" s="16" t="s">
        <v>45</v>
      </c>
      <c r="D219" s="17" t="s">
        <v>70</v>
      </c>
      <c r="E219" s="52" t="s">
        <v>279</v>
      </c>
      <c r="F219" s="53">
        <v>40</v>
      </c>
      <c r="G219" s="54">
        <f t="shared" si="57"/>
        <v>4.1200000000000004E-3</v>
      </c>
      <c r="H219" s="44" t="s">
        <v>72</v>
      </c>
      <c r="I219" s="55">
        <f t="shared" si="58"/>
        <v>4.1000000000000003E-3</v>
      </c>
      <c r="J219" s="56">
        <v>0.17</v>
      </c>
      <c r="K219" s="57">
        <f t="shared" si="59"/>
        <v>4.1666666666666675E-3</v>
      </c>
      <c r="L219" s="44" t="s">
        <v>72</v>
      </c>
      <c r="M219" s="21" t="s">
        <v>73</v>
      </c>
      <c r="N219" s="22">
        <v>44714</v>
      </c>
      <c r="O219" s="23">
        <f t="shared" si="60"/>
        <v>0.1648</v>
      </c>
      <c r="P219" s="23">
        <f t="shared" si="61"/>
        <v>0.1648</v>
      </c>
      <c r="Q219" s="25" t="s">
        <v>74</v>
      </c>
      <c r="R219" s="49" t="s">
        <v>75</v>
      </c>
      <c r="S219" s="21">
        <v>2022060102</v>
      </c>
      <c r="T219" s="58">
        <v>4.0000000000000001E-3</v>
      </c>
      <c r="U219" s="59">
        <f t="shared" si="70"/>
        <v>0.16</v>
      </c>
      <c r="V219" s="29" t="s">
        <v>72</v>
      </c>
      <c r="W219" s="30" t="b">
        <f t="shared" si="62"/>
        <v>1</v>
      </c>
      <c r="X219" s="25"/>
      <c r="Y219" s="30" t="e">
        <f>VLOOKUP(A219,'[1]Средние курсы'!A:D,4,0)</f>
        <v>#N/A</v>
      </c>
      <c r="Z219" s="30" t="str">
        <f t="shared" si="63"/>
        <v>CNY</v>
      </c>
      <c r="AA219" s="31">
        <f t="shared" si="54"/>
        <v>0.1648</v>
      </c>
      <c r="AB219" s="60">
        <f t="shared" si="64"/>
        <v>4.0000000000000001E-3</v>
      </c>
      <c r="AC219" s="61">
        <f t="shared" si="55"/>
        <v>4.0000000000000001E-3</v>
      </c>
      <c r="AD219" s="13">
        <f t="shared" si="71"/>
        <v>4.1200000000000004E-3</v>
      </c>
      <c r="AE219" s="34">
        <f t="shared" si="65"/>
        <v>0</v>
      </c>
      <c r="AF219" s="60">
        <f t="shared" si="66"/>
        <v>0</v>
      </c>
      <c r="AG219" s="36">
        <f t="shared" si="67"/>
        <v>4.8000000000000126E-3</v>
      </c>
      <c r="AH219" s="37">
        <f t="shared" si="68"/>
        <v>1.8666666666666831E-3</v>
      </c>
      <c r="AI219" s="50" t="s">
        <v>76</v>
      </c>
      <c r="AJ219" s="50"/>
      <c r="AK219" s="25" t="b">
        <v>0</v>
      </c>
      <c r="AL219" s="25"/>
      <c r="AM219" s="25"/>
      <c r="AN219" s="25"/>
      <c r="AO219" s="25"/>
      <c r="AP219" s="37">
        <f t="shared" si="69"/>
        <v>1.666666666666667E-3</v>
      </c>
      <c r="AQ219" s="37"/>
      <c r="AR219" s="37"/>
      <c r="AS219" s="37"/>
      <c r="AT219" s="34">
        <f t="shared" si="56"/>
        <v>3.1333333333333456E-3</v>
      </c>
    </row>
    <row r="220" spans="1:46" ht="15.75" x14ac:dyDescent="0.25">
      <c r="A220" s="15">
        <v>382276</v>
      </c>
      <c r="B220" s="16">
        <v>44714</v>
      </c>
      <c r="C220" s="16" t="s">
        <v>45</v>
      </c>
      <c r="D220" s="17" t="s">
        <v>70</v>
      </c>
      <c r="E220" s="52" t="s">
        <v>280</v>
      </c>
      <c r="F220" s="53">
        <v>80</v>
      </c>
      <c r="G220" s="54">
        <f t="shared" si="57"/>
        <v>4.1200000000000004E-3</v>
      </c>
      <c r="H220" s="44" t="s">
        <v>72</v>
      </c>
      <c r="I220" s="55">
        <f t="shared" si="58"/>
        <v>4.1000000000000003E-3</v>
      </c>
      <c r="J220" s="56">
        <v>0.34</v>
      </c>
      <c r="K220" s="57">
        <f t="shared" si="59"/>
        <v>4.1666666666666675E-3</v>
      </c>
      <c r="L220" s="44" t="s">
        <v>72</v>
      </c>
      <c r="M220" s="21" t="s">
        <v>73</v>
      </c>
      <c r="N220" s="22">
        <v>44714</v>
      </c>
      <c r="O220" s="23">
        <f t="shared" si="60"/>
        <v>0.3296</v>
      </c>
      <c r="P220" s="23">
        <f t="shared" si="61"/>
        <v>0.3296</v>
      </c>
      <c r="Q220" s="25" t="s">
        <v>74</v>
      </c>
      <c r="R220" s="49" t="s">
        <v>75</v>
      </c>
      <c r="S220" s="21">
        <v>2022060102</v>
      </c>
      <c r="T220" s="58">
        <v>4.0000000000000001E-3</v>
      </c>
      <c r="U220" s="59">
        <f t="shared" si="70"/>
        <v>0.32</v>
      </c>
      <c r="V220" s="29" t="s">
        <v>72</v>
      </c>
      <c r="W220" s="30" t="b">
        <f t="shared" si="62"/>
        <v>1</v>
      </c>
      <c r="X220" s="25"/>
      <c r="Y220" s="30" t="e">
        <f>VLOOKUP(A220,'[1]Средние курсы'!A:D,4,0)</f>
        <v>#N/A</v>
      </c>
      <c r="Z220" s="30" t="str">
        <f t="shared" si="63"/>
        <v>CNY</v>
      </c>
      <c r="AA220" s="31">
        <f t="shared" si="54"/>
        <v>0.3296</v>
      </c>
      <c r="AB220" s="60">
        <f t="shared" si="64"/>
        <v>4.0000000000000001E-3</v>
      </c>
      <c r="AC220" s="61">
        <f t="shared" si="55"/>
        <v>4.0000000000000001E-3</v>
      </c>
      <c r="AD220" s="13">
        <f t="shared" si="71"/>
        <v>4.1200000000000004E-3</v>
      </c>
      <c r="AE220" s="34">
        <f t="shared" si="65"/>
        <v>0</v>
      </c>
      <c r="AF220" s="60">
        <f t="shared" si="66"/>
        <v>0</v>
      </c>
      <c r="AG220" s="36">
        <f t="shared" si="67"/>
        <v>9.6000000000000252E-3</v>
      </c>
      <c r="AH220" s="37">
        <f t="shared" si="68"/>
        <v>3.7333333333333663E-3</v>
      </c>
      <c r="AI220" s="50" t="s">
        <v>76</v>
      </c>
      <c r="AJ220" s="50"/>
      <c r="AK220" s="25" t="b">
        <v>0</v>
      </c>
      <c r="AL220" s="25"/>
      <c r="AM220" s="25"/>
      <c r="AN220" s="25"/>
      <c r="AO220" s="25"/>
      <c r="AP220" s="37">
        <f t="shared" si="69"/>
        <v>3.333333333333334E-3</v>
      </c>
      <c r="AQ220" s="37"/>
      <c r="AR220" s="37"/>
      <c r="AS220" s="37"/>
      <c r="AT220" s="34">
        <f t="shared" si="56"/>
        <v>6.2666666666666912E-3</v>
      </c>
    </row>
    <row r="221" spans="1:46" ht="15.75" x14ac:dyDescent="0.25">
      <c r="A221" s="15">
        <v>382276</v>
      </c>
      <c r="B221" s="16">
        <v>44714</v>
      </c>
      <c r="C221" s="16" t="s">
        <v>45</v>
      </c>
      <c r="D221" s="17" t="s">
        <v>70</v>
      </c>
      <c r="E221" s="52" t="s">
        <v>281</v>
      </c>
      <c r="F221" s="53">
        <v>40</v>
      </c>
      <c r="G221" s="54">
        <f t="shared" si="57"/>
        <v>4.1200000000000004E-3</v>
      </c>
      <c r="H221" s="44" t="s">
        <v>72</v>
      </c>
      <c r="I221" s="55">
        <f t="shared" si="58"/>
        <v>4.1000000000000003E-3</v>
      </c>
      <c r="J221" s="56">
        <v>0.17</v>
      </c>
      <c r="K221" s="57">
        <f t="shared" si="59"/>
        <v>4.1666666666666675E-3</v>
      </c>
      <c r="L221" s="44" t="s">
        <v>72</v>
      </c>
      <c r="M221" s="21" t="s">
        <v>73</v>
      </c>
      <c r="N221" s="22">
        <v>44714</v>
      </c>
      <c r="O221" s="23">
        <f t="shared" si="60"/>
        <v>0.1648</v>
      </c>
      <c r="P221" s="23">
        <f t="shared" si="61"/>
        <v>0.1648</v>
      </c>
      <c r="Q221" s="25" t="s">
        <v>74</v>
      </c>
      <c r="R221" s="49" t="s">
        <v>75</v>
      </c>
      <c r="S221" s="21">
        <v>2022060102</v>
      </c>
      <c r="T221" s="58">
        <v>4.0000000000000001E-3</v>
      </c>
      <c r="U221" s="59">
        <f t="shared" si="70"/>
        <v>0.16</v>
      </c>
      <c r="V221" s="29" t="s">
        <v>72</v>
      </c>
      <c r="W221" s="30" t="b">
        <f t="shared" si="62"/>
        <v>1</v>
      </c>
      <c r="X221" s="25"/>
      <c r="Y221" s="30" t="e">
        <f>VLOOKUP(A221,'[1]Средние курсы'!A:D,4,0)</f>
        <v>#N/A</v>
      </c>
      <c r="Z221" s="30" t="str">
        <f t="shared" si="63"/>
        <v>CNY</v>
      </c>
      <c r="AA221" s="31">
        <f t="shared" si="54"/>
        <v>0.1648</v>
      </c>
      <c r="AB221" s="60">
        <f t="shared" si="64"/>
        <v>4.0000000000000001E-3</v>
      </c>
      <c r="AC221" s="61">
        <f t="shared" si="55"/>
        <v>4.0000000000000001E-3</v>
      </c>
      <c r="AD221" s="13">
        <f t="shared" si="71"/>
        <v>4.1200000000000004E-3</v>
      </c>
      <c r="AE221" s="34">
        <f t="shared" si="65"/>
        <v>0</v>
      </c>
      <c r="AF221" s="60">
        <f t="shared" si="66"/>
        <v>0</v>
      </c>
      <c r="AG221" s="36">
        <f t="shared" si="67"/>
        <v>4.8000000000000126E-3</v>
      </c>
      <c r="AH221" s="37">
        <f t="shared" si="68"/>
        <v>1.8666666666666831E-3</v>
      </c>
      <c r="AI221" s="50" t="s">
        <v>76</v>
      </c>
      <c r="AJ221" s="50"/>
      <c r="AK221" s="25" t="b">
        <v>0</v>
      </c>
      <c r="AL221" s="25"/>
      <c r="AM221" s="25"/>
      <c r="AN221" s="25"/>
      <c r="AO221" s="25"/>
      <c r="AP221" s="37">
        <f t="shared" si="69"/>
        <v>1.666666666666667E-3</v>
      </c>
      <c r="AQ221" s="37"/>
      <c r="AR221" s="37"/>
      <c r="AS221" s="37"/>
      <c r="AT221" s="34">
        <f t="shared" si="56"/>
        <v>3.1333333333333456E-3</v>
      </c>
    </row>
    <row r="222" spans="1:46" ht="15.75" x14ac:dyDescent="0.25">
      <c r="A222" s="15">
        <v>382276</v>
      </c>
      <c r="B222" s="16">
        <v>44714</v>
      </c>
      <c r="C222" s="16" t="s">
        <v>45</v>
      </c>
      <c r="D222" s="17" t="s">
        <v>70</v>
      </c>
      <c r="E222" s="52" t="s">
        <v>282</v>
      </c>
      <c r="F222" s="53">
        <v>240</v>
      </c>
      <c r="G222" s="54">
        <f t="shared" si="57"/>
        <v>4.1200000000000004E-3</v>
      </c>
      <c r="H222" s="44" t="s">
        <v>72</v>
      </c>
      <c r="I222" s="55">
        <f t="shared" si="58"/>
        <v>4.1000000000000003E-3</v>
      </c>
      <c r="J222" s="56">
        <v>1.01</v>
      </c>
      <c r="K222" s="57">
        <f t="shared" si="59"/>
        <v>4.1258169934640524E-3</v>
      </c>
      <c r="L222" s="44" t="s">
        <v>72</v>
      </c>
      <c r="M222" s="21" t="s">
        <v>73</v>
      </c>
      <c r="N222" s="22">
        <v>44714</v>
      </c>
      <c r="O222" s="23">
        <f t="shared" si="60"/>
        <v>0.98880000000000012</v>
      </c>
      <c r="P222" s="23">
        <f t="shared" si="61"/>
        <v>0.98880000000000012</v>
      </c>
      <c r="Q222" s="25" t="s">
        <v>74</v>
      </c>
      <c r="R222" s="49" t="s">
        <v>75</v>
      </c>
      <c r="S222" s="21">
        <v>2022060102</v>
      </c>
      <c r="T222" s="58">
        <v>4.0000000000000001E-3</v>
      </c>
      <c r="U222" s="59">
        <f t="shared" si="70"/>
        <v>0.96</v>
      </c>
      <c r="V222" s="29" t="s">
        <v>72</v>
      </c>
      <c r="W222" s="30" t="b">
        <f t="shared" si="62"/>
        <v>1</v>
      </c>
      <c r="X222" s="25"/>
      <c r="Y222" s="30" t="e">
        <f>VLOOKUP(A222,'[1]Средние курсы'!A:D,4,0)</f>
        <v>#N/A</v>
      </c>
      <c r="Z222" s="30" t="str">
        <f t="shared" si="63"/>
        <v>CNY</v>
      </c>
      <c r="AA222" s="31">
        <f t="shared" si="54"/>
        <v>0.98880000000000012</v>
      </c>
      <c r="AB222" s="60">
        <f t="shared" si="64"/>
        <v>4.0000000000000001E-3</v>
      </c>
      <c r="AC222" s="61">
        <f t="shared" si="55"/>
        <v>4.0000000000000001E-3</v>
      </c>
      <c r="AD222" s="13">
        <f t="shared" si="71"/>
        <v>4.1200000000000004E-3</v>
      </c>
      <c r="AE222" s="34">
        <f t="shared" si="65"/>
        <v>0</v>
      </c>
      <c r="AF222" s="60">
        <f t="shared" si="66"/>
        <v>0</v>
      </c>
      <c r="AG222" s="36">
        <f t="shared" si="67"/>
        <v>2.8800000000000076E-2</v>
      </c>
      <c r="AH222" s="37">
        <f t="shared" si="68"/>
        <v>1.3960784313724744E-3</v>
      </c>
      <c r="AI222" s="50" t="s">
        <v>76</v>
      </c>
      <c r="AJ222" s="50"/>
      <c r="AK222" s="25" t="b">
        <v>0</v>
      </c>
      <c r="AL222" s="25"/>
      <c r="AM222" s="25"/>
      <c r="AN222" s="25"/>
      <c r="AO222" s="25"/>
      <c r="AP222" s="37">
        <f t="shared" si="69"/>
        <v>9.9019607843137264E-3</v>
      </c>
      <c r="AQ222" s="37"/>
      <c r="AR222" s="37"/>
      <c r="AS222" s="37"/>
      <c r="AT222" s="34">
        <f t="shared" si="56"/>
        <v>1.8898039215686349E-2</v>
      </c>
    </row>
    <row r="223" spans="1:46" ht="15.75" x14ac:dyDescent="0.25">
      <c r="A223" s="15">
        <v>382276</v>
      </c>
      <c r="B223" s="16">
        <v>44714</v>
      </c>
      <c r="C223" s="16" t="s">
        <v>45</v>
      </c>
      <c r="D223" s="17" t="s">
        <v>70</v>
      </c>
      <c r="E223" s="52" t="s">
        <v>283</v>
      </c>
      <c r="F223" s="53">
        <v>40</v>
      </c>
      <c r="G223" s="54">
        <f t="shared" si="57"/>
        <v>4.1200000000000004E-3</v>
      </c>
      <c r="H223" s="44" t="s">
        <v>72</v>
      </c>
      <c r="I223" s="55">
        <f t="shared" si="58"/>
        <v>4.1000000000000003E-3</v>
      </c>
      <c r="J223" s="56">
        <v>0.17</v>
      </c>
      <c r="K223" s="57">
        <f t="shared" si="59"/>
        <v>4.1666666666666675E-3</v>
      </c>
      <c r="L223" s="44" t="s">
        <v>72</v>
      </c>
      <c r="M223" s="21" t="s">
        <v>73</v>
      </c>
      <c r="N223" s="22">
        <v>44714</v>
      </c>
      <c r="O223" s="23">
        <f t="shared" si="60"/>
        <v>0.1648</v>
      </c>
      <c r="P223" s="23">
        <f t="shared" si="61"/>
        <v>0.1648</v>
      </c>
      <c r="Q223" s="25" t="s">
        <v>74</v>
      </c>
      <c r="R223" s="49" t="s">
        <v>75</v>
      </c>
      <c r="S223" s="21">
        <v>2022060102</v>
      </c>
      <c r="T223" s="58">
        <v>4.0000000000000001E-3</v>
      </c>
      <c r="U223" s="59">
        <f t="shared" si="70"/>
        <v>0.16</v>
      </c>
      <c r="V223" s="29" t="s">
        <v>72</v>
      </c>
      <c r="W223" s="30" t="b">
        <f t="shared" si="62"/>
        <v>1</v>
      </c>
      <c r="X223" s="25"/>
      <c r="Y223" s="30" t="e">
        <f>VLOOKUP(A223,'[1]Средние курсы'!A:D,4,0)</f>
        <v>#N/A</v>
      </c>
      <c r="Z223" s="30" t="str">
        <f t="shared" si="63"/>
        <v>CNY</v>
      </c>
      <c r="AA223" s="31">
        <f t="shared" si="54"/>
        <v>0.1648</v>
      </c>
      <c r="AB223" s="60">
        <f t="shared" si="64"/>
        <v>4.0000000000000001E-3</v>
      </c>
      <c r="AC223" s="61">
        <f t="shared" si="55"/>
        <v>4.0000000000000001E-3</v>
      </c>
      <c r="AD223" s="13">
        <f t="shared" si="71"/>
        <v>4.1200000000000004E-3</v>
      </c>
      <c r="AE223" s="34">
        <f t="shared" si="65"/>
        <v>0</v>
      </c>
      <c r="AF223" s="60">
        <f t="shared" si="66"/>
        <v>0</v>
      </c>
      <c r="AG223" s="36">
        <f t="shared" si="67"/>
        <v>4.8000000000000126E-3</v>
      </c>
      <c r="AH223" s="37">
        <f t="shared" si="68"/>
        <v>1.8666666666666831E-3</v>
      </c>
      <c r="AI223" s="50" t="s">
        <v>76</v>
      </c>
      <c r="AJ223" s="50"/>
      <c r="AK223" s="25" t="b">
        <v>0</v>
      </c>
      <c r="AL223" s="25"/>
      <c r="AM223" s="25"/>
      <c r="AN223" s="25"/>
      <c r="AO223" s="25"/>
      <c r="AP223" s="37">
        <f t="shared" si="69"/>
        <v>1.666666666666667E-3</v>
      </c>
      <c r="AQ223" s="37"/>
      <c r="AR223" s="37"/>
      <c r="AS223" s="37"/>
      <c r="AT223" s="34">
        <f t="shared" si="56"/>
        <v>3.1333333333333456E-3</v>
      </c>
    </row>
    <row r="224" spans="1:46" ht="15.75" x14ac:dyDescent="0.25">
      <c r="A224" s="15">
        <v>382276</v>
      </c>
      <c r="B224" s="16">
        <v>44714</v>
      </c>
      <c r="C224" s="16" t="s">
        <v>45</v>
      </c>
      <c r="D224" s="17" t="s">
        <v>70</v>
      </c>
      <c r="E224" s="52" t="s">
        <v>284</v>
      </c>
      <c r="F224" s="53">
        <v>80</v>
      </c>
      <c r="G224" s="54">
        <f t="shared" si="57"/>
        <v>4.1200000000000004E-3</v>
      </c>
      <c r="H224" s="44" t="s">
        <v>72</v>
      </c>
      <c r="I224" s="55">
        <f t="shared" si="58"/>
        <v>4.1000000000000003E-3</v>
      </c>
      <c r="J224" s="56">
        <v>0.34</v>
      </c>
      <c r="K224" s="57">
        <f t="shared" si="59"/>
        <v>4.1666666666666675E-3</v>
      </c>
      <c r="L224" s="44" t="s">
        <v>72</v>
      </c>
      <c r="M224" s="21" t="s">
        <v>73</v>
      </c>
      <c r="N224" s="22">
        <v>44714</v>
      </c>
      <c r="O224" s="23">
        <f t="shared" si="60"/>
        <v>0.3296</v>
      </c>
      <c r="P224" s="23">
        <f t="shared" si="61"/>
        <v>0.3296</v>
      </c>
      <c r="Q224" s="25" t="s">
        <v>74</v>
      </c>
      <c r="R224" s="49" t="s">
        <v>75</v>
      </c>
      <c r="S224" s="21">
        <v>2022060102</v>
      </c>
      <c r="T224" s="58">
        <v>4.0000000000000001E-3</v>
      </c>
      <c r="U224" s="59">
        <f t="shared" si="70"/>
        <v>0.32</v>
      </c>
      <c r="V224" s="29" t="s">
        <v>72</v>
      </c>
      <c r="W224" s="30" t="b">
        <f t="shared" si="62"/>
        <v>1</v>
      </c>
      <c r="X224" s="25"/>
      <c r="Y224" s="30" t="e">
        <f>VLOOKUP(A224,'[1]Средние курсы'!A:D,4,0)</f>
        <v>#N/A</v>
      </c>
      <c r="Z224" s="30" t="str">
        <f t="shared" si="63"/>
        <v>CNY</v>
      </c>
      <c r="AA224" s="31">
        <f t="shared" si="54"/>
        <v>0.3296</v>
      </c>
      <c r="AB224" s="60">
        <f t="shared" si="64"/>
        <v>4.0000000000000001E-3</v>
      </c>
      <c r="AC224" s="61">
        <f t="shared" si="55"/>
        <v>4.0000000000000001E-3</v>
      </c>
      <c r="AD224" s="13">
        <f t="shared" si="71"/>
        <v>4.1200000000000004E-3</v>
      </c>
      <c r="AE224" s="34">
        <f t="shared" si="65"/>
        <v>0</v>
      </c>
      <c r="AF224" s="60">
        <f t="shared" si="66"/>
        <v>0</v>
      </c>
      <c r="AG224" s="36">
        <f t="shared" si="67"/>
        <v>9.6000000000000252E-3</v>
      </c>
      <c r="AH224" s="37">
        <f t="shared" si="68"/>
        <v>3.7333333333333663E-3</v>
      </c>
      <c r="AI224" s="50" t="s">
        <v>76</v>
      </c>
      <c r="AJ224" s="50"/>
      <c r="AK224" s="25" t="b">
        <v>0</v>
      </c>
      <c r="AL224" s="25"/>
      <c r="AM224" s="25"/>
      <c r="AN224" s="25"/>
      <c r="AO224" s="25"/>
      <c r="AP224" s="37">
        <f t="shared" si="69"/>
        <v>3.333333333333334E-3</v>
      </c>
      <c r="AQ224" s="37"/>
      <c r="AR224" s="37"/>
      <c r="AS224" s="37"/>
      <c r="AT224" s="34">
        <f t="shared" si="56"/>
        <v>6.2666666666666912E-3</v>
      </c>
    </row>
    <row r="225" spans="1:46" ht="15.75" x14ac:dyDescent="0.25">
      <c r="A225" s="15">
        <v>382276</v>
      </c>
      <c r="B225" s="16">
        <v>44714</v>
      </c>
      <c r="C225" s="16" t="s">
        <v>45</v>
      </c>
      <c r="D225" s="17" t="s">
        <v>70</v>
      </c>
      <c r="E225" s="52" t="s">
        <v>285</v>
      </c>
      <c r="F225" s="53">
        <v>2760</v>
      </c>
      <c r="G225" s="54">
        <f t="shared" si="57"/>
        <v>4.1200000000000004E-3</v>
      </c>
      <c r="H225" s="44" t="s">
        <v>72</v>
      </c>
      <c r="I225" s="55">
        <f t="shared" si="58"/>
        <v>4.1000000000000003E-3</v>
      </c>
      <c r="J225" s="56">
        <v>11.59</v>
      </c>
      <c r="K225" s="57">
        <f t="shared" si="59"/>
        <v>4.1169366297243541E-3</v>
      </c>
      <c r="L225" s="44" t="s">
        <v>72</v>
      </c>
      <c r="M225" s="21" t="s">
        <v>73</v>
      </c>
      <c r="N225" s="22">
        <v>44714</v>
      </c>
      <c r="O225" s="23">
        <f t="shared" si="60"/>
        <v>11.371200000000002</v>
      </c>
      <c r="P225" s="23">
        <f t="shared" si="61"/>
        <v>11.371200000000002</v>
      </c>
      <c r="Q225" s="25" t="s">
        <v>74</v>
      </c>
      <c r="R225" s="49" t="s">
        <v>75</v>
      </c>
      <c r="S225" s="21">
        <v>2022060102</v>
      </c>
      <c r="T225" s="58">
        <v>4.0000000000000001E-3</v>
      </c>
      <c r="U225" s="59">
        <f t="shared" si="70"/>
        <v>11.040000000000001</v>
      </c>
      <c r="V225" s="29" t="s">
        <v>72</v>
      </c>
      <c r="W225" s="30" t="b">
        <f t="shared" si="62"/>
        <v>1</v>
      </c>
      <c r="X225" s="25"/>
      <c r="Y225" s="30" t="e">
        <f>VLOOKUP(A225,'[1]Средние курсы'!A:D,4,0)</f>
        <v>#N/A</v>
      </c>
      <c r="Z225" s="30" t="str">
        <f t="shared" si="63"/>
        <v>CNY</v>
      </c>
      <c r="AA225" s="31">
        <f t="shared" si="54"/>
        <v>11.371200000000002</v>
      </c>
      <c r="AB225" s="60">
        <f t="shared" si="64"/>
        <v>4.0000000000000001E-3</v>
      </c>
      <c r="AC225" s="61">
        <f t="shared" si="55"/>
        <v>4.0000000000000001E-3</v>
      </c>
      <c r="AD225" s="13">
        <f t="shared" si="71"/>
        <v>4.1200000000000004E-3</v>
      </c>
      <c r="AE225" s="34">
        <f t="shared" si="65"/>
        <v>0</v>
      </c>
      <c r="AF225" s="60">
        <f t="shared" si="66"/>
        <v>0</v>
      </c>
      <c r="AG225" s="36">
        <f t="shared" si="67"/>
        <v>0.33120000000000088</v>
      </c>
      <c r="AH225" s="37">
        <f t="shared" si="68"/>
        <v>-8.4549019607837311E-3</v>
      </c>
      <c r="AI225" s="50" t="s">
        <v>76</v>
      </c>
      <c r="AJ225" s="50"/>
      <c r="AK225" s="25" t="b">
        <v>0</v>
      </c>
      <c r="AL225" s="25"/>
      <c r="AM225" s="25"/>
      <c r="AN225" s="25"/>
      <c r="AO225" s="25"/>
      <c r="AP225" s="37">
        <f t="shared" si="69"/>
        <v>0.11362745098039218</v>
      </c>
      <c r="AQ225" s="37"/>
      <c r="AR225" s="37"/>
      <c r="AS225" s="37"/>
      <c r="AT225" s="34">
        <f t="shared" si="56"/>
        <v>0.21757254901960871</v>
      </c>
    </row>
    <row r="226" spans="1:46" ht="15.75" x14ac:dyDescent="0.25">
      <c r="A226" s="15">
        <v>382276</v>
      </c>
      <c r="B226" s="16">
        <v>44714</v>
      </c>
      <c r="C226" s="16" t="s">
        <v>45</v>
      </c>
      <c r="D226" s="17" t="s">
        <v>70</v>
      </c>
      <c r="E226" s="52" t="s">
        <v>286</v>
      </c>
      <c r="F226" s="53">
        <v>320</v>
      </c>
      <c r="G226" s="54">
        <f t="shared" si="57"/>
        <v>4.1200000000000004E-3</v>
      </c>
      <c r="H226" s="44" t="s">
        <v>72</v>
      </c>
      <c r="I226" s="55">
        <f t="shared" si="58"/>
        <v>4.1000000000000003E-3</v>
      </c>
      <c r="J226" s="56">
        <v>1.34</v>
      </c>
      <c r="K226" s="57">
        <f t="shared" si="59"/>
        <v>4.1053921568627453E-3</v>
      </c>
      <c r="L226" s="44" t="s">
        <v>72</v>
      </c>
      <c r="M226" s="21" t="s">
        <v>73</v>
      </c>
      <c r="N226" s="22">
        <v>44714</v>
      </c>
      <c r="O226" s="23">
        <f t="shared" si="60"/>
        <v>1.3184</v>
      </c>
      <c r="P226" s="23">
        <f t="shared" si="61"/>
        <v>1.3184</v>
      </c>
      <c r="Q226" s="25" t="s">
        <v>74</v>
      </c>
      <c r="R226" s="49" t="s">
        <v>75</v>
      </c>
      <c r="S226" s="21">
        <v>2022060102</v>
      </c>
      <c r="T226" s="58">
        <v>4.0000000000000001E-3</v>
      </c>
      <c r="U226" s="59">
        <f t="shared" si="70"/>
        <v>1.28</v>
      </c>
      <c r="V226" s="29" t="s">
        <v>72</v>
      </c>
      <c r="W226" s="30" t="b">
        <f t="shared" si="62"/>
        <v>1</v>
      </c>
      <c r="X226" s="25"/>
      <c r="Y226" s="30" t="e">
        <f>VLOOKUP(A226,'[1]Средние курсы'!A:D,4,0)</f>
        <v>#N/A</v>
      </c>
      <c r="Z226" s="30" t="str">
        <f t="shared" si="63"/>
        <v>CNY</v>
      </c>
      <c r="AA226" s="31">
        <f t="shared" si="54"/>
        <v>1.3184</v>
      </c>
      <c r="AB226" s="60">
        <f t="shared" si="64"/>
        <v>4.0000000000000001E-3</v>
      </c>
      <c r="AC226" s="61">
        <f t="shared" si="55"/>
        <v>4.0000000000000001E-3</v>
      </c>
      <c r="AD226" s="13">
        <f t="shared" si="71"/>
        <v>4.1200000000000004E-3</v>
      </c>
      <c r="AE226" s="34">
        <f t="shared" si="65"/>
        <v>0</v>
      </c>
      <c r="AF226" s="60">
        <f t="shared" si="66"/>
        <v>0</v>
      </c>
      <c r="AG226" s="36">
        <f t="shared" si="67"/>
        <v>3.8400000000000101E-2</v>
      </c>
      <c r="AH226" s="37">
        <f t="shared" si="68"/>
        <v>-4.6745098039216448E-3</v>
      </c>
      <c r="AI226" s="50" t="s">
        <v>76</v>
      </c>
      <c r="AJ226" s="50"/>
      <c r="AK226" s="25" t="b">
        <v>0</v>
      </c>
      <c r="AL226" s="25"/>
      <c r="AM226" s="25"/>
      <c r="AN226" s="25"/>
      <c r="AO226" s="25"/>
      <c r="AP226" s="37">
        <f t="shared" si="69"/>
        <v>1.3137254901960785E-2</v>
      </c>
      <c r="AQ226" s="37"/>
      <c r="AR226" s="37"/>
      <c r="AS226" s="37"/>
      <c r="AT226" s="34">
        <f t="shared" si="56"/>
        <v>2.5262745098039316E-2</v>
      </c>
    </row>
    <row r="227" spans="1:46" ht="15.75" x14ac:dyDescent="0.25">
      <c r="A227" s="15">
        <v>382276</v>
      </c>
      <c r="B227" s="16">
        <v>44714</v>
      </c>
      <c r="C227" s="16" t="s">
        <v>45</v>
      </c>
      <c r="D227" s="17" t="s">
        <v>70</v>
      </c>
      <c r="E227" s="52" t="s">
        <v>287</v>
      </c>
      <c r="F227" s="53">
        <v>40</v>
      </c>
      <c r="G227" s="54">
        <f t="shared" si="57"/>
        <v>4.1200000000000004E-3</v>
      </c>
      <c r="H227" s="44" t="s">
        <v>72</v>
      </c>
      <c r="I227" s="55">
        <f t="shared" si="58"/>
        <v>4.1000000000000003E-3</v>
      </c>
      <c r="J227" s="56">
        <v>0.17</v>
      </c>
      <c r="K227" s="57">
        <f t="shared" si="59"/>
        <v>4.1666666666666675E-3</v>
      </c>
      <c r="L227" s="44" t="s">
        <v>72</v>
      </c>
      <c r="M227" s="21" t="s">
        <v>73</v>
      </c>
      <c r="N227" s="22">
        <v>44714</v>
      </c>
      <c r="O227" s="23">
        <f t="shared" si="60"/>
        <v>0.1648</v>
      </c>
      <c r="P227" s="23">
        <f t="shared" si="61"/>
        <v>0.1648</v>
      </c>
      <c r="Q227" s="25" t="s">
        <v>74</v>
      </c>
      <c r="R227" s="49" t="s">
        <v>75</v>
      </c>
      <c r="S227" s="21">
        <v>2022060102</v>
      </c>
      <c r="T227" s="58">
        <v>4.0000000000000001E-3</v>
      </c>
      <c r="U227" s="59">
        <f t="shared" si="70"/>
        <v>0.16</v>
      </c>
      <c r="V227" s="29" t="s">
        <v>72</v>
      </c>
      <c r="W227" s="30" t="b">
        <f t="shared" si="62"/>
        <v>1</v>
      </c>
      <c r="X227" s="25"/>
      <c r="Y227" s="30" t="e">
        <f>VLOOKUP(A227,'[1]Средние курсы'!A:D,4,0)</f>
        <v>#N/A</v>
      </c>
      <c r="Z227" s="30" t="str">
        <f t="shared" si="63"/>
        <v>CNY</v>
      </c>
      <c r="AA227" s="31">
        <f t="shared" si="54"/>
        <v>0.1648</v>
      </c>
      <c r="AB227" s="60">
        <f t="shared" si="64"/>
        <v>4.0000000000000001E-3</v>
      </c>
      <c r="AC227" s="61">
        <f t="shared" si="55"/>
        <v>4.0000000000000001E-3</v>
      </c>
      <c r="AD227" s="13">
        <f t="shared" si="71"/>
        <v>4.1200000000000004E-3</v>
      </c>
      <c r="AE227" s="34">
        <f t="shared" si="65"/>
        <v>0</v>
      </c>
      <c r="AF227" s="60">
        <f t="shared" si="66"/>
        <v>0</v>
      </c>
      <c r="AG227" s="36">
        <f t="shared" si="67"/>
        <v>4.8000000000000126E-3</v>
      </c>
      <c r="AH227" s="37">
        <f t="shared" si="68"/>
        <v>1.8666666666666831E-3</v>
      </c>
      <c r="AI227" s="50" t="s">
        <v>76</v>
      </c>
      <c r="AJ227" s="50"/>
      <c r="AK227" s="25" t="b">
        <v>0</v>
      </c>
      <c r="AL227" s="25"/>
      <c r="AM227" s="25"/>
      <c r="AN227" s="25"/>
      <c r="AO227" s="25"/>
      <c r="AP227" s="37">
        <f t="shared" si="69"/>
        <v>1.666666666666667E-3</v>
      </c>
      <c r="AQ227" s="37"/>
      <c r="AR227" s="37"/>
      <c r="AS227" s="37"/>
      <c r="AT227" s="34">
        <f t="shared" si="56"/>
        <v>3.1333333333333456E-3</v>
      </c>
    </row>
    <row r="228" spans="1:46" ht="15.75" x14ac:dyDescent="0.25">
      <c r="A228" s="15">
        <v>382276</v>
      </c>
      <c r="B228" s="16">
        <v>44714</v>
      </c>
      <c r="C228" s="16" t="s">
        <v>45</v>
      </c>
      <c r="D228" s="17" t="s">
        <v>70</v>
      </c>
      <c r="E228" s="52" t="s">
        <v>288</v>
      </c>
      <c r="F228" s="53">
        <v>80</v>
      </c>
      <c r="G228" s="54">
        <f t="shared" si="57"/>
        <v>4.1200000000000004E-3</v>
      </c>
      <c r="H228" s="44" t="s">
        <v>72</v>
      </c>
      <c r="I228" s="55">
        <f t="shared" si="58"/>
        <v>4.1000000000000003E-3</v>
      </c>
      <c r="J228" s="56">
        <v>0.34</v>
      </c>
      <c r="K228" s="57">
        <f t="shared" si="59"/>
        <v>4.1666666666666675E-3</v>
      </c>
      <c r="L228" s="44" t="s">
        <v>72</v>
      </c>
      <c r="M228" s="21" t="s">
        <v>73</v>
      </c>
      <c r="N228" s="22">
        <v>44714</v>
      </c>
      <c r="O228" s="23">
        <f t="shared" si="60"/>
        <v>0.3296</v>
      </c>
      <c r="P228" s="23">
        <f t="shared" si="61"/>
        <v>0.3296</v>
      </c>
      <c r="Q228" s="25" t="s">
        <v>74</v>
      </c>
      <c r="R228" s="49" t="s">
        <v>75</v>
      </c>
      <c r="S228" s="21">
        <v>2022060102</v>
      </c>
      <c r="T228" s="58">
        <v>4.0000000000000001E-3</v>
      </c>
      <c r="U228" s="59">
        <f t="shared" si="70"/>
        <v>0.32</v>
      </c>
      <c r="V228" s="29" t="s">
        <v>72</v>
      </c>
      <c r="W228" s="30" t="b">
        <f t="shared" si="62"/>
        <v>1</v>
      </c>
      <c r="X228" s="25"/>
      <c r="Y228" s="30" t="e">
        <f>VLOOKUP(A228,'[1]Средние курсы'!A:D,4,0)</f>
        <v>#N/A</v>
      </c>
      <c r="Z228" s="30" t="str">
        <f t="shared" si="63"/>
        <v>CNY</v>
      </c>
      <c r="AA228" s="31">
        <f t="shared" si="54"/>
        <v>0.3296</v>
      </c>
      <c r="AB228" s="60">
        <f t="shared" si="64"/>
        <v>4.0000000000000001E-3</v>
      </c>
      <c r="AC228" s="61">
        <f t="shared" si="55"/>
        <v>4.0000000000000001E-3</v>
      </c>
      <c r="AD228" s="13">
        <f t="shared" si="71"/>
        <v>4.1200000000000004E-3</v>
      </c>
      <c r="AE228" s="34">
        <f t="shared" si="65"/>
        <v>0</v>
      </c>
      <c r="AF228" s="60">
        <f t="shared" si="66"/>
        <v>0</v>
      </c>
      <c r="AG228" s="36">
        <f t="shared" si="67"/>
        <v>9.6000000000000252E-3</v>
      </c>
      <c r="AH228" s="37">
        <f t="shared" si="68"/>
        <v>3.7333333333333663E-3</v>
      </c>
      <c r="AI228" s="50" t="s">
        <v>76</v>
      </c>
      <c r="AJ228" s="50"/>
      <c r="AK228" s="25" t="b">
        <v>0</v>
      </c>
      <c r="AL228" s="25"/>
      <c r="AM228" s="25"/>
      <c r="AN228" s="25"/>
      <c r="AO228" s="25"/>
      <c r="AP228" s="37">
        <f t="shared" si="69"/>
        <v>3.333333333333334E-3</v>
      </c>
      <c r="AQ228" s="37"/>
      <c r="AR228" s="37"/>
      <c r="AS228" s="37"/>
      <c r="AT228" s="34">
        <f t="shared" si="56"/>
        <v>6.2666666666666912E-3</v>
      </c>
    </row>
    <row r="229" spans="1:46" ht="15.75" x14ac:dyDescent="0.25">
      <c r="A229" s="15">
        <v>382276</v>
      </c>
      <c r="B229" s="16">
        <v>44714</v>
      </c>
      <c r="C229" s="16" t="s">
        <v>45</v>
      </c>
      <c r="D229" s="17" t="s">
        <v>70</v>
      </c>
      <c r="E229" s="52" t="s">
        <v>289</v>
      </c>
      <c r="F229" s="53">
        <v>40</v>
      </c>
      <c r="G229" s="54">
        <f t="shared" si="57"/>
        <v>4.1200000000000004E-3</v>
      </c>
      <c r="H229" s="44" t="s">
        <v>72</v>
      </c>
      <c r="I229" s="55">
        <f t="shared" si="58"/>
        <v>4.1000000000000003E-3</v>
      </c>
      <c r="J229" s="56">
        <v>0.17</v>
      </c>
      <c r="K229" s="57">
        <f t="shared" si="59"/>
        <v>4.1666666666666675E-3</v>
      </c>
      <c r="L229" s="44" t="s">
        <v>72</v>
      </c>
      <c r="M229" s="21" t="s">
        <v>73</v>
      </c>
      <c r="N229" s="22">
        <v>44714</v>
      </c>
      <c r="O229" s="23">
        <f t="shared" si="60"/>
        <v>0.1648</v>
      </c>
      <c r="P229" s="23">
        <f t="shared" si="61"/>
        <v>0.1648</v>
      </c>
      <c r="Q229" s="25" t="s">
        <v>74</v>
      </c>
      <c r="R229" s="49" t="s">
        <v>75</v>
      </c>
      <c r="S229" s="21">
        <v>2022060102</v>
      </c>
      <c r="T229" s="58">
        <v>4.0000000000000001E-3</v>
      </c>
      <c r="U229" s="59">
        <f t="shared" si="70"/>
        <v>0.16</v>
      </c>
      <c r="V229" s="29" t="s">
        <v>72</v>
      </c>
      <c r="W229" s="30" t="b">
        <f t="shared" si="62"/>
        <v>1</v>
      </c>
      <c r="X229" s="25"/>
      <c r="Y229" s="30" t="e">
        <f>VLOOKUP(A229,'[1]Средние курсы'!A:D,4,0)</f>
        <v>#N/A</v>
      </c>
      <c r="Z229" s="30" t="str">
        <f t="shared" si="63"/>
        <v>CNY</v>
      </c>
      <c r="AA229" s="31">
        <f t="shared" si="54"/>
        <v>0.1648</v>
      </c>
      <c r="AB229" s="60">
        <f t="shared" si="64"/>
        <v>4.0000000000000001E-3</v>
      </c>
      <c r="AC229" s="61">
        <f t="shared" si="55"/>
        <v>4.0000000000000001E-3</v>
      </c>
      <c r="AD229" s="13">
        <f t="shared" si="71"/>
        <v>4.1200000000000004E-3</v>
      </c>
      <c r="AE229" s="34">
        <f t="shared" si="65"/>
        <v>0</v>
      </c>
      <c r="AF229" s="60">
        <f t="shared" si="66"/>
        <v>0</v>
      </c>
      <c r="AG229" s="36">
        <f t="shared" si="67"/>
        <v>4.8000000000000126E-3</v>
      </c>
      <c r="AH229" s="37">
        <f t="shared" si="68"/>
        <v>1.8666666666666831E-3</v>
      </c>
      <c r="AI229" s="50" t="s">
        <v>76</v>
      </c>
      <c r="AJ229" s="50"/>
      <c r="AK229" s="25" t="b">
        <v>0</v>
      </c>
      <c r="AL229" s="25"/>
      <c r="AM229" s="25"/>
      <c r="AN229" s="25"/>
      <c r="AO229" s="25"/>
      <c r="AP229" s="37">
        <f t="shared" si="69"/>
        <v>1.666666666666667E-3</v>
      </c>
      <c r="AQ229" s="37"/>
      <c r="AR229" s="37"/>
      <c r="AS229" s="37"/>
      <c r="AT229" s="34">
        <f t="shared" si="56"/>
        <v>3.1333333333333456E-3</v>
      </c>
    </row>
    <row r="230" spans="1:46" ht="15.75" x14ac:dyDescent="0.25">
      <c r="A230" s="15">
        <v>382276</v>
      </c>
      <c r="B230" s="16">
        <v>44714</v>
      </c>
      <c r="C230" s="16" t="s">
        <v>45</v>
      </c>
      <c r="D230" s="17" t="s">
        <v>70</v>
      </c>
      <c r="E230" s="52" t="s">
        <v>290</v>
      </c>
      <c r="F230" s="53">
        <v>80</v>
      </c>
      <c r="G230" s="54">
        <f t="shared" si="57"/>
        <v>4.1200000000000004E-3</v>
      </c>
      <c r="H230" s="44" t="s">
        <v>72</v>
      </c>
      <c r="I230" s="55">
        <f t="shared" si="58"/>
        <v>4.1000000000000003E-3</v>
      </c>
      <c r="J230" s="56">
        <v>0.34</v>
      </c>
      <c r="K230" s="57">
        <f t="shared" si="59"/>
        <v>4.1666666666666675E-3</v>
      </c>
      <c r="L230" s="44" t="s">
        <v>72</v>
      </c>
      <c r="M230" s="21" t="s">
        <v>73</v>
      </c>
      <c r="N230" s="22">
        <v>44714</v>
      </c>
      <c r="O230" s="23">
        <f t="shared" si="60"/>
        <v>0.3296</v>
      </c>
      <c r="P230" s="23">
        <f t="shared" si="61"/>
        <v>0.3296</v>
      </c>
      <c r="Q230" s="25" t="s">
        <v>74</v>
      </c>
      <c r="R230" s="49" t="s">
        <v>75</v>
      </c>
      <c r="S230" s="21">
        <v>2022060102</v>
      </c>
      <c r="T230" s="58">
        <v>4.0000000000000001E-3</v>
      </c>
      <c r="U230" s="59">
        <f t="shared" si="70"/>
        <v>0.32</v>
      </c>
      <c r="V230" s="29" t="s">
        <v>72</v>
      </c>
      <c r="W230" s="30" t="b">
        <f t="shared" si="62"/>
        <v>1</v>
      </c>
      <c r="X230" s="25"/>
      <c r="Y230" s="30" t="e">
        <f>VLOOKUP(A230,'[1]Средние курсы'!A:D,4,0)</f>
        <v>#N/A</v>
      </c>
      <c r="Z230" s="30" t="str">
        <f t="shared" si="63"/>
        <v>CNY</v>
      </c>
      <c r="AA230" s="31">
        <f t="shared" si="54"/>
        <v>0.3296</v>
      </c>
      <c r="AB230" s="60">
        <f t="shared" si="64"/>
        <v>4.0000000000000001E-3</v>
      </c>
      <c r="AC230" s="61">
        <f t="shared" si="55"/>
        <v>4.0000000000000001E-3</v>
      </c>
      <c r="AD230" s="13">
        <f t="shared" si="71"/>
        <v>4.1200000000000004E-3</v>
      </c>
      <c r="AE230" s="34">
        <f t="shared" si="65"/>
        <v>0</v>
      </c>
      <c r="AF230" s="60">
        <f t="shared" si="66"/>
        <v>0</v>
      </c>
      <c r="AG230" s="36">
        <f t="shared" si="67"/>
        <v>9.6000000000000252E-3</v>
      </c>
      <c r="AH230" s="37">
        <f t="shared" si="68"/>
        <v>3.7333333333333663E-3</v>
      </c>
      <c r="AI230" s="50" t="s">
        <v>76</v>
      </c>
      <c r="AJ230" s="50"/>
      <c r="AK230" s="25" t="b">
        <v>0</v>
      </c>
      <c r="AL230" s="25"/>
      <c r="AM230" s="25"/>
      <c r="AN230" s="25"/>
      <c r="AO230" s="25"/>
      <c r="AP230" s="37">
        <f t="shared" si="69"/>
        <v>3.333333333333334E-3</v>
      </c>
      <c r="AQ230" s="37"/>
      <c r="AR230" s="37"/>
      <c r="AS230" s="37"/>
      <c r="AT230" s="34">
        <f t="shared" si="56"/>
        <v>6.2666666666666912E-3</v>
      </c>
    </row>
    <row r="231" spans="1:46" ht="15.75" x14ac:dyDescent="0.25">
      <c r="A231" s="15">
        <v>382276</v>
      </c>
      <c r="B231" s="16">
        <v>44714</v>
      </c>
      <c r="C231" s="16" t="s">
        <v>45</v>
      </c>
      <c r="D231" s="17" t="s">
        <v>70</v>
      </c>
      <c r="E231" s="52" t="s">
        <v>291</v>
      </c>
      <c r="F231" s="53">
        <v>80</v>
      </c>
      <c r="G231" s="54">
        <f t="shared" si="57"/>
        <v>4.1200000000000004E-3</v>
      </c>
      <c r="H231" s="44" t="s">
        <v>72</v>
      </c>
      <c r="I231" s="55">
        <f t="shared" si="58"/>
        <v>4.1000000000000003E-3</v>
      </c>
      <c r="J231" s="56">
        <v>0.34</v>
      </c>
      <c r="K231" s="57">
        <f t="shared" si="59"/>
        <v>4.1666666666666675E-3</v>
      </c>
      <c r="L231" s="44" t="s">
        <v>72</v>
      </c>
      <c r="M231" s="21" t="s">
        <v>73</v>
      </c>
      <c r="N231" s="22">
        <v>44714</v>
      </c>
      <c r="O231" s="23">
        <f t="shared" si="60"/>
        <v>0.3296</v>
      </c>
      <c r="P231" s="23">
        <f t="shared" si="61"/>
        <v>0.3296</v>
      </c>
      <c r="Q231" s="25" t="s">
        <v>74</v>
      </c>
      <c r="R231" s="49" t="s">
        <v>75</v>
      </c>
      <c r="S231" s="21">
        <v>2022060102</v>
      </c>
      <c r="T231" s="58">
        <v>4.0000000000000001E-3</v>
      </c>
      <c r="U231" s="59">
        <f t="shared" si="70"/>
        <v>0.32</v>
      </c>
      <c r="V231" s="29" t="s">
        <v>72</v>
      </c>
      <c r="W231" s="30" t="b">
        <f t="shared" si="62"/>
        <v>1</v>
      </c>
      <c r="X231" s="25"/>
      <c r="Y231" s="30" t="e">
        <f>VLOOKUP(A231,'[1]Средние курсы'!A:D,4,0)</f>
        <v>#N/A</v>
      </c>
      <c r="Z231" s="30" t="str">
        <f t="shared" si="63"/>
        <v>CNY</v>
      </c>
      <c r="AA231" s="31">
        <f t="shared" si="54"/>
        <v>0.3296</v>
      </c>
      <c r="AB231" s="60">
        <f t="shared" si="64"/>
        <v>4.0000000000000001E-3</v>
      </c>
      <c r="AC231" s="61">
        <f t="shared" si="55"/>
        <v>4.0000000000000001E-3</v>
      </c>
      <c r="AD231" s="13">
        <f t="shared" si="71"/>
        <v>4.1200000000000004E-3</v>
      </c>
      <c r="AE231" s="34">
        <f t="shared" si="65"/>
        <v>0</v>
      </c>
      <c r="AF231" s="60">
        <f t="shared" si="66"/>
        <v>0</v>
      </c>
      <c r="AG231" s="36">
        <f t="shared" si="67"/>
        <v>9.6000000000000252E-3</v>
      </c>
      <c r="AH231" s="37">
        <f t="shared" si="68"/>
        <v>3.7333333333333663E-3</v>
      </c>
      <c r="AI231" s="50" t="s">
        <v>76</v>
      </c>
      <c r="AJ231" s="50"/>
      <c r="AK231" s="25" t="b">
        <v>0</v>
      </c>
      <c r="AL231" s="25"/>
      <c r="AM231" s="25"/>
      <c r="AN231" s="25"/>
      <c r="AO231" s="25"/>
      <c r="AP231" s="37">
        <f t="shared" si="69"/>
        <v>3.333333333333334E-3</v>
      </c>
      <c r="AQ231" s="37"/>
      <c r="AR231" s="37"/>
      <c r="AS231" s="37"/>
      <c r="AT231" s="34">
        <f t="shared" si="56"/>
        <v>6.2666666666666912E-3</v>
      </c>
    </row>
    <row r="232" spans="1:46" ht="15.75" x14ac:dyDescent="0.25">
      <c r="A232" s="15">
        <v>382276</v>
      </c>
      <c r="B232" s="16">
        <v>44714</v>
      </c>
      <c r="C232" s="16" t="s">
        <v>45</v>
      </c>
      <c r="D232" s="17" t="s">
        <v>70</v>
      </c>
      <c r="E232" s="52" t="s">
        <v>292</v>
      </c>
      <c r="F232" s="53">
        <v>480</v>
      </c>
      <c r="G232" s="54">
        <f t="shared" si="57"/>
        <v>4.1200000000000004E-3</v>
      </c>
      <c r="H232" s="44" t="s">
        <v>72</v>
      </c>
      <c r="I232" s="55">
        <f t="shared" si="58"/>
        <v>4.1000000000000003E-3</v>
      </c>
      <c r="J232" s="56">
        <v>2.02</v>
      </c>
      <c r="K232" s="57">
        <f t="shared" si="59"/>
        <v>4.1258169934640524E-3</v>
      </c>
      <c r="L232" s="44" t="s">
        <v>72</v>
      </c>
      <c r="M232" s="21" t="s">
        <v>73</v>
      </c>
      <c r="N232" s="22">
        <v>44714</v>
      </c>
      <c r="O232" s="23">
        <f t="shared" si="60"/>
        <v>1.9776000000000002</v>
      </c>
      <c r="P232" s="23">
        <f t="shared" si="61"/>
        <v>1.9776000000000002</v>
      </c>
      <c r="Q232" s="25" t="s">
        <v>74</v>
      </c>
      <c r="R232" s="49" t="s">
        <v>75</v>
      </c>
      <c r="S232" s="21">
        <v>2022060102</v>
      </c>
      <c r="T232" s="58">
        <v>4.0000000000000001E-3</v>
      </c>
      <c r="U232" s="59">
        <f t="shared" si="70"/>
        <v>1.92</v>
      </c>
      <c r="V232" s="29" t="s">
        <v>72</v>
      </c>
      <c r="W232" s="30" t="b">
        <f t="shared" si="62"/>
        <v>1</v>
      </c>
      <c r="X232" s="25"/>
      <c r="Y232" s="30" t="e">
        <f>VLOOKUP(A232,'[1]Средние курсы'!A:D,4,0)</f>
        <v>#N/A</v>
      </c>
      <c r="Z232" s="30" t="str">
        <f t="shared" si="63"/>
        <v>CNY</v>
      </c>
      <c r="AA232" s="31">
        <f t="shared" si="54"/>
        <v>1.9776000000000002</v>
      </c>
      <c r="AB232" s="60">
        <f t="shared" si="64"/>
        <v>4.0000000000000001E-3</v>
      </c>
      <c r="AC232" s="61">
        <f t="shared" si="55"/>
        <v>4.0000000000000001E-3</v>
      </c>
      <c r="AD232" s="13">
        <f t="shared" si="71"/>
        <v>4.1200000000000004E-3</v>
      </c>
      <c r="AE232" s="34">
        <f t="shared" si="65"/>
        <v>0</v>
      </c>
      <c r="AF232" s="60">
        <f t="shared" si="66"/>
        <v>0</v>
      </c>
      <c r="AG232" s="36">
        <f t="shared" si="67"/>
        <v>5.7600000000000151E-2</v>
      </c>
      <c r="AH232" s="37">
        <f t="shared" si="68"/>
        <v>2.7921568627449489E-3</v>
      </c>
      <c r="AI232" s="50" t="s">
        <v>76</v>
      </c>
      <c r="AJ232" s="50"/>
      <c r="AK232" s="25" t="b">
        <v>0</v>
      </c>
      <c r="AL232" s="25"/>
      <c r="AM232" s="25"/>
      <c r="AN232" s="25"/>
      <c r="AO232" s="25"/>
      <c r="AP232" s="37">
        <f t="shared" si="69"/>
        <v>1.9803921568627453E-2</v>
      </c>
      <c r="AQ232" s="37"/>
      <c r="AR232" s="37"/>
      <c r="AS232" s="37"/>
      <c r="AT232" s="34">
        <f t="shared" si="56"/>
        <v>3.7796078431372698E-2</v>
      </c>
    </row>
    <row r="233" spans="1:46" ht="15.75" x14ac:dyDescent="0.25">
      <c r="A233" s="15">
        <v>382276</v>
      </c>
      <c r="B233" s="16">
        <v>44714</v>
      </c>
      <c r="C233" s="16" t="s">
        <v>45</v>
      </c>
      <c r="D233" s="17" t="s">
        <v>70</v>
      </c>
      <c r="E233" s="52" t="s">
        <v>293</v>
      </c>
      <c r="F233" s="53">
        <v>40</v>
      </c>
      <c r="G233" s="54">
        <f t="shared" si="57"/>
        <v>4.1200000000000004E-3</v>
      </c>
      <c r="H233" s="44" t="s">
        <v>72</v>
      </c>
      <c r="I233" s="55">
        <f t="shared" si="58"/>
        <v>4.1000000000000003E-3</v>
      </c>
      <c r="J233" s="56">
        <v>0.17</v>
      </c>
      <c r="K233" s="57">
        <f t="shared" si="59"/>
        <v>4.1666666666666675E-3</v>
      </c>
      <c r="L233" s="44" t="s">
        <v>72</v>
      </c>
      <c r="M233" s="21" t="s">
        <v>73</v>
      </c>
      <c r="N233" s="22">
        <v>44714</v>
      </c>
      <c r="O233" s="23">
        <f t="shared" si="60"/>
        <v>0.1648</v>
      </c>
      <c r="P233" s="23">
        <f t="shared" si="61"/>
        <v>0.1648</v>
      </c>
      <c r="Q233" s="25" t="s">
        <v>74</v>
      </c>
      <c r="R233" s="49" t="s">
        <v>75</v>
      </c>
      <c r="S233" s="21">
        <v>2022060102</v>
      </c>
      <c r="T233" s="58">
        <v>4.0000000000000001E-3</v>
      </c>
      <c r="U233" s="59">
        <f t="shared" si="70"/>
        <v>0.16</v>
      </c>
      <c r="V233" s="29" t="s">
        <v>72</v>
      </c>
      <c r="W233" s="30" t="b">
        <f t="shared" si="62"/>
        <v>1</v>
      </c>
      <c r="X233" s="25"/>
      <c r="Y233" s="30" t="e">
        <f>VLOOKUP(A233,'[1]Средние курсы'!A:D,4,0)</f>
        <v>#N/A</v>
      </c>
      <c r="Z233" s="30" t="str">
        <f t="shared" si="63"/>
        <v>CNY</v>
      </c>
      <c r="AA233" s="31">
        <f t="shared" si="54"/>
        <v>0.1648</v>
      </c>
      <c r="AB233" s="60">
        <f t="shared" si="64"/>
        <v>4.0000000000000001E-3</v>
      </c>
      <c r="AC233" s="61">
        <f t="shared" si="55"/>
        <v>4.0000000000000001E-3</v>
      </c>
      <c r="AD233" s="13">
        <f t="shared" si="71"/>
        <v>4.1200000000000004E-3</v>
      </c>
      <c r="AE233" s="34">
        <f t="shared" si="65"/>
        <v>0</v>
      </c>
      <c r="AF233" s="60">
        <f t="shared" si="66"/>
        <v>0</v>
      </c>
      <c r="AG233" s="36">
        <f t="shared" si="67"/>
        <v>4.8000000000000126E-3</v>
      </c>
      <c r="AH233" s="37">
        <f t="shared" si="68"/>
        <v>1.8666666666666831E-3</v>
      </c>
      <c r="AI233" s="50" t="s">
        <v>76</v>
      </c>
      <c r="AJ233" s="50"/>
      <c r="AK233" s="25" t="b">
        <v>0</v>
      </c>
      <c r="AL233" s="25"/>
      <c r="AM233" s="25"/>
      <c r="AN233" s="25"/>
      <c r="AO233" s="25"/>
      <c r="AP233" s="37">
        <f t="shared" si="69"/>
        <v>1.666666666666667E-3</v>
      </c>
      <c r="AQ233" s="37"/>
      <c r="AR233" s="37"/>
      <c r="AS233" s="37"/>
      <c r="AT233" s="34">
        <f t="shared" si="56"/>
        <v>3.1333333333333456E-3</v>
      </c>
    </row>
    <row r="234" spans="1:46" ht="15.75" x14ac:dyDescent="0.25">
      <c r="A234" s="15">
        <v>382276</v>
      </c>
      <c r="B234" s="16">
        <v>44714</v>
      </c>
      <c r="C234" s="16" t="s">
        <v>45</v>
      </c>
      <c r="D234" s="17" t="s">
        <v>70</v>
      </c>
      <c r="E234" s="52" t="s">
        <v>294</v>
      </c>
      <c r="F234" s="53">
        <v>80</v>
      </c>
      <c r="G234" s="54">
        <f t="shared" si="57"/>
        <v>4.1200000000000004E-3</v>
      </c>
      <c r="H234" s="44" t="s">
        <v>72</v>
      </c>
      <c r="I234" s="55">
        <f t="shared" si="58"/>
        <v>4.1000000000000003E-3</v>
      </c>
      <c r="J234" s="56">
        <v>0.34</v>
      </c>
      <c r="K234" s="57">
        <f t="shared" si="59"/>
        <v>4.1666666666666675E-3</v>
      </c>
      <c r="L234" s="44" t="s">
        <v>72</v>
      </c>
      <c r="M234" s="21" t="s">
        <v>73</v>
      </c>
      <c r="N234" s="22">
        <v>44714</v>
      </c>
      <c r="O234" s="23">
        <f t="shared" si="60"/>
        <v>0.3296</v>
      </c>
      <c r="P234" s="23">
        <f t="shared" si="61"/>
        <v>0.3296</v>
      </c>
      <c r="Q234" s="25" t="s">
        <v>74</v>
      </c>
      <c r="R234" s="49" t="s">
        <v>75</v>
      </c>
      <c r="S234" s="21">
        <v>2022060102</v>
      </c>
      <c r="T234" s="58">
        <v>4.0000000000000001E-3</v>
      </c>
      <c r="U234" s="59">
        <f t="shared" si="70"/>
        <v>0.32</v>
      </c>
      <c r="V234" s="29" t="s">
        <v>72</v>
      </c>
      <c r="W234" s="30" t="b">
        <f t="shared" si="62"/>
        <v>1</v>
      </c>
      <c r="X234" s="25"/>
      <c r="Y234" s="30" t="e">
        <f>VLOOKUP(A234,'[1]Средние курсы'!A:D,4,0)</f>
        <v>#N/A</v>
      </c>
      <c r="Z234" s="30" t="str">
        <f t="shared" si="63"/>
        <v>CNY</v>
      </c>
      <c r="AA234" s="31">
        <f t="shared" si="54"/>
        <v>0.3296</v>
      </c>
      <c r="AB234" s="60">
        <f t="shared" si="64"/>
        <v>4.0000000000000001E-3</v>
      </c>
      <c r="AC234" s="61">
        <f t="shared" si="55"/>
        <v>4.0000000000000001E-3</v>
      </c>
      <c r="AD234" s="13">
        <f t="shared" si="71"/>
        <v>4.1200000000000004E-3</v>
      </c>
      <c r="AE234" s="34">
        <f t="shared" si="65"/>
        <v>0</v>
      </c>
      <c r="AF234" s="60">
        <f t="shared" si="66"/>
        <v>0</v>
      </c>
      <c r="AG234" s="36">
        <f t="shared" si="67"/>
        <v>9.6000000000000252E-3</v>
      </c>
      <c r="AH234" s="37">
        <f t="shared" si="68"/>
        <v>3.7333333333333663E-3</v>
      </c>
      <c r="AI234" s="50" t="s">
        <v>76</v>
      </c>
      <c r="AJ234" s="50"/>
      <c r="AK234" s="25" t="b">
        <v>0</v>
      </c>
      <c r="AL234" s="25"/>
      <c r="AM234" s="25"/>
      <c r="AN234" s="25"/>
      <c r="AO234" s="25"/>
      <c r="AP234" s="37">
        <f t="shared" si="69"/>
        <v>3.333333333333334E-3</v>
      </c>
      <c r="AQ234" s="37"/>
      <c r="AR234" s="37"/>
      <c r="AS234" s="37"/>
      <c r="AT234" s="34">
        <f t="shared" si="56"/>
        <v>6.2666666666666912E-3</v>
      </c>
    </row>
    <row r="235" spans="1:46" ht="15.75" x14ac:dyDescent="0.25">
      <c r="A235" s="15">
        <v>382276</v>
      </c>
      <c r="B235" s="16">
        <v>44714</v>
      </c>
      <c r="C235" s="16" t="s">
        <v>45</v>
      </c>
      <c r="D235" s="17" t="s">
        <v>70</v>
      </c>
      <c r="E235" s="52" t="s">
        <v>295</v>
      </c>
      <c r="F235" s="53">
        <v>80</v>
      </c>
      <c r="G235" s="54">
        <f t="shared" si="57"/>
        <v>4.1200000000000004E-3</v>
      </c>
      <c r="H235" s="44" t="s">
        <v>72</v>
      </c>
      <c r="I235" s="55">
        <f t="shared" si="58"/>
        <v>4.1000000000000003E-3</v>
      </c>
      <c r="J235" s="56">
        <v>0.34</v>
      </c>
      <c r="K235" s="57">
        <f t="shared" si="59"/>
        <v>4.1666666666666675E-3</v>
      </c>
      <c r="L235" s="44" t="s">
        <v>72</v>
      </c>
      <c r="M235" s="21" t="s">
        <v>73</v>
      </c>
      <c r="N235" s="22">
        <v>44714</v>
      </c>
      <c r="O235" s="23">
        <f t="shared" si="60"/>
        <v>0.3296</v>
      </c>
      <c r="P235" s="23">
        <f t="shared" si="61"/>
        <v>0.3296</v>
      </c>
      <c r="Q235" s="25" t="s">
        <v>74</v>
      </c>
      <c r="R235" s="49" t="s">
        <v>75</v>
      </c>
      <c r="S235" s="21">
        <v>2022060102</v>
      </c>
      <c r="T235" s="58">
        <v>4.0000000000000001E-3</v>
      </c>
      <c r="U235" s="59">
        <f t="shared" si="70"/>
        <v>0.32</v>
      </c>
      <c r="V235" s="29" t="s">
        <v>72</v>
      </c>
      <c r="W235" s="30" t="b">
        <f t="shared" si="62"/>
        <v>1</v>
      </c>
      <c r="X235" s="25"/>
      <c r="Y235" s="30" t="e">
        <f>VLOOKUP(A235,'[1]Средние курсы'!A:D,4,0)</f>
        <v>#N/A</v>
      </c>
      <c r="Z235" s="30" t="str">
        <f t="shared" si="63"/>
        <v>CNY</v>
      </c>
      <c r="AA235" s="31">
        <f t="shared" si="54"/>
        <v>0.3296</v>
      </c>
      <c r="AB235" s="60">
        <f t="shared" si="64"/>
        <v>4.0000000000000001E-3</v>
      </c>
      <c r="AC235" s="61">
        <f t="shared" si="55"/>
        <v>4.0000000000000001E-3</v>
      </c>
      <c r="AD235" s="13">
        <f t="shared" si="71"/>
        <v>4.1200000000000004E-3</v>
      </c>
      <c r="AE235" s="34">
        <f t="shared" si="65"/>
        <v>0</v>
      </c>
      <c r="AF235" s="60">
        <f t="shared" si="66"/>
        <v>0</v>
      </c>
      <c r="AG235" s="36">
        <f t="shared" si="67"/>
        <v>9.6000000000000252E-3</v>
      </c>
      <c r="AH235" s="37">
        <f t="shared" si="68"/>
        <v>3.7333333333333663E-3</v>
      </c>
      <c r="AI235" s="50" t="s">
        <v>76</v>
      </c>
      <c r="AJ235" s="50"/>
      <c r="AK235" s="25" t="b">
        <v>0</v>
      </c>
      <c r="AL235" s="25"/>
      <c r="AM235" s="25"/>
      <c r="AN235" s="25"/>
      <c r="AO235" s="25"/>
      <c r="AP235" s="37">
        <f t="shared" si="69"/>
        <v>3.333333333333334E-3</v>
      </c>
      <c r="AQ235" s="37"/>
      <c r="AR235" s="37"/>
      <c r="AS235" s="37"/>
      <c r="AT235" s="34">
        <f t="shared" si="56"/>
        <v>6.2666666666666912E-3</v>
      </c>
    </row>
    <row r="236" spans="1:46" ht="15.75" x14ac:dyDescent="0.25">
      <c r="A236" s="15">
        <v>382276</v>
      </c>
      <c r="B236" s="16">
        <v>44714</v>
      </c>
      <c r="C236" s="16" t="s">
        <v>45</v>
      </c>
      <c r="D236" s="17" t="s">
        <v>70</v>
      </c>
      <c r="E236" s="52" t="s">
        <v>296</v>
      </c>
      <c r="F236" s="53">
        <v>40</v>
      </c>
      <c r="G236" s="54">
        <f t="shared" si="57"/>
        <v>4.1200000000000004E-3</v>
      </c>
      <c r="H236" s="44" t="s">
        <v>72</v>
      </c>
      <c r="I236" s="55">
        <f t="shared" si="58"/>
        <v>4.1000000000000003E-3</v>
      </c>
      <c r="J236" s="56">
        <v>0.17</v>
      </c>
      <c r="K236" s="57">
        <f t="shared" si="59"/>
        <v>4.1666666666666675E-3</v>
      </c>
      <c r="L236" s="44" t="s">
        <v>72</v>
      </c>
      <c r="M236" s="21" t="s">
        <v>73</v>
      </c>
      <c r="N236" s="22">
        <v>44714</v>
      </c>
      <c r="O236" s="23">
        <f t="shared" si="60"/>
        <v>0.1648</v>
      </c>
      <c r="P236" s="23">
        <f t="shared" si="61"/>
        <v>0.1648</v>
      </c>
      <c r="Q236" s="25" t="s">
        <v>74</v>
      </c>
      <c r="R236" s="49" t="s">
        <v>75</v>
      </c>
      <c r="S236" s="21">
        <v>2022060102</v>
      </c>
      <c r="T236" s="58">
        <v>4.0000000000000001E-3</v>
      </c>
      <c r="U236" s="59">
        <f t="shared" si="70"/>
        <v>0.16</v>
      </c>
      <c r="V236" s="29" t="s">
        <v>72</v>
      </c>
      <c r="W236" s="30" t="b">
        <f t="shared" si="62"/>
        <v>1</v>
      </c>
      <c r="X236" s="25"/>
      <c r="Y236" s="30" t="e">
        <f>VLOOKUP(A236,'[1]Средние курсы'!A:D,4,0)</f>
        <v>#N/A</v>
      </c>
      <c r="Z236" s="30" t="str">
        <f t="shared" si="63"/>
        <v>CNY</v>
      </c>
      <c r="AA236" s="31">
        <f t="shared" si="54"/>
        <v>0.1648</v>
      </c>
      <c r="AB236" s="60">
        <f t="shared" si="64"/>
        <v>4.0000000000000001E-3</v>
      </c>
      <c r="AC236" s="61">
        <f t="shared" si="55"/>
        <v>4.0000000000000001E-3</v>
      </c>
      <c r="AD236" s="13">
        <f t="shared" si="71"/>
        <v>4.1200000000000004E-3</v>
      </c>
      <c r="AE236" s="34">
        <f t="shared" si="65"/>
        <v>0</v>
      </c>
      <c r="AF236" s="60">
        <f t="shared" si="66"/>
        <v>0</v>
      </c>
      <c r="AG236" s="36">
        <f t="shared" si="67"/>
        <v>4.8000000000000126E-3</v>
      </c>
      <c r="AH236" s="37">
        <f t="shared" si="68"/>
        <v>1.8666666666666831E-3</v>
      </c>
      <c r="AI236" s="50" t="s">
        <v>76</v>
      </c>
      <c r="AJ236" s="50"/>
      <c r="AK236" s="25" t="b">
        <v>0</v>
      </c>
      <c r="AL236" s="25"/>
      <c r="AM236" s="25"/>
      <c r="AN236" s="25"/>
      <c r="AO236" s="25"/>
      <c r="AP236" s="37">
        <f t="shared" si="69"/>
        <v>1.666666666666667E-3</v>
      </c>
      <c r="AQ236" s="37"/>
      <c r="AR236" s="37"/>
      <c r="AS236" s="37"/>
      <c r="AT236" s="34">
        <f t="shared" si="56"/>
        <v>3.1333333333333456E-3</v>
      </c>
    </row>
    <row r="237" spans="1:46" ht="15.75" x14ac:dyDescent="0.25">
      <c r="A237" s="15">
        <v>382276</v>
      </c>
      <c r="B237" s="16">
        <v>44714</v>
      </c>
      <c r="C237" s="16" t="s">
        <v>45</v>
      </c>
      <c r="D237" s="17" t="s">
        <v>70</v>
      </c>
      <c r="E237" s="52" t="s">
        <v>297</v>
      </c>
      <c r="F237" s="53">
        <v>40</v>
      </c>
      <c r="G237" s="54">
        <f t="shared" si="57"/>
        <v>4.1200000000000004E-3</v>
      </c>
      <c r="H237" s="44" t="s">
        <v>72</v>
      </c>
      <c r="I237" s="55">
        <f t="shared" si="58"/>
        <v>4.1000000000000003E-3</v>
      </c>
      <c r="J237" s="56">
        <v>0.17</v>
      </c>
      <c r="K237" s="57">
        <f t="shared" si="59"/>
        <v>4.1666666666666675E-3</v>
      </c>
      <c r="L237" s="44" t="s">
        <v>72</v>
      </c>
      <c r="M237" s="21" t="s">
        <v>73</v>
      </c>
      <c r="N237" s="22">
        <v>44714</v>
      </c>
      <c r="O237" s="23">
        <f t="shared" si="60"/>
        <v>0.1648</v>
      </c>
      <c r="P237" s="23">
        <f t="shared" si="61"/>
        <v>0.1648</v>
      </c>
      <c r="Q237" s="25" t="s">
        <v>74</v>
      </c>
      <c r="R237" s="49" t="s">
        <v>75</v>
      </c>
      <c r="S237" s="21">
        <v>2022060102</v>
      </c>
      <c r="T237" s="58">
        <v>4.0000000000000001E-3</v>
      </c>
      <c r="U237" s="59">
        <f t="shared" si="70"/>
        <v>0.16</v>
      </c>
      <c r="V237" s="29" t="s">
        <v>72</v>
      </c>
      <c r="W237" s="30" t="b">
        <f t="shared" si="62"/>
        <v>1</v>
      </c>
      <c r="X237" s="25"/>
      <c r="Y237" s="30" t="e">
        <f>VLOOKUP(A237,'[1]Средние курсы'!A:D,4,0)</f>
        <v>#N/A</v>
      </c>
      <c r="Z237" s="30" t="str">
        <f t="shared" si="63"/>
        <v>CNY</v>
      </c>
      <c r="AA237" s="31">
        <f t="shared" si="54"/>
        <v>0.1648</v>
      </c>
      <c r="AB237" s="60">
        <f t="shared" si="64"/>
        <v>4.0000000000000001E-3</v>
      </c>
      <c r="AC237" s="61">
        <f t="shared" si="55"/>
        <v>4.0000000000000001E-3</v>
      </c>
      <c r="AD237" s="13">
        <f t="shared" si="71"/>
        <v>4.1200000000000004E-3</v>
      </c>
      <c r="AE237" s="34">
        <f t="shared" si="65"/>
        <v>0</v>
      </c>
      <c r="AF237" s="60">
        <f t="shared" si="66"/>
        <v>0</v>
      </c>
      <c r="AG237" s="36">
        <f t="shared" si="67"/>
        <v>4.8000000000000126E-3</v>
      </c>
      <c r="AH237" s="37">
        <f t="shared" si="68"/>
        <v>1.8666666666666831E-3</v>
      </c>
      <c r="AI237" s="50" t="s">
        <v>76</v>
      </c>
      <c r="AJ237" s="50"/>
      <c r="AK237" s="25" t="b">
        <v>0</v>
      </c>
      <c r="AL237" s="25"/>
      <c r="AM237" s="25"/>
      <c r="AN237" s="25"/>
      <c r="AO237" s="25"/>
      <c r="AP237" s="37">
        <f t="shared" si="69"/>
        <v>1.666666666666667E-3</v>
      </c>
      <c r="AQ237" s="37"/>
      <c r="AR237" s="37"/>
      <c r="AS237" s="37"/>
      <c r="AT237" s="34">
        <f t="shared" si="56"/>
        <v>3.1333333333333456E-3</v>
      </c>
    </row>
    <row r="238" spans="1:46" ht="15.75" x14ac:dyDescent="0.25">
      <c r="A238" s="15">
        <v>382276</v>
      </c>
      <c r="B238" s="16">
        <v>44714</v>
      </c>
      <c r="C238" s="16" t="s">
        <v>45</v>
      </c>
      <c r="D238" s="17" t="s">
        <v>70</v>
      </c>
      <c r="E238" s="52" t="s">
        <v>298</v>
      </c>
      <c r="F238" s="53">
        <v>120</v>
      </c>
      <c r="G238" s="54">
        <f t="shared" si="57"/>
        <v>4.1200000000000004E-3</v>
      </c>
      <c r="H238" s="44" t="s">
        <v>72</v>
      </c>
      <c r="I238" s="55">
        <f t="shared" si="58"/>
        <v>4.1000000000000003E-3</v>
      </c>
      <c r="J238" s="56">
        <v>0.5</v>
      </c>
      <c r="K238" s="57">
        <f t="shared" si="59"/>
        <v>4.0849673202614381E-3</v>
      </c>
      <c r="L238" s="44" t="s">
        <v>72</v>
      </c>
      <c r="M238" s="21" t="s">
        <v>73</v>
      </c>
      <c r="N238" s="22">
        <v>44714</v>
      </c>
      <c r="O238" s="23">
        <f t="shared" si="60"/>
        <v>0.49440000000000006</v>
      </c>
      <c r="P238" s="23">
        <f t="shared" si="61"/>
        <v>0.49440000000000006</v>
      </c>
      <c r="Q238" s="25" t="s">
        <v>74</v>
      </c>
      <c r="R238" s="49" t="s">
        <v>75</v>
      </c>
      <c r="S238" s="21">
        <v>2022060102</v>
      </c>
      <c r="T238" s="58">
        <v>4.0000000000000001E-3</v>
      </c>
      <c r="U238" s="59">
        <f t="shared" si="70"/>
        <v>0.48</v>
      </c>
      <c r="V238" s="29" t="s">
        <v>72</v>
      </c>
      <c r="W238" s="30" t="b">
        <f t="shared" si="62"/>
        <v>1</v>
      </c>
      <c r="X238" s="25"/>
      <c r="Y238" s="30" t="e">
        <f>VLOOKUP(A238,'[1]Средние курсы'!A:D,4,0)</f>
        <v>#N/A</v>
      </c>
      <c r="Z238" s="30" t="str">
        <f t="shared" si="63"/>
        <v>CNY</v>
      </c>
      <c r="AA238" s="31">
        <f t="shared" si="54"/>
        <v>0.49440000000000006</v>
      </c>
      <c r="AB238" s="60">
        <f t="shared" si="64"/>
        <v>4.0000000000000001E-3</v>
      </c>
      <c r="AC238" s="61">
        <f t="shared" si="55"/>
        <v>4.0000000000000001E-3</v>
      </c>
      <c r="AD238" s="13">
        <f t="shared" si="71"/>
        <v>4.1200000000000004E-3</v>
      </c>
      <c r="AE238" s="34">
        <f t="shared" si="65"/>
        <v>0</v>
      </c>
      <c r="AF238" s="60">
        <f t="shared" si="66"/>
        <v>0</v>
      </c>
      <c r="AG238" s="36">
        <f t="shared" si="67"/>
        <v>1.4400000000000038E-2</v>
      </c>
      <c r="AH238" s="37">
        <f t="shared" si="68"/>
        <v>-4.2039215686274709E-3</v>
      </c>
      <c r="AI238" s="50" t="s">
        <v>76</v>
      </c>
      <c r="AJ238" s="50"/>
      <c r="AK238" s="25" t="b">
        <v>0</v>
      </c>
      <c r="AL238" s="25"/>
      <c r="AM238" s="25"/>
      <c r="AN238" s="25"/>
      <c r="AO238" s="25"/>
      <c r="AP238" s="37">
        <f t="shared" si="69"/>
        <v>4.9019607843137263E-3</v>
      </c>
      <c r="AQ238" s="37"/>
      <c r="AR238" s="37"/>
      <c r="AS238" s="37"/>
      <c r="AT238" s="34">
        <f t="shared" si="56"/>
        <v>9.4980392156863123E-3</v>
      </c>
    </row>
    <row r="239" spans="1:46" ht="15.75" x14ac:dyDescent="0.25">
      <c r="A239" s="15">
        <v>382276</v>
      </c>
      <c r="B239" s="16">
        <v>44714</v>
      </c>
      <c r="C239" s="16" t="s">
        <v>45</v>
      </c>
      <c r="D239" s="17" t="s">
        <v>70</v>
      </c>
      <c r="E239" s="52" t="s">
        <v>299</v>
      </c>
      <c r="F239" s="53">
        <v>7320</v>
      </c>
      <c r="G239" s="54">
        <f t="shared" si="57"/>
        <v>4.1200000000000004E-3</v>
      </c>
      <c r="H239" s="44" t="s">
        <v>72</v>
      </c>
      <c r="I239" s="55">
        <f t="shared" si="58"/>
        <v>4.1000000000000003E-3</v>
      </c>
      <c r="J239" s="56">
        <v>30.74</v>
      </c>
      <c r="K239" s="57">
        <f t="shared" si="59"/>
        <v>4.1171113254044791E-3</v>
      </c>
      <c r="L239" s="44" t="s">
        <v>72</v>
      </c>
      <c r="M239" s="21" t="s">
        <v>73</v>
      </c>
      <c r="N239" s="22">
        <v>44714</v>
      </c>
      <c r="O239" s="23">
        <f t="shared" si="60"/>
        <v>30.158400000000004</v>
      </c>
      <c r="P239" s="23">
        <f t="shared" si="61"/>
        <v>30.158400000000004</v>
      </c>
      <c r="Q239" s="25" t="s">
        <v>74</v>
      </c>
      <c r="R239" s="49" t="s">
        <v>75</v>
      </c>
      <c r="S239" s="21">
        <v>2022060102</v>
      </c>
      <c r="T239" s="58">
        <v>4.0000000000000001E-3</v>
      </c>
      <c r="U239" s="59">
        <f t="shared" si="70"/>
        <v>29.28</v>
      </c>
      <c r="V239" s="29" t="s">
        <v>72</v>
      </c>
      <c r="W239" s="30" t="b">
        <f t="shared" si="62"/>
        <v>1</v>
      </c>
      <c r="X239" s="25"/>
      <c r="Y239" s="30" t="e">
        <f>VLOOKUP(A239,'[1]Средние курсы'!A:D,4,0)</f>
        <v>#N/A</v>
      </c>
      <c r="Z239" s="30" t="str">
        <f t="shared" si="63"/>
        <v>CNY</v>
      </c>
      <c r="AA239" s="31">
        <f t="shared" si="54"/>
        <v>30.158400000000004</v>
      </c>
      <c r="AB239" s="60">
        <f t="shared" si="64"/>
        <v>4.0000000000000001E-3</v>
      </c>
      <c r="AC239" s="61">
        <f t="shared" si="55"/>
        <v>4.0000000000000001E-3</v>
      </c>
      <c r="AD239" s="13">
        <f t="shared" si="71"/>
        <v>4.1200000000000004E-3</v>
      </c>
      <c r="AE239" s="34">
        <f t="shared" si="65"/>
        <v>0</v>
      </c>
      <c r="AF239" s="60">
        <f t="shared" si="66"/>
        <v>0</v>
      </c>
      <c r="AG239" s="36">
        <f t="shared" si="67"/>
        <v>0.87840000000000229</v>
      </c>
      <c r="AH239" s="37">
        <f t="shared" si="68"/>
        <v>-2.1145098039215965E-2</v>
      </c>
      <c r="AI239" s="50" t="s">
        <v>76</v>
      </c>
      <c r="AJ239" s="50"/>
      <c r="AK239" s="25" t="b">
        <v>0</v>
      </c>
      <c r="AL239" s="25"/>
      <c r="AM239" s="25"/>
      <c r="AN239" s="25"/>
      <c r="AO239" s="25"/>
      <c r="AP239" s="37">
        <f t="shared" si="69"/>
        <v>0.30137254901960786</v>
      </c>
      <c r="AQ239" s="37"/>
      <c r="AR239" s="37"/>
      <c r="AS239" s="37"/>
      <c r="AT239" s="34">
        <f t="shared" si="56"/>
        <v>0.57702745098039443</v>
      </c>
    </row>
    <row r="240" spans="1:46" ht="15.75" x14ac:dyDescent="0.25">
      <c r="A240" s="15">
        <v>382276</v>
      </c>
      <c r="B240" s="16">
        <v>44714</v>
      </c>
      <c r="C240" s="16" t="s">
        <v>45</v>
      </c>
      <c r="D240" s="17" t="s">
        <v>70</v>
      </c>
      <c r="E240" s="52" t="s">
        <v>300</v>
      </c>
      <c r="F240" s="53">
        <v>200</v>
      </c>
      <c r="G240" s="54">
        <f t="shared" si="57"/>
        <v>4.1200000000000004E-3</v>
      </c>
      <c r="H240" s="44" t="s">
        <v>72</v>
      </c>
      <c r="I240" s="55">
        <f t="shared" si="58"/>
        <v>4.1000000000000003E-3</v>
      </c>
      <c r="J240" s="56">
        <v>0.84</v>
      </c>
      <c r="K240" s="57">
        <f t="shared" si="59"/>
        <v>4.1176470588235288E-3</v>
      </c>
      <c r="L240" s="44" t="s">
        <v>72</v>
      </c>
      <c r="M240" s="21" t="s">
        <v>73</v>
      </c>
      <c r="N240" s="22">
        <v>44714</v>
      </c>
      <c r="O240" s="23">
        <f t="shared" si="60"/>
        <v>0.82400000000000007</v>
      </c>
      <c r="P240" s="23">
        <f t="shared" si="61"/>
        <v>0.82400000000000007</v>
      </c>
      <c r="Q240" s="25" t="s">
        <v>74</v>
      </c>
      <c r="R240" s="49" t="s">
        <v>75</v>
      </c>
      <c r="S240" s="21">
        <v>2022060102</v>
      </c>
      <c r="T240" s="58">
        <v>4.0000000000000001E-3</v>
      </c>
      <c r="U240" s="59">
        <f t="shared" si="70"/>
        <v>0.8</v>
      </c>
      <c r="V240" s="29" t="s">
        <v>72</v>
      </c>
      <c r="W240" s="30" t="b">
        <f t="shared" si="62"/>
        <v>1</v>
      </c>
      <c r="X240" s="25"/>
      <c r="Y240" s="30" t="e">
        <f>VLOOKUP(A240,'[1]Средние курсы'!A:D,4,0)</f>
        <v>#N/A</v>
      </c>
      <c r="Z240" s="30" t="str">
        <f t="shared" si="63"/>
        <v>CNY</v>
      </c>
      <c r="AA240" s="31">
        <f t="shared" si="54"/>
        <v>0.82400000000000007</v>
      </c>
      <c r="AB240" s="60">
        <f t="shared" si="64"/>
        <v>4.0000000000000001E-3</v>
      </c>
      <c r="AC240" s="61">
        <f t="shared" si="55"/>
        <v>4.0000000000000001E-3</v>
      </c>
      <c r="AD240" s="13">
        <f t="shared" si="71"/>
        <v>4.1200000000000004E-3</v>
      </c>
      <c r="AE240" s="34">
        <f t="shared" si="65"/>
        <v>0</v>
      </c>
      <c r="AF240" s="60">
        <f t="shared" si="66"/>
        <v>0</v>
      </c>
      <c r="AG240" s="36">
        <f t="shared" si="67"/>
        <v>2.4000000000000063E-2</v>
      </c>
      <c r="AH240" s="37">
        <f t="shared" si="68"/>
        <v>-4.7058823529431276E-4</v>
      </c>
      <c r="AI240" s="50" t="s">
        <v>76</v>
      </c>
      <c r="AJ240" s="50"/>
      <c r="AK240" s="25" t="b">
        <v>0</v>
      </c>
      <c r="AL240" s="25"/>
      <c r="AM240" s="25"/>
      <c r="AN240" s="25"/>
      <c r="AO240" s="25"/>
      <c r="AP240" s="37">
        <f t="shared" si="69"/>
        <v>8.2352941176470577E-3</v>
      </c>
      <c r="AQ240" s="37"/>
      <c r="AR240" s="37"/>
      <c r="AS240" s="37"/>
      <c r="AT240" s="34">
        <f t="shared" si="56"/>
        <v>1.5764705882353007E-2</v>
      </c>
    </row>
    <row r="241" spans="1:46" ht="15.75" x14ac:dyDescent="0.25">
      <c r="A241" s="15">
        <v>382276</v>
      </c>
      <c r="B241" s="16">
        <v>44714</v>
      </c>
      <c r="C241" s="16" t="s">
        <v>45</v>
      </c>
      <c r="D241" s="17" t="s">
        <v>70</v>
      </c>
      <c r="E241" s="52" t="s">
        <v>301</v>
      </c>
      <c r="F241" s="53">
        <v>160</v>
      </c>
      <c r="G241" s="54">
        <f t="shared" si="57"/>
        <v>4.1200000000000004E-3</v>
      </c>
      <c r="H241" s="44" t="s">
        <v>72</v>
      </c>
      <c r="I241" s="55">
        <f t="shared" si="58"/>
        <v>4.1000000000000003E-3</v>
      </c>
      <c r="J241" s="56">
        <v>0.67</v>
      </c>
      <c r="K241" s="57">
        <f t="shared" si="59"/>
        <v>4.1053921568627453E-3</v>
      </c>
      <c r="L241" s="44" t="s">
        <v>72</v>
      </c>
      <c r="M241" s="21" t="s">
        <v>73</v>
      </c>
      <c r="N241" s="22">
        <v>44714</v>
      </c>
      <c r="O241" s="23">
        <f t="shared" si="60"/>
        <v>0.65920000000000001</v>
      </c>
      <c r="P241" s="23">
        <f t="shared" si="61"/>
        <v>0.65920000000000001</v>
      </c>
      <c r="Q241" s="25" t="s">
        <v>74</v>
      </c>
      <c r="R241" s="49" t="s">
        <v>75</v>
      </c>
      <c r="S241" s="21">
        <v>2022060102</v>
      </c>
      <c r="T241" s="58">
        <v>4.0000000000000001E-3</v>
      </c>
      <c r="U241" s="59">
        <f t="shared" si="70"/>
        <v>0.64</v>
      </c>
      <c r="V241" s="29" t="s">
        <v>72</v>
      </c>
      <c r="W241" s="30" t="b">
        <f t="shared" si="62"/>
        <v>1</v>
      </c>
      <c r="X241" s="25"/>
      <c r="Y241" s="30" t="e">
        <f>VLOOKUP(A241,'[1]Средние курсы'!A:D,4,0)</f>
        <v>#N/A</v>
      </c>
      <c r="Z241" s="30" t="str">
        <f t="shared" si="63"/>
        <v>CNY</v>
      </c>
      <c r="AA241" s="31">
        <f t="shared" si="54"/>
        <v>0.65920000000000001</v>
      </c>
      <c r="AB241" s="60">
        <f t="shared" si="64"/>
        <v>4.0000000000000001E-3</v>
      </c>
      <c r="AC241" s="61">
        <f t="shared" si="55"/>
        <v>4.0000000000000001E-3</v>
      </c>
      <c r="AD241" s="13">
        <f t="shared" si="71"/>
        <v>4.1200000000000004E-3</v>
      </c>
      <c r="AE241" s="34">
        <f t="shared" si="65"/>
        <v>0</v>
      </c>
      <c r="AF241" s="60">
        <f t="shared" si="66"/>
        <v>0</v>
      </c>
      <c r="AG241" s="36">
        <f t="shared" si="67"/>
        <v>1.920000000000005E-2</v>
      </c>
      <c r="AH241" s="37">
        <f t="shared" si="68"/>
        <v>-2.3372549019608224E-3</v>
      </c>
      <c r="AI241" s="50" t="s">
        <v>76</v>
      </c>
      <c r="AJ241" s="50"/>
      <c r="AK241" s="25" t="b">
        <v>0</v>
      </c>
      <c r="AL241" s="25"/>
      <c r="AM241" s="25"/>
      <c r="AN241" s="25"/>
      <c r="AO241" s="25"/>
      <c r="AP241" s="37">
        <f t="shared" si="69"/>
        <v>6.5686274509803924E-3</v>
      </c>
      <c r="AQ241" s="37"/>
      <c r="AR241" s="37"/>
      <c r="AS241" s="37"/>
      <c r="AT241" s="34">
        <f t="shared" si="56"/>
        <v>1.2631372549019658E-2</v>
      </c>
    </row>
    <row r="242" spans="1:46" ht="15.75" x14ac:dyDescent="0.25">
      <c r="A242" s="15">
        <v>382276</v>
      </c>
      <c r="B242" s="16">
        <v>44714</v>
      </c>
      <c r="C242" s="16" t="s">
        <v>45</v>
      </c>
      <c r="D242" s="17" t="s">
        <v>70</v>
      </c>
      <c r="E242" s="52" t="s">
        <v>302</v>
      </c>
      <c r="F242" s="53">
        <v>520</v>
      </c>
      <c r="G242" s="54">
        <f t="shared" si="57"/>
        <v>4.1200000000000004E-3</v>
      </c>
      <c r="H242" s="44" t="s">
        <v>72</v>
      </c>
      <c r="I242" s="55">
        <f t="shared" si="58"/>
        <v>4.1000000000000003E-3</v>
      </c>
      <c r="J242" s="56">
        <v>2.1800000000000002</v>
      </c>
      <c r="K242" s="57">
        <f t="shared" si="59"/>
        <v>4.1101055806938161E-3</v>
      </c>
      <c r="L242" s="44" t="s">
        <v>72</v>
      </c>
      <c r="M242" s="21" t="s">
        <v>73</v>
      </c>
      <c r="N242" s="22">
        <v>44714</v>
      </c>
      <c r="O242" s="23">
        <f t="shared" si="60"/>
        <v>2.1424000000000003</v>
      </c>
      <c r="P242" s="23">
        <f t="shared" si="61"/>
        <v>2.1424000000000003</v>
      </c>
      <c r="Q242" s="25" t="s">
        <v>74</v>
      </c>
      <c r="R242" s="49" t="s">
        <v>75</v>
      </c>
      <c r="S242" s="21">
        <v>2022060102</v>
      </c>
      <c r="T242" s="58">
        <v>4.0000000000000001E-3</v>
      </c>
      <c r="U242" s="59">
        <f t="shared" si="70"/>
        <v>2.08</v>
      </c>
      <c r="V242" s="29" t="s">
        <v>72</v>
      </c>
      <c r="W242" s="30" t="b">
        <f t="shared" si="62"/>
        <v>1</v>
      </c>
      <c r="X242" s="25"/>
      <c r="Y242" s="30" t="e">
        <f>VLOOKUP(A242,'[1]Средние курсы'!A:D,4,0)</f>
        <v>#N/A</v>
      </c>
      <c r="Z242" s="30" t="str">
        <f t="shared" si="63"/>
        <v>CNY</v>
      </c>
      <c r="AA242" s="31">
        <f t="shared" si="54"/>
        <v>2.1424000000000003</v>
      </c>
      <c r="AB242" s="60">
        <f t="shared" si="64"/>
        <v>4.0000000000000001E-3</v>
      </c>
      <c r="AC242" s="61">
        <f t="shared" si="55"/>
        <v>4.0000000000000001E-3</v>
      </c>
      <c r="AD242" s="13">
        <f t="shared" si="71"/>
        <v>4.1200000000000004E-3</v>
      </c>
      <c r="AE242" s="34">
        <f t="shared" si="65"/>
        <v>0</v>
      </c>
      <c r="AF242" s="60">
        <f t="shared" si="66"/>
        <v>0</v>
      </c>
      <c r="AG242" s="36">
        <f t="shared" si="67"/>
        <v>6.2400000000000164E-2</v>
      </c>
      <c r="AH242" s="37">
        <f t="shared" si="68"/>
        <v>-5.1450980392158188E-3</v>
      </c>
      <c r="AI242" s="50" t="s">
        <v>76</v>
      </c>
      <c r="AJ242" s="50"/>
      <c r="AK242" s="25" t="b">
        <v>0</v>
      </c>
      <c r="AL242" s="25"/>
      <c r="AM242" s="25"/>
      <c r="AN242" s="25"/>
      <c r="AO242" s="25"/>
      <c r="AP242" s="37">
        <f t="shared" si="69"/>
        <v>2.1372549019607844E-2</v>
      </c>
      <c r="AQ242" s="37"/>
      <c r="AR242" s="37"/>
      <c r="AS242" s="37"/>
      <c r="AT242" s="34">
        <f t="shared" si="56"/>
        <v>4.1027450980392316E-2</v>
      </c>
    </row>
    <row r="243" spans="1:46" ht="15.75" x14ac:dyDescent="0.25">
      <c r="A243" s="15">
        <v>382276</v>
      </c>
      <c r="B243" s="16">
        <v>44714</v>
      </c>
      <c r="C243" s="16" t="s">
        <v>45</v>
      </c>
      <c r="D243" s="17" t="s">
        <v>70</v>
      </c>
      <c r="E243" s="52" t="s">
        <v>303</v>
      </c>
      <c r="F243" s="53">
        <v>120</v>
      </c>
      <c r="G243" s="54">
        <f t="shared" si="57"/>
        <v>4.1200000000000004E-3</v>
      </c>
      <c r="H243" s="44" t="s">
        <v>72</v>
      </c>
      <c r="I243" s="55">
        <f t="shared" si="58"/>
        <v>4.1000000000000003E-3</v>
      </c>
      <c r="J243" s="56">
        <v>0.5</v>
      </c>
      <c r="K243" s="57">
        <f t="shared" si="59"/>
        <v>4.0849673202614381E-3</v>
      </c>
      <c r="L243" s="44" t="s">
        <v>72</v>
      </c>
      <c r="M243" s="21" t="s">
        <v>73</v>
      </c>
      <c r="N243" s="22">
        <v>44714</v>
      </c>
      <c r="O243" s="23">
        <f t="shared" si="60"/>
        <v>0.49440000000000006</v>
      </c>
      <c r="P243" s="23">
        <f t="shared" si="61"/>
        <v>0.49440000000000006</v>
      </c>
      <c r="Q243" s="25" t="s">
        <v>74</v>
      </c>
      <c r="R243" s="49" t="s">
        <v>75</v>
      </c>
      <c r="S243" s="21">
        <v>2022060102</v>
      </c>
      <c r="T243" s="58">
        <v>4.0000000000000001E-3</v>
      </c>
      <c r="U243" s="59">
        <f t="shared" si="70"/>
        <v>0.48</v>
      </c>
      <c r="V243" s="29" t="s">
        <v>72</v>
      </c>
      <c r="W243" s="30" t="b">
        <f t="shared" si="62"/>
        <v>1</v>
      </c>
      <c r="X243" s="25"/>
      <c r="Y243" s="30" t="e">
        <f>VLOOKUP(A243,'[1]Средние курсы'!A:D,4,0)</f>
        <v>#N/A</v>
      </c>
      <c r="Z243" s="30" t="str">
        <f t="shared" si="63"/>
        <v>CNY</v>
      </c>
      <c r="AA243" s="31">
        <f t="shared" si="54"/>
        <v>0.49440000000000006</v>
      </c>
      <c r="AB243" s="60">
        <f t="shared" si="64"/>
        <v>4.0000000000000001E-3</v>
      </c>
      <c r="AC243" s="61">
        <f t="shared" si="55"/>
        <v>4.0000000000000001E-3</v>
      </c>
      <c r="AD243" s="13">
        <f t="shared" si="71"/>
        <v>4.1200000000000004E-3</v>
      </c>
      <c r="AE243" s="34">
        <f t="shared" si="65"/>
        <v>0</v>
      </c>
      <c r="AF243" s="60">
        <f t="shared" si="66"/>
        <v>0</v>
      </c>
      <c r="AG243" s="36">
        <f t="shared" si="67"/>
        <v>1.4400000000000038E-2</v>
      </c>
      <c r="AH243" s="37">
        <f t="shared" si="68"/>
        <v>-4.2039215686274709E-3</v>
      </c>
      <c r="AI243" s="50" t="s">
        <v>76</v>
      </c>
      <c r="AJ243" s="50"/>
      <c r="AK243" s="25" t="b">
        <v>0</v>
      </c>
      <c r="AL243" s="25"/>
      <c r="AM243" s="25"/>
      <c r="AN243" s="25"/>
      <c r="AO243" s="25"/>
      <c r="AP243" s="37">
        <f t="shared" si="69"/>
        <v>4.9019607843137263E-3</v>
      </c>
      <c r="AQ243" s="37"/>
      <c r="AR243" s="37"/>
      <c r="AS243" s="37"/>
      <c r="AT243" s="34">
        <f t="shared" si="56"/>
        <v>9.4980392156863123E-3</v>
      </c>
    </row>
    <row r="244" spans="1:46" ht="15.75" x14ac:dyDescent="0.25">
      <c r="A244" s="15">
        <v>382276</v>
      </c>
      <c r="B244" s="16">
        <v>44714</v>
      </c>
      <c r="C244" s="16" t="s">
        <v>45</v>
      </c>
      <c r="D244" s="17" t="s">
        <v>70</v>
      </c>
      <c r="E244" s="52" t="s">
        <v>304</v>
      </c>
      <c r="F244" s="53">
        <v>120</v>
      </c>
      <c r="G244" s="54">
        <f t="shared" si="57"/>
        <v>4.1200000000000004E-3</v>
      </c>
      <c r="H244" s="44" t="s">
        <v>72</v>
      </c>
      <c r="I244" s="55">
        <f t="shared" si="58"/>
        <v>4.1000000000000003E-3</v>
      </c>
      <c r="J244" s="56">
        <v>0.5</v>
      </c>
      <c r="K244" s="57">
        <f t="shared" si="59"/>
        <v>4.0849673202614381E-3</v>
      </c>
      <c r="L244" s="44" t="s">
        <v>72</v>
      </c>
      <c r="M244" s="21" t="s">
        <v>73</v>
      </c>
      <c r="N244" s="22">
        <v>44714</v>
      </c>
      <c r="O244" s="23">
        <f t="shared" si="60"/>
        <v>0.49440000000000006</v>
      </c>
      <c r="P244" s="23">
        <f t="shared" si="61"/>
        <v>0.49440000000000006</v>
      </c>
      <c r="Q244" s="25" t="s">
        <v>74</v>
      </c>
      <c r="R244" s="49" t="s">
        <v>75</v>
      </c>
      <c r="S244" s="21">
        <v>2022060102</v>
      </c>
      <c r="T244" s="58">
        <v>4.0000000000000001E-3</v>
      </c>
      <c r="U244" s="59">
        <f t="shared" si="70"/>
        <v>0.48</v>
      </c>
      <c r="V244" s="29" t="s">
        <v>72</v>
      </c>
      <c r="W244" s="30" t="b">
        <f t="shared" si="62"/>
        <v>1</v>
      </c>
      <c r="X244" s="25"/>
      <c r="Y244" s="30" t="e">
        <f>VLOOKUP(A244,'[1]Средние курсы'!A:D,4,0)</f>
        <v>#N/A</v>
      </c>
      <c r="Z244" s="30" t="str">
        <f t="shared" si="63"/>
        <v>CNY</v>
      </c>
      <c r="AA244" s="31">
        <f t="shared" si="54"/>
        <v>0.49440000000000006</v>
      </c>
      <c r="AB244" s="60">
        <f t="shared" si="64"/>
        <v>4.0000000000000001E-3</v>
      </c>
      <c r="AC244" s="61">
        <f t="shared" si="55"/>
        <v>4.0000000000000001E-3</v>
      </c>
      <c r="AD244" s="13">
        <f t="shared" si="71"/>
        <v>4.1200000000000004E-3</v>
      </c>
      <c r="AE244" s="34">
        <f t="shared" si="65"/>
        <v>0</v>
      </c>
      <c r="AF244" s="60">
        <f t="shared" si="66"/>
        <v>0</v>
      </c>
      <c r="AG244" s="36">
        <f t="shared" si="67"/>
        <v>1.4400000000000038E-2</v>
      </c>
      <c r="AH244" s="37">
        <f t="shared" si="68"/>
        <v>-4.2039215686274709E-3</v>
      </c>
      <c r="AI244" s="50" t="s">
        <v>76</v>
      </c>
      <c r="AJ244" s="50"/>
      <c r="AK244" s="25" t="b">
        <v>0</v>
      </c>
      <c r="AL244" s="25"/>
      <c r="AM244" s="25"/>
      <c r="AN244" s="25"/>
      <c r="AO244" s="25"/>
      <c r="AP244" s="37">
        <f t="shared" si="69"/>
        <v>4.9019607843137263E-3</v>
      </c>
      <c r="AQ244" s="37"/>
      <c r="AR244" s="37"/>
      <c r="AS244" s="37"/>
      <c r="AT244" s="34">
        <f t="shared" si="56"/>
        <v>9.4980392156863123E-3</v>
      </c>
    </row>
    <row r="245" spans="1:46" ht="15.75" x14ac:dyDescent="0.25">
      <c r="A245" s="15">
        <v>382276</v>
      </c>
      <c r="B245" s="16">
        <v>44714</v>
      </c>
      <c r="C245" s="16" t="s">
        <v>45</v>
      </c>
      <c r="D245" s="17" t="s">
        <v>70</v>
      </c>
      <c r="E245" s="52" t="s">
        <v>305</v>
      </c>
      <c r="F245" s="53">
        <v>2440</v>
      </c>
      <c r="G245" s="54">
        <f t="shared" si="57"/>
        <v>4.1200000000000004E-3</v>
      </c>
      <c r="H245" s="44" t="s">
        <v>72</v>
      </c>
      <c r="I245" s="55">
        <f t="shared" si="58"/>
        <v>4.1000000000000003E-3</v>
      </c>
      <c r="J245" s="56">
        <v>10.25</v>
      </c>
      <c r="K245" s="57">
        <f t="shared" si="59"/>
        <v>4.1184506589521056E-3</v>
      </c>
      <c r="L245" s="44" t="s">
        <v>72</v>
      </c>
      <c r="M245" s="21" t="s">
        <v>73</v>
      </c>
      <c r="N245" s="22">
        <v>44714</v>
      </c>
      <c r="O245" s="23">
        <f t="shared" si="60"/>
        <v>10.052800000000001</v>
      </c>
      <c r="P245" s="23">
        <f t="shared" si="61"/>
        <v>10.052800000000001</v>
      </c>
      <c r="Q245" s="25" t="s">
        <v>74</v>
      </c>
      <c r="R245" s="49" t="s">
        <v>75</v>
      </c>
      <c r="S245" s="21">
        <v>2022060102</v>
      </c>
      <c r="T245" s="58">
        <v>4.0000000000000001E-3</v>
      </c>
      <c r="U245" s="59">
        <f t="shared" si="70"/>
        <v>9.76</v>
      </c>
      <c r="V245" s="29" t="s">
        <v>72</v>
      </c>
      <c r="W245" s="30" t="b">
        <f t="shared" si="62"/>
        <v>1</v>
      </c>
      <c r="X245" s="25"/>
      <c r="Y245" s="30" t="e">
        <f>VLOOKUP(A245,'[1]Средние курсы'!A:D,4,0)</f>
        <v>#N/A</v>
      </c>
      <c r="Z245" s="30" t="str">
        <f t="shared" si="63"/>
        <v>CNY</v>
      </c>
      <c r="AA245" s="31">
        <f t="shared" si="54"/>
        <v>10.052800000000001</v>
      </c>
      <c r="AB245" s="60">
        <f t="shared" si="64"/>
        <v>4.0000000000000001E-3</v>
      </c>
      <c r="AC245" s="61">
        <f t="shared" si="55"/>
        <v>4.0000000000000001E-3</v>
      </c>
      <c r="AD245" s="13">
        <f t="shared" si="71"/>
        <v>4.1200000000000004E-3</v>
      </c>
      <c r="AE245" s="34">
        <f t="shared" si="65"/>
        <v>0</v>
      </c>
      <c r="AF245" s="60">
        <f t="shared" si="66"/>
        <v>0</v>
      </c>
      <c r="AG245" s="36">
        <f t="shared" si="67"/>
        <v>0.29280000000000078</v>
      </c>
      <c r="AH245" s="37">
        <f t="shared" si="68"/>
        <v>-3.7803921568632659E-3</v>
      </c>
      <c r="AI245" s="50" t="s">
        <v>76</v>
      </c>
      <c r="AJ245" s="50"/>
      <c r="AK245" s="25" t="b">
        <v>0</v>
      </c>
      <c r="AL245" s="25"/>
      <c r="AM245" s="25"/>
      <c r="AN245" s="25"/>
      <c r="AO245" s="25"/>
      <c r="AP245" s="37">
        <f t="shared" si="69"/>
        <v>0.10049019607843138</v>
      </c>
      <c r="AQ245" s="37"/>
      <c r="AR245" s="37"/>
      <c r="AS245" s="37"/>
      <c r="AT245" s="34">
        <f t="shared" si="56"/>
        <v>0.19230980392156941</v>
      </c>
    </row>
    <row r="246" spans="1:46" ht="15.75" x14ac:dyDescent="0.25">
      <c r="A246" s="15">
        <v>382276</v>
      </c>
      <c r="B246" s="16">
        <v>44714</v>
      </c>
      <c r="C246" s="16" t="s">
        <v>45</v>
      </c>
      <c r="D246" s="17" t="s">
        <v>70</v>
      </c>
      <c r="E246" s="52" t="s">
        <v>306</v>
      </c>
      <c r="F246" s="53">
        <v>160</v>
      </c>
      <c r="G246" s="54">
        <f t="shared" si="57"/>
        <v>4.1200000000000004E-3</v>
      </c>
      <c r="H246" s="44" t="s">
        <v>72</v>
      </c>
      <c r="I246" s="55">
        <f t="shared" si="58"/>
        <v>4.1000000000000003E-3</v>
      </c>
      <c r="J246" s="56">
        <v>0.67</v>
      </c>
      <c r="K246" s="57">
        <f t="shared" si="59"/>
        <v>4.1053921568627453E-3</v>
      </c>
      <c r="L246" s="44" t="s">
        <v>72</v>
      </c>
      <c r="M246" s="21" t="s">
        <v>73</v>
      </c>
      <c r="N246" s="22">
        <v>44714</v>
      </c>
      <c r="O246" s="23">
        <f t="shared" si="60"/>
        <v>0.65920000000000001</v>
      </c>
      <c r="P246" s="23">
        <f t="shared" si="61"/>
        <v>0.65920000000000001</v>
      </c>
      <c r="Q246" s="25" t="s">
        <v>74</v>
      </c>
      <c r="R246" s="49" t="s">
        <v>75</v>
      </c>
      <c r="S246" s="21">
        <v>2022060102</v>
      </c>
      <c r="T246" s="58">
        <v>4.0000000000000001E-3</v>
      </c>
      <c r="U246" s="59">
        <f t="shared" si="70"/>
        <v>0.64</v>
      </c>
      <c r="V246" s="29" t="s">
        <v>72</v>
      </c>
      <c r="W246" s="30" t="b">
        <f t="shared" si="62"/>
        <v>1</v>
      </c>
      <c r="X246" s="25"/>
      <c r="Y246" s="30" t="e">
        <f>VLOOKUP(A246,'[1]Средние курсы'!A:D,4,0)</f>
        <v>#N/A</v>
      </c>
      <c r="Z246" s="30" t="str">
        <f t="shared" si="63"/>
        <v>CNY</v>
      </c>
      <c r="AA246" s="31">
        <f t="shared" si="54"/>
        <v>0.65920000000000001</v>
      </c>
      <c r="AB246" s="60">
        <f t="shared" si="64"/>
        <v>4.0000000000000001E-3</v>
      </c>
      <c r="AC246" s="61">
        <f t="shared" si="55"/>
        <v>4.0000000000000001E-3</v>
      </c>
      <c r="AD246" s="13">
        <f t="shared" si="71"/>
        <v>4.1200000000000004E-3</v>
      </c>
      <c r="AE246" s="34">
        <f t="shared" si="65"/>
        <v>0</v>
      </c>
      <c r="AF246" s="60">
        <f t="shared" si="66"/>
        <v>0</v>
      </c>
      <c r="AG246" s="36">
        <f t="shared" si="67"/>
        <v>1.920000000000005E-2</v>
      </c>
      <c r="AH246" s="37">
        <f t="shared" si="68"/>
        <v>-2.3372549019608224E-3</v>
      </c>
      <c r="AI246" s="50" t="s">
        <v>76</v>
      </c>
      <c r="AJ246" s="50"/>
      <c r="AK246" s="25" t="b">
        <v>0</v>
      </c>
      <c r="AL246" s="25"/>
      <c r="AM246" s="25"/>
      <c r="AN246" s="25"/>
      <c r="AO246" s="25"/>
      <c r="AP246" s="37">
        <f t="shared" si="69"/>
        <v>6.5686274509803924E-3</v>
      </c>
      <c r="AQ246" s="37"/>
      <c r="AR246" s="37"/>
      <c r="AS246" s="37"/>
      <c r="AT246" s="34">
        <f t="shared" si="56"/>
        <v>1.2631372549019658E-2</v>
      </c>
    </row>
    <row r="247" spans="1:46" ht="15.75" x14ac:dyDescent="0.25">
      <c r="A247" s="15">
        <v>382276</v>
      </c>
      <c r="B247" s="16">
        <v>44714</v>
      </c>
      <c r="C247" s="16" t="s">
        <v>45</v>
      </c>
      <c r="D247" s="17" t="s">
        <v>70</v>
      </c>
      <c r="E247" s="52" t="s">
        <v>307</v>
      </c>
      <c r="F247" s="53">
        <v>40</v>
      </c>
      <c r="G247" s="54">
        <f t="shared" si="57"/>
        <v>4.1200000000000004E-3</v>
      </c>
      <c r="H247" s="44" t="s">
        <v>72</v>
      </c>
      <c r="I247" s="55">
        <f t="shared" si="58"/>
        <v>4.1000000000000003E-3</v>
      </c>
      <c r="J247" s="56">
        <v>0.17</v>
      </c>
      <c r="K247" s="57">
        <f t="shared" si="59"/>
        <v>4.1666666666666675E-3</v>
      </c>
      <c r="L247" s="44" t="s">
        <v>72</v>
      </c>
      <c r="M247" s="21" t="s">
        <v>73</v>
      </c>
      <c r="N247" s="22">
        <v>44714</v>
      </c>
      <c r="O247" s="23">
        <f t="shared" si="60"/>
        <v>0.1648</v>
      </c>
      <c r="P247" s="23">
        <f t="shared" si="61"/>
        <v>0.1648</v>
      </c>
      <c r="Q247" s="25" t="s">
        <v>74</v>
      </c>
      <c r="R247" s="49" t="s">
        <v>75</v>
      </c>
      <c r="S247" s="21">
        <v>2022060102</v>
      </c>
      <c r="T247" s="58">
        <v>4.0000000000000001E-3</v>
      </c>
      <c r="U247" s="59">
        <f t="shared" si="70"/>
        <v>0.16</v>
      </c>
      <c r="V247" s="29" t="s">
        <v>72</v>
      </c>
      <c r="W247" s="30" t="b">
        <f t="shared" si="62"/>
        <v>1</v>
      </c>
      <c r="X247" s="25"/>
      <c r="Y247" s="30" t="e">
        <f>VLOOKUP(A247,'[1]Средние курсы'!A:D,4,0)</f>
        <v>#N/A</v>
      </c>
      <c r="Z247" s="30" t="str">
        <f t="shared" si="63"/>
        <v>CNY</v>
      </c>
      <c r="AA247" s="31">
        <f t="shared" si="54"/>
        <v>0.1648</v>
      </c>
      <c r="AB247" s="60">
        <f t="shared" si="64"/>
        <v>4.0000000000000001E-3</v>
      </c>
      <c r="AC247" s="61">
        <f t="shared" si="55"/>
        <v>4.0000000000000001E-3</v>
      </c>
      <c r="AD247" s="13">
        <f t="shared" si="71"/>
        <v>4.1200000000000004E-3</v>
      </c>
      <c r="AE247" s="34">
        <f t="shared" si="65"/>
        <v>0</v>
      </c>
      <c r="AF247" s="60">
        <f t="shared" si="66"/>
        <v>0</v>
      </c>
      <c r="AG247" s="36">
        <f t="shared" si="67"/>
        <v>4.8000000000000126E-3</v>
      </c>
      <c r="AH247" s="37">
        <f t="shared" si="68"/>
        <v>1.8666666666666831E-3</v>
      </c>
      <c r="AI247" s="50" t="s">
        <v>76</v>
      </c>
      <c r="AJ247" s="50"/>
      <c r="AK247" s="25" t="b">
        <v>0</v>
      </c>
      <c r="AL247" s="25"/>
      <c r="AM247" s="25"/>
      <c r="AN247" s="25"/>
      <c r="AO247" s="25"/>
      <c r="AP247" s="37">
        <f t="shared" si="69"/>
        <v>1.666666666666667E-3</v>
      </c>
      <c r="AQ247" s="37"/>
      <c r="AR247" s="37"/>
      <c r="AS247" s="37"/>
      <c r="AT247" s="34">
        <f t="shared" si="56"/>
        <v>3.1333333333333456E-3</v>
      </c>
    </row>
    <row r="248" spans="1:46" ht="15.75" x14ac:dyDescent="0.25">
      <c r="A248" s="15">
        <v>382276</v>
      </c>
      <c r="B248" s="16">
        <v>44714</v>
      </c>
      <c r="C248" s="16" t="s">
        <v>45</v>
      </c>
      <c r="D248" s="17" t="s">
        <v>70</v>
      </c>
      <c r="E248" s="52" t="s">
        <v>308</v>
      </c>
      <c r="F248" s="53">
        <v>40</v>
      </c>
      <c r="G248" s="54">
        <f t="shared" si="57"/>
        <v>4.1200000000000004E-3</v>
      </c>
      <c r="H248" s="44" t="s">
        <v>72</v>
      </c>
      <c r="I248" s="55">
        <f t="shared" si="58"/>
        <v>4.1000000000000003E-3</v>
      </c>
      <c r="J248" s="56">
        <v>0.17</v>
      </c>
      <c r="K248" s="57">
        <f t="shared" si="59"/>
        <v>4.1666666666666675E-3</v>
      </c>
      <c r="L248" s="44" t="s">
        <v>72</v>
      </c>
      <c r="M248" s="21" t="s">
        <v>73</v>
      </c>
      <c r="N248" s="22">
        <v>44714</v>
      </c>
      <c r="O248" s="23">
        <f t="shared" si="60"/>
        <v>0.1648</v>
      </c>
      <c r="P248" s="23">
        <f t="shared" si="61"/>
        <v>0.1648</v>
      </c>
      <c r="Q248" s="25" t="s">
        <v>74</v>
      </c>
      <c r="R248" s="49" t="s">
        <v>75</v>
      </c>
      <c r="S248" s="21">
        <v>2022060102</v>
      </c>
      <c r="T248" s="58">
        <v>4.0000000000000001E-3</v>
      </c>
      <c r="U248" s="59">
        <f t="shared" si="70"/>
        <v>0.16</v>
      </c>
      <c r="V248" s="29" t="s">
        <v>72</v>
      </c>
      <c r="W248" s="30" t="b">
        <f t="shared" si="62"/>
        <v>1</v>
      </c>
      <c r="X248" s="25"/>
      <c r="Y248" s="30" t="e">
        <f>VLOOKUP(A248,'[1]Средние курсы'!A:D,4,0)</f>
        <v>#N/A</v>
      </c>
      <c r="Z248" s="30" t="str">
        <f t="shared" si="63"/>
        <v>CNY</v>
      </c>
      <c r="AA248" s="31">
        <f t="shared" si="54"/>
        <v>0.1648</v>
      </c>
      <c r="AB248" s="60">
        <f t="shared" si="64"/>
        <v>4.0000000000000001E-3</v>
      </c>
      <c r="AC248" s="61">
        <f t="shared" si="55"/>
        <v>4.0000000000000001E-3</v>
      </c>
      <c r="AD248" s="13">
        <f t="shared" si="71"/>
        <v>4.1200000000000004E-3</v>
      </c>
      <c r="AE248" s="34">
        <f t="shared" si="65"/>
        <v>0</v>
      </c>
      <c r="AF248" s="60">
        <f t="shared" si="66"/>
        <v>0</v>
      </c>
      <c r="AG248" s="36">
        <f t="shared" si="67"/>
        <v>4.8000000000000126E-3</v>
      </c>
      <c r="AH248" s="37">
        <f t="shared" si="68"/>
        <v>1.8666666666666831E-3</v>
      </c>
      <c r="AI248" s="50" t="s">
        <v>76</v>
      </c>
      <c r="AJ248" s="50"/>
      <c r="AK248" s="25" t="b">
        <v>0</v>
      </c>
      <c r="AL248" s="25"/>
      <c r="AM248" s="25"/>
      <c r="AN248" s="25"/>
      <c r="AO248" s="25"/>
      <c r="AP248" s="37">
        <f t="shared" si="69"/>
        <v>1.666666666666667E-3</v>
      </c>
      <c r="AQ248" s="37"/>
      <c r="AR248" s="37"/>
      <c r="AS248" s="37"/>
      <c r="AT248" s="34">
        <f t="shared" si="56"/>
        <v>3.1333333333333456E-3</v>
      </c>
    </row>
    <row r="249" spans="1:46" ht="15.75" x14ac:dyDescent="0.25">
      <c r="A249" s="15">
        <v>382276</v>
      </c>
      <c r="B249" s="16">
        <v>44714</v>
      </c>
      <c r="C249" s="16" t="s">
        <v>45</v>
      </c>
      <c r="D249" s="17" t="s">
        <v>70</v>
      </c>
      <c r="E249" s="52" t="s">
        <v>309</v>
      </c>
      <c r="F249" s="53">
        <v>80</v>
      </c>
      <c r="G249" s="54">
        <f t="shared" si="57"/>
        <v>4.1200000000000004E-3</v>
      </c>
      <c r="H249" s="44" t="s">
        <v>72</v>
      </c>
      <c r="I249" s="55">
        <f t="shared" si="58"/>
        <v>4.1000000000000003E-3</v>
      </c>
      <c r="J249" s="56">
        <v>0.34</v>
      </c>
      <c r="K249" s="57">
        <f t="shared" si="59"/>
        <v>4.1666666666666675E-3</v>
      </c>
      <c r="L249" s="44" t="s">
        <v>72</v>
      </c>
      <c r="M249" s="21" t="s">
        <v>73</v>
      </c>
      <c r="N249" s="22">
        <v>44714</v>
      </c>
      <c r="O249" s="23">
        <f t="shared" si="60"/>
        <v>0.3296</v>
      </c>
      <c r="P249" s="23">
        <f t="shared" si="61"/>
        <v>0.3296</v>
      </c>
      <c r="Q249" s="25" t="s">
        <v>74</v>
      </c>
      <c r="R249" s="49" t="s">
        <v>75</v>
      </c>
      <c r="S249" s="21">
        <v>2022060102</v>
      </c>
      <c r="T249" s="58">
        <v>4.0000000000000001E-3</v>
      </c>
      <c r="U249" s="59">
        <f t="shared" si="70"/>
        <v>0.32</v>
      </c>
      <c r="V249" s="29" t="s">
        <v>72</v>
      </c>
      <c r="W249" s="30" t="b">
        <f t="shared" si="62"/>
        <v>1</v>
      </c>
      <c r="X249" s="25"/>
      <c r="Y249" s="30" t="e">
        <f>VLOOKUP(A249,'[1]Средние курсы'!A:D,4,0)</f>
        <v>#N/A</v>
      </c>
      <c r="Z249" s="30" t="str">
        <f t="shared" si="63"/>
        <v>CNY</v>
      </c>
      <c r="AA249" s="31">
        <f t="shared" si="54"/>
        <v>0.3296</v>
      </c>
      <c r="AB249" s="60">
        <f t="shared" si="64"/>
        <v>4.0000000000000001E-3</v>
      </c>
      <c r="AC249" s="61">
        <f t="shared" si="55"/>
        <v>4.0000000000000001E-3</v>
      </c>
      <c r="AD249" s="13">
        <f t="shared" si="71"/>
        <v>4.1200000000000004E-3</v>
      </c>
      <c r="AE249" s="34">
        <f t="shared" si="65"/>
        <v>0</v>
      </c>
      <c r="AF249" s="60">
        <f t="shared" si="66"/>
        <v>0</v>
      </c>
      <c r="AG249" s="36">
        <f t="shared" si="67"/>
        <v>9.6000000000000252E-3</v>
      </c>
      <c r="AH249" s="37">
        <f t="shared" si="68"/>
        <v>3.7333333333333663E-3</v>
      </c>
      <c r="AI249" s="50" t="s">
        <v>76</v>
      </c>
      <c r="AJ249" s="50"/>
      <c r="AK249" s="25" t="b">
        <v>0</v>
      </c>
      <c r="AL249" s="25"/>
      <c r="AM249" s="25"/>
      <c r="AN249" s="25"/>
      <c r="AO249" s="25"/>
      <c r="AP249" s="37">
        <f t="shared" si="69"/>
        <v>3.333333333333334E-3</v>
      </c>
      <c r="AQ249" s="37"/>
      <c r="AR249" s="37"/>
      <c r="AS249" s="37"/>
      <c r="AT249" s="34">
        <f t="shared" si="56"/>
        <v>6.2666666666666912E-3</v>
      </c>
    </row>
    <row r="250" spans="1:46" ht="15.75" x14ac:dyDescent="0.25">
      <c r="A250" s="15">
        <v>382276</v>
      </c>
      <c r="B250" s="16">
        <v>44714</v>
      </c>
      <c r="C250" s="16" t="s">
        <v>45</v>
      </c>
      <c r="D250" s="17" t="s">
        <v>70</v>
      </c>
      <c r="E250" s="52" t="s">
        <v>310</v>
      </c>
      <c r="F250" s="53">
        <v>40</v>
      </c>
      <c r="G250" s="54">
        <f t="shared" si="57"/>
        <v>4.1200000000000004E-3</v>
      </c>
      <c r="H250" s="44" t="s">
        <v>72</v>
      </c>
      <c r="I250" s="55">
        <f t="shared" si="58"/>
        <v>4.1000000000000003E-3</v>
      </c>
      <c r="J250" s="56">
        <v>0.17</v>
      </c>
      <c r="K250" s="57">
        <f t="shared" si="59"/>
        <v>4.1666666666666675E-3</v>
      </c>
      <c r="L250" s="44" t="s">
        <v>72</v>
      </c>
      <c r="M250" s="21" t="s">
        <v>73</v>
      </c>
      <c r="N250" s="22">
        <v>44714</v>
      </c>
      <c r="O250" s="23">
        <f t="shared" si="60"/>
        <v>0.1648</v>
      </c>
      <c r="P250" s="23">
        <f t="shared" si="61"/>
        <v>0.1648</v>
      </c>
      <c r="Q250" s="25" t="s">
        <v>74</v>
      </c>
      <c r="R250" s="49" t="s">
        <v>75</v>
      </c>
      <c r="S250" s="21">
        <v>2022060102</v>
      </c>
      <c r="T250" s="58">
        <v>4.0000000000000001E-3</v>
      </c>
      <c r="U250" s="59">
        <f t="shared" si="70"/>
        <v>0.16</v>
      </c>
      <c r="V250" s="29" t="s">
        <v>72</v>
      </c>
      <c r="W250" s="30" t="b">
        <f t="shared" si="62"/>
        <v>1</v>
      </c>
      <c r="X250" s="25"/>
      <c r="Y250" s="30" t="e">
        <f>VLOOKUP(A250,'[1]Средние курсы'!A:D,4,0)</f>
        <v>#N/A</v>
      </c>
      <c r="Z250" s="30" t="str">
        <f t="shared" si="63"/>
        <v>CNY</v>
      </c>
      <c r="AA250" s="31">
        <f t="shared" si="54"/>
        <v>0.1648</v>
      </c>
      <c r="AB250" s="60">
        <f t="shared" si="64"/>
        <v>4.0000000000000001E-3</v>
      </c>
      <c r="AC250" s="61">
        <f t="shared" si="55"/>
        <v>4.0000000000000001E-3</v>
      </c>
      <c r="AD250" s="13">
        <f t="shared" si="71"/>
        <v>4.1200000000000004E-3</v>
      </c>
      <c r="AE250" s="34">
        <f t="shared" si="65"/>
        <v>0</v>
      </c>
      <c r="AF250" s="60">
        <f t="shared" si="66"/>
        <v>0</v>
      </c>
      <c r="AG250" s="36">
        <f t="shared" si="67"/>
        <v>4.8000000000000126E-3</v>
      </c>
      <c r="AH250" s="37">
        <f t="shared" si="68"/>
        <v>1.8666666666666831E-3</v>
      </c>
      <c r="AI250" s="50" t="s">
        <v>76</v>
      </c>
      <c r="AJ250" s="50"/>
      <c r="AK250" s="25" t="b">
        <v>0</v>
      </c>
      <c r="AL250" s="25"/>
      <c r="AM250" s="25"/>
      <c r="AN250" s="25"/>
      <c r="AO250" s="25"/>
      <c r="AP250" s="37">
        <f t="shared" si="69"/>
        <v>1.666666666666667E-3</v>
      </c>
      <c r="AQ250" s="37"/>
      <c r="AR250" s="37"/>
      <c r="AS250" s="37"/>
      <c r="AT250" s="34">
        <f t="shared" si="56"/>
        <v>3.1333333333333456E-3</v>
      </c>
    </row>
    <row r="251" spans="1:46" ht="15.75" x14ac:dyDescent="0.25">
      <c r="A251" s="15">
        <v>382276</v>
      </c>
      <c r="B251" s="16">
        <v>44714</v>
      </c>
      <c r="C251" s="16" t="s">
        <v>45</v>
      </c>
      <c r="D251" s="17" t="s">
        <v>70</v>
      </c>
      <c r="E251" s="52" t="s">
        <v>311</v>
      </c>
      <c r="F251" s="53">
        <v>40</v>
      </c>
      <c r="G251" s="54">
        <f t="shared" si="57"/>
        <v>4.1200000000000004E-3</v>
      </c>
      <c r="H251" s="44" t="s">
        <v>72</v>
      </c>
      <c r="I251" s="55">
        <f t="shared" si="58"/>
        <v>4.1000000000000003E-3</v>
      </c>
      <c r="J251" s="56">
        <v>0.17</v>
      </c>
      <c r="K251" s="57">
        <f t="shared" si="59"/>
        <v>4.1666666666666675E-3</v>
      </c>
      <c r="L251" s="44" t="s">
        <v>72</v>
      </c>
      <c r="M251" s="21" t="s">
        <v>73</v>
      </c>
      <c r="N251" s="22">
        <v>44714</v>
      </c>
      <c r="O251" s="23">
        <f t="shared" si="60"/>
        <v>0.1648</v>
      </c>
      <c r="P251" s="23">
        <f t="shared" si="61"/>
        <v>0.1648</v>
      </c>
      <c r="Q251" s="25" t="s">
        <v>74</v>
      </c>
      <c r="R251" s="49" t="s">
        <v>75</v>
      </c>
      <c r="S251" s="21">
        <v>2022060102</v>
      </c>
      <c r="T251" s="58">
        <v>4.0000000000000001E-3</v>
      </c>
      <c r="U251" s="59">
        <f t="shared" si="70"/>
        <v>0.16</v>
      </c>
      <c r="V251" s="29" t="s">
        <v>72</v>
      </c>
      <c r="W251" s="30" t="b">
        <f t="shared" si="62"/>
        <v>1</v>
      </c>
      <c r="X251" s="25"/>
      <c r="Y251" s="30" t="e">
        <f>VLOOKUP(A251,'[1]Средние курсы'!A:D,4,0)</f>
        <v>#N/A</v>
      </c>
      <c r="Z251" s="30" t="str">
        <f t="shared" si="63"/>
        <v>CNY</v>
      </c>
      <c r="AA251" s="31">
        <f t="shared" si="54"/>
        <v>0.1648</v>
      </c>
      <c r="AB251" s="60">
        <f t="shared" si="64"/>
        <v>4.0000000000000001E-3</v>
      </c>
      <c r="AC251" s="61">
        <f t="shared" si="55"/>
        <v>4.0000000000000001E-3</v>
      </c>
      <c r="AD251" s="13">
        <f t="shared" si="71"/>
        <v>4.1200000000000004E-3</v>
      </c>
      <c r="AE251" s="34">
        <f t="shared" si="65"/>
        <v>0</v>
      </c>
      <c r="AF251" s="60">
        <f t="shared" si="66"/>
        <v>0</v>
      </c>
      <c r="AG251" s="36">
        <f t="shared" si="67"/>
        <v>4.8000000000000126E-3</v>
      </c>
      <c r="AH251" s="37">
        <f t="shared" si="68"/>
        <v>1.8666666666666831E-3</v>
      </c>
      <c r="AI251" s="50" t="s">
        <v>76</v>
      </c>
      <c r="AJ251" s="50"/>
      <c r="AK251" s="25" t="b">
        <v>0</v>
      </c>
      <c r="AL251" s="25"/>
      <c r="AM251" s="25"/>
      <c r="AN251" s="25"/>
      <c r="AO251" s="25"/>
      <c r="AP251" s="37">
        <f t="shared" si="69"/>
        <v>1.666666666666667E-3</v>
      </c>
      <c r="AQ251" s="37"/>
      <c r="AR251" s="37"/>
      <c r="AS251" s="37"/>
      <c r="AT251" s="34">
        <f t="shared" si="56"/>
        <v>3.1333333333333456E-3</v>
      </c>
    </row>
    <row r="252" spans="1:46" ht="15.75" x14ac:dyDescent="0.25">
      <c r="A252" s="15">
        <v>382276</v>
      </c>
      <c r="B252" s="16">
        <v>44714</v>
      </c>
      <c r="C252" s="16" t="s">
        <v>45</v>
      </c>
      <c r="D252" s="17" t="s">
        <v>70</v>
      </c>
      <c r="E252" s="52" t="s">
        <v>312</v>
      </c>
      <c r="F252" s="53">
        <v>80</v>
      </c>
      <c r="G252" s="54">
        <f t="shared" si="57"/>
        <v>4.1200000000000004E-3</v>
      </c>
      <c r="H252" s="44" t="s">
        <v>72</v>
      </c>
      <c r="I252" s="55">
        <f t="shared" si="58"/>
        <v>4.1000000000000003E-3</v>
      </c>
      <c r="J252" s="56">
        <v>0.34</v>
      </c>
      <c r="K252" s="57">
        <f t="shared" si="59"/>
        <v>4.1666666666666675E-3</v>
      </c>
      <c r="L252" s="44" t="s">
        <v>72</v>
      </c>
      <c r="M252" s="21" t="s">
        <v>73</v>
      </c>
      <c r="N252" s="22">
        <v>44714</v>
      </c>
      <c r="O252" s="23">
        <f t="shared" si="60"/>
        <v>0.3296</v>
      </c>
      <c r="P252" s="23">
        <f t="shared" si="61"/>
        <v>0.3296</v>
      </c>
      <c r="Q252" s="25" t="s">
        <v>74</v>
      </c>
      <c r="R252" s="49" t="s">
        <v>75</v>
      </c>
      <c r="S252" s="21">
        <v>2022060102</v>
      </c>
      <c r="T252" s="58">
        <v>4.0000000000000001E-3</v>
      </c>
      <c r="U252" s="59">
        <f t="shared" si="70"/>
        <v>0.32</v>
      </c>
      <c r="V252" s="29" t="s">
        <v>72</v>
      </c>
      <c r="W252" s="30" t="b">
        <f t="shared" si="62"/>
        <v>1</v>
      </c>
      <c r="X252" s="25"/>
      <c r="Y252" s="30" t="e">
        <f>VLOOKUP(A252,'[1]Средние курсы'!A:D,4,0)</f>
        <v>#N/A</v>
      </c>
      <c r="Z252" s="30" t="str">
        <f t="shared" si="63"/>
        <v>CNY</v>
      </c>
      <c r="AA252" s="31">
        <f t="shared" si="54"/>
        <v>0.3296</v>
      </c>
      <c r="AB252" s="60">
        <f t="shared" si="64"/>
        <v>4.0000000000000001E-3</v>
      </c>
      <c r="AC252" s="61">
        <f t="shared" si="55"/>
        <v>4.0000000000000001E-3</v>
      </c>
      <c r="AD252" s="13">
        <f t="shared" si="71"/>
        <v>4.1200000000000004E-3</v>
      </c>
      <c r="AE252" s="34">
        <f t="shared" si="65"/>
        <v>0</v>
      </c>
      <c r="AF252" s="60">
        <f t="shared" si="66"/>
        <v>0</v>
      </c>
      <c r="AG252" s="36">
        <f t="shared" si="67"/>
        <v>9.6000000000000252E-3</v>
      </c>
      <c r="AH252" s="37">
        <f t="shared" si="68"/>
        <v>3.7333333333333663E-3</v>
      </c>
      <c r="AI252" s="50" t="s">
        <v>76</v>
      </c>
      <c r="AJ252" s="50"/>
      <c r="AK252" s="25" t="b">
        <v>0</v>
      </c>
      <c r="AL252" s="25"/>
      <c r="AM252" s="25"/>
      <c r="AN252" s="25"/>
      <c r="AO252" s="25"/>
      <c r="AP252" s="37">
        <f t="shared" si="69"/>
        <v>3.333333333333334E-3</v>
      </c>
      <c r="AQ252" s="37"/>
      <c r="AR252" s="37"/>
      <c r="AS252" s="37"/>
      <c r="AT252" s="34">
        <f t="shared" si="56"/>
        <v>6.2666666666666912E-3</v>
      </c>
    </row>
    <row r="253" spans="1:46" ht="15.75" x14ac:dyDescent="0.25">
      <c r="A253" s="15">
        <v>382276</v>
      </c>
      <c r="B253" s="16">
        <v>44714</v>
      </c>
      <c r="C253" s="16" t="s">
        <v>45</v>
      </c>
      <c r="D253" s="17" t="s">
        <v>70</v>
      </c>
      <c r="E253" s="52" t="s">
        <v>313</v>
      </c>
      <c r="F253" s="53">
        <v>40</v>
      </c>
      <c r="G253" s="54">
        <f t="shared" si="57"/>
        <v>4.1200000000000004E-3</v>
      </c>
      <c r="H253" s="44" t="s">
        <v>72</v>
      </c>
      <c r="I253" s="55">
        <f t="shared" si="58"/>
        <v>4.1000000000000003E-3</v>
      </c>
      <c r="J253" s="56">
        <v>0.17</v>
      </c>
      <c r="K253" s="57">
        <f t="shared" si="59"/>
        <v>4.1666666666666675E-3</v>
      </c>
      <c r="L253" s="44" t="s">
        <v>72</v>
      </c>
      <c r="M253" s="21" t="s">
        <v>73</v>
      </c>
      <c r="N253" s="22">
        <v>44714</v>
      </c>
      <c r="O253" s="23">
        <f t="shared" si="60"/>
        <v>0.1648</v>
      </c>
      <c r="P253" s="23">
        <f t="shared" si="61"/>
        <v>0.1648</v>
      </c>
      <c r="Q253" s="25" t="s">
        <v>74</v>
      </c>
      <c r="R253" s="49" t="s">
        <v>75</v>
      </c>
      <c r="S253" s="21">
        <v>2022060102</v>
      </c>
      <c r="T253" s="58">
        <v>4.0000000000000001E-3</v>
      </c>
      <c r="U253" s="59">
        <f t="shared" si="70"/>
        <v>0.16</v>
      </c>
      <c r="V253" s="29" t="s">
        <v>72</v>
      </c>
      <c r="W253" s="30" t="b">
        <f t="shared" si="62"/>
        <v>1</v>
      </c>
      <c r="X253" s="25"/>
      <c r="Y253" s="30" t="e">
        <f>VLOOKUP(A253,'[1]Средние курсы'!A:D,4,0)</f>
        <v>#N/A</v>
      </c>
      <c r="Z253" s="30" t="str">
        <f t="shared" si="63"/>
        <v>CNY</v>
      </c>
      <c r="AA253" s="31">
        <f t="shared" si="54"/>
        <v>0.1648</v>
      </c>
      <c r="AB253" s="60">
        <f t="shared" si="64"/>
        <v>4.0000000000000001E-3</v>
      </c>
      <c r="AC253" s="61">
        <f t="shared" si="55"/>
        <v>4.0000000000000001E-3</v>
      </c>
      <c r="AD253" s="13">
        <f t="shared" si="71"/>
        <v>4.1200000000000004E-3</v>
      </c>
      <c r="AE253" s="34">
        <f t="shared" si="65"/>
        <v>0</v>
      </c>
      <c r="AF253" s="60">
        <f t="shared" si="66"/>
        <v>0</v>
      </c>
      <c r="AG253" s="36">
        <f t="shared" si="67"/>
        <v>4.8000000000000126E-3</v>
      </c>
      <c r="AH253" s="37">
        <f t="shared" si="68"/>
        <v>1.8666666666666831E-3</v>
      </c>
      <c r="AI253" s="50" t="s">
        <v>76</v>
      </c>
      <c r="AJ253" s="50"/>
      <c r="AK253" s="25" t="b">
        <v>0</v>
      </c>
      <c r="AL253" s="25"/>
      <c r="AM253" s="25"/>
      <c r="AN253" s="25"/>
      <c r="AO253" s="25"/>
      <c r="AP253" s="37">
        <f t="shared" si="69"/>
        <v>1.666666666666667E-3</v>
      </c>
      <c r="AQ253" s="37"/>
      <c r="AR253" s="37"/>
      <c r="AS253" s="37"/>
      <c r="AT253" s="34">
        <f t="shared" si="56"/>
        <v>3.1333333333333456E-3</v>
      </c>
    </row>
    <row r="254" spans="1:46" ht="15.75" x14ac:dyDescent="0.25">
      <c r="A254" s="15">
        <v>382276</v>
      </c>
      <c r="B254" s="16">
        <v>44714</v>
      </c>
      <c r="C254" s="16" t="s">
        <v>45</v>
      </c>
      <c r="D254" s="17" t="s">
        <v>70</v>
      </c>
      <c r="E254" s="52" t="s">
        <v>314</v>
      </c>
      <c r="F254" s="53">
        <v>280</v>
      </c>
      <c r="G254" s="54">
        <f t="shared" si="57"/>
        <v>4.1200000000000004E-3</v>
      </c>
      <c r="H254" s="44" t="s">
        <v>72</v>
      </c>
      <c r="I254" s="55">
        <f t="shared" si="58"/>
        <v>4.1000000000000003E-3</v>
      </c>
      <c r="J254" s="56">
        <v>1.18</v>
      </c>
      <c r="K254" s="57">
        <f t="shared" si="59"/>
        <v>4.131652661064425E-3</v>
      </c>
      <c r="L254" s="44" t="s">
        <v>72</v>
      </c>
      <c r="M254" s="21" t="s">
        <v>73</v>
      </c>
      <c r="N254" s="22">
        <v>44714</v>
      </c>
      <c r="O254" s="23">
        <f t="shared" si="60"/>
        <v>1.1536000000000002</v>
      </c>
      <c r="P254" s="23">
        <f t="shared" si="61"/>
        <v>1.1536000000000002</v>
      </c>
      <c r="Q254" s="25" t="s">
        <v>74</v>
      </c>
      <c r="R254" s="49" t="s">
        <v>75</v>
      </c>
      <c r="S254" s="21">
        <v>2022060102</v>
      </c>
      <c r="T254" s="58">
        <v>4.0000000000000001E-3</v>
      </c>
      <c r="U254" s="59">
        <f t="shared" si="70"/>
        <v>1.1200000000000001</v>
      </c>
      <c r="V254" s="29" t="s">
        <v>72</v>
      </c>
      <c r="W254" s="30" t="b">
        <f t="shared" si="62"/>
        <v>1</v>
      </c>
      <c r="X254" s="25"/>
      <c r="Y254" s="30" t="e">
        <f>VLOOKUP(A254,'[1]Средние курсы'!A:D,4,0)</f>
        <v>#N/A</v>
      </c>
      <c r="Z254" s="30" t="str">
        <f t="shared" si="63"/>
        <v>CNY</v>
      </c>
      <c r="AA254" s="31">
        <f t="shared" si="54"/>
        <v>1.1536000000000002</v>
      </c>
      <c r="AB254" s="60">
        <f t="shared" si="64"/>
        <v>4.0000000000000001E-3</v>
      </c>
      <c r="AC254" s="61">
        <f t="shared" si="55"/>
        <v>4.0000000000000001E-3</v>
      </c>
      <c r="AD254" s="13">
        <f t="shared" si="71"/>
        <v>4.1200000000000004E-3</v>
      </c>
      <c r="AE254" s="34">
        <f t="shared" si="65"/>
        <v>0</v>
      </c>
      <c r="AF254" s="60">
        <f t="shared" si="66"/>
        <v>0</v>
      </c>
      <c r="AG254" s="36">
        <f t="shared" si="67"/>
        <v>3.3600000000000088E-2</v>
      </c>
      <c r="AH254" s="37">
        <f t="shared" si="68"/>
        <v>3.26274509803888E-3</v>
      </c>
      <c r="AI254" s="50" t="s">
        <v>76</v>
      </c>
      <c r="AJ254" s="50"/>
      <c r="AK254" s="25" t="b">
        <v>0</v>
      </c>
      <c r="AL254" s="25"/>
      <c r="AM254" s="25"/>
      <c r="AN254" s="25"/>
      <c r="AO254" s="25"/>
      <c r="AP254" s="37">
        <f t="shared" si="69"/>
        <v>1.1568627450980392E-2</v>
      </c>
      <c r="AQ254" s="37"/>
      <c r="AR254" s="37"/>
      <c r="AS254" s="37"/>
      <c r="AT254" s="34">
        <f t="shared" si="56"/>
        <v>2.2031372549019698E-2</v>
      </c>
    </row>
    <row r="255" spans="1:46" ht="15.75" x14ac:dyDescent="0.25">
      <c r="A255" s="15">
        <v>382276</v>
      </c>
      <c r="B255" s="16">
        <v>44714</v>
      </c>
      <c r="C255" s="16" t="s">
        <v>45</v>
      </c>
      <c r="D255" s="17" t="s">
        <v>70</v>
      </c>
      <c r="E255" s="52" t="s">
        <v>315</v>
      </c>
      <c r="F255" s="53">
        <v>160</v>
      </c>
      <c r="G255" s="54">
        <f t="shared" si="57"/>
        <v>4.1200000000000004E-3</v>
      </c>
      <c r="H255" s="44" t="s">
        <v>72</v>
      </c>
      <c r="I255" s="55">
        <f t="shared" si="58"/>
        <v>4.1000000000000003E-3</v>
      </c>
      <c r="J255" s="56">
        <v>0.67</v>
      </c>
      <c r="K255" s="57">
        <f t="shared" si="59"/>
        <v>4.1053921568627453E-3</v>
      </c>
      <c r="L255" s="44" t="s">
        <v>72</v>
      </c>
      <c r="M255" s="21" t="s">
        <v>73</v>
      </c>
      <c r="N255" s="22">
        <v>44714</v>
      </c>
      <c r="O255" s="23">
        <f t="shared" si="60"/>
        <v>0.65920000000000001</v>
      </c>
      <c r="P255" s="23">
        <f t="shared" si="61"/>
        <v>0.65920000000000001</v>
      </c>
      <c r="Q255" s="25" t="s">
        <v>74</v>
      </c>
      <c r="R255" s="49" t="s">
        <v>75</v>
      </c>
      <c r="S255" s="21">
        <v>2022060102</v>
      </c>
      <c r="T255" s="58">
        <v>4.0000000000000001E-3</v>
      </c>
      <c r="U255" s="59">
        <f t="shared" si="70"/>
        <v>0.64</v>
      </c>
      <c r="V255" s="29" t="s">
        <v>72</v>
      </c>
      <c r="W255" s="30" t="b">
        <f t="shared" si="62"/>
        <v>1</v>
      </c>
      <c r="X255" s="25"/>
      <c r="Y255" s="30" t="e">
        <f>VLOOKUP(A255,'[1]Средние курсы'!A:D,4,0)</f>
        <v>#N/A</v>
      </c>
      <c r="Z255" s="30" t="str">
        <f t="shared" si="63"/>
        <v>CNY</v>
      </c>
      <c r="AA255" s="31">
        <f t="shared" si="54"/>
        <v>0.65920000000000001</v>
      </c>
      <c r="AB255" s="60">
        <f t="shared" si="64"/>
        <v>4.0000000000000001E-3</v>
      </c>
      <c r="AC255" s="61">
        <f t="shared" si="55"/>
        <v>4.0000000000000001E-3</v>
      </c>
      <c r="AD255" s="13">
        <f t="shared" si="71"/>
        <v>4.1200000000000004E-3</v>
      </c>
      <c r="AE255" s="34">
        <f t="shared" si="65"/>
        <v>0</v>
      </c>
      <c r="AF255" s="60">
        <f t="shared" si="66"/>
        <v>0</v>
      </c>
      <c r="AG255" s="36">
        <f t="shared" si="67"/>
        <v>1.920000000000005E-2</v>
      </c>
      <c r="AH255" s="37">
        <f t="shared" si="68"/>
        <v>-2.3372549019608224E-3</v>
      </c>
      <c r="AI255" s="50" t="s">
        <v>76</v>
      </c>
      <c r="AJ255" s="50"/>
      <c r="AK255" s="25" t="b">
        <v>0</v>
      </c>
      <c r="AL255" s="25"/>
      <c r="AM255" s="25"/>
      <c r="AN255" s="25"/>
      <c r="AO255" s="25"/>
      <c r="AP255" s="37">
        <f t="shared" si="69"/>
        <v>6.5686274509803924E-3</v>
      </c>
      <c r="AQ255" s="37"/>
      <c r="AR255" s="37"/>
      <c r="AS255" s="37"/>
      <c r="AT255" s="34">
        <f t="shared" si="56"/>
        <v>1.2631372549019658E-2</v>
      </c>
    </row>
    <row r="256" spans="1:46" ht="15.75" x14ac:dyDescent="0.25">
      <c r="A256" s="15">
        <v>382276</v>
      </c>
      <c r="B256" s="16">
        <v>44714</v>
      </c>
      <c r="C256" s="16" t="s">
        <v>45</v>
      </c>
      <c r="D256" s="17" t="s">
        <v>70</v>
      </c>
      <c r="E256" s="52" t="s">
        <v>316</v>
      </c>
      <c r="F256" s="53">
        <v>80</v>
      </c>
      <c r="G256" s="54">
        <f t="shared" si="57"/>
        <v>4.1200000000000004E-3</v>
      </c>
      <c r="H256" s="44" t="s">
        <v>72</v>
      </c>
      <c r="I256" s="55">
        <f t="shared" si="58"/>
        <v>4.1000000000000003E-3</v>
      </c>
      <c r="J256" s="56">
        <v>0.34</v>
      </c>
      <c r="K256" s="57">
        <f t="shared" si="59"/>
        <v>4.1666666666666675E-3</v>
      </c>
      <c r="L256" s="44" t="s">
        <v>72</v>
      </c>
      <c r="M256" s="21" t="s">
        <v>73</v>
      </c>
      <c r="N256" s="22">
        <v>44714</v>
      </c>
      <c r="O256" s="23">
        <f t="shared" si="60"/>
        <v>0.3296</v>
      </c>
      <c r="P256" s="23">
        <f t="shared" si="61"/>
        <v>0.3296</v>
      </c>
      <c r="Q256" s="25" t="s">
        <v>74</v>
      </c>
      <c r="R256" s="49" t="s">
        <v>75</v>
      </c>
      <c r="S256" s="21">
        <v>2022060102</v>
      </c>
      <c r="T256" s="58">
        <v>4.0000000000000001E-3</v>
      </c>
      <c r="U256" s="59">
        <f t="shared" si="70"/>
        <v>0.32</v>
      </c>
      <c r="V256" s="29" t="s">
        <v>72</v>
      </c>
      <c r="W256" s="30" t="b">
        <f t="shared" si="62"/>
        <v>1</v>
      </c>
      <c r="X256" s="25"/>
      <c r="Y256" s="30" t="e">
        <f>VLOOKUP(A256,'[1]Средние курсы'!A:D,4,0)</f>
        <v>#N/A</v>
      </c>
      <c r="Z256" s="30" t="str">
        <f t="shared" si="63"/>
        <v>CNY</v>
      </c>
      <c r="AA256" s="31">
        <f t="shared" si="54"/>
        <v>0.3296</v>
      </c>
      <c r="AB256" s="60">
        <f t="shared" si="64"/>
        <v>4.0000000000000001E-3</v>
      </c>
      <c r="AC256" s="61">
        <f t="shared" si="55"/>
        <v>4.0000000000000001E-3</v>
      </c>
      <c r="AD256" s="13">
        <f t="shared" si="71"/>
        <v>4.1200000000000004E-3</v>
      </c>
      <c r="AE256" s="34">
        <f t="shared" si="65"/>
        <v>0</v>
      </c>
      <c r="AF256" s="60">
        <f t="shared" si="66"/>
        <v>0</v>
      </c>
      <c r="AG256" s="36">
        <f t="shared" si="67"/>
        <v>9.6000000000000252E-3</v>
      </c>
      <c r="AH256" s="37">
        <f t="shared" si="68"/>
        <v>3.7333333333333663E-3</v>
      </c>
      <c r="AI256" s="50" t="s">
        <v>76</v>
      </c>
      <c r="AJ256" s="50"/>
      <c r="AK256" s="25" t="b">
        <v>0</v>
      </c>
      <c r="AL256" s="25"/>
      <c r="AM256" s="25"/>
      <c r="AN256" s="25"/>
      <c r="AO256" s="25"/>
      <c r="AP256" s="37">
        <f t="shared" si="69"/>
        <v>3.333333333333334E-3</v>
      </c>
      <c r="AQ256" s="37"/>
      <c r="AR256" s="37"/>
      <c r="AS256" s="37"/>
      <c r="AT256" s="34">
        <f t="shared" si="56"/>
        <v>6.2666666666666912E-3</v>
      </c>
    </row>
    <row r="257" spans="1:46" ht="15.75" x14ac:dyDescent="0.25">
      <c r="A257" s="15">
        <v>382276</v>
      </c>
      <c r="B257" s="16">
        <v>44714</v>
      </c>
      <c r="C257" s="16" t="s">
        <v>45</v>
      </c>
      <c r="D257" s="17" t="s">
        <v>70</v>
      </c>
      <c r="E257" s="52" t="s">
        <v>317</v>
      </c>
      <c r="F257" s="53">
        <v>40</v>
      </c>
      <c r="G257" s="54">
        <f t="shared" si="57"/>
        <v>4.1200000000000004E-3</v>
      </c>
      <c r="H257" s="44" t="s">
        <v>72</v>
      </c>
      <c r="I257" s="55">
        <f t="shared" si="58"/>
        <v>4.1000000000000003E-3</v>
      </c>
      <c r="J257" s="56">
        <v>0.17</v>
      </c>
      <c r="K257" s="57">
        <f t="shared" si="59"/>
        <v>4.1666666666666675E-3</v>
      </c>
      <c r="L257" s="44" t="s">
        <v>72</v>
      </c>
      <c r="M257" s="21" t="s">
        <v>73</v>
      </c>
      <c r="N257" s="22">
        <v>44714</v>
      </c>
      <c r="O257" s="23">
        <f t="shared" si="60"/>
        <v>0.1648</v>
      </c>
      <c r="P257" s="23">
        <f t="shared" si="61"/>
        <v>0.1648</v>
      </c>
      <c r="Q257" s="25" t="s">
        <v>74</v>
      </c>
      <c r="R257" s="49" t="s">
        <v>75</v>
      </c>
      <c r="S257" s="21">
        <v>2022060102</v>
      </c>
      <c r="T257" s="58">
        <v>4.0000000000000001E-3</v>
      </c>
      <c r="U257" s="59">
        <f t="shared" si="70"/>
        <v>0.16</v>
      </c>
      <c r="V257" s="29" t="s">
        <v>72</v>
      </c>
      <c r="W257" s="30" t="b">
        <f t="shared" si="62"/>
        <v>1</v>
      </c>
      <c r="X257" s="25"/>
      <c r="Y257" s="30" t="e">
        <f>VLOOKUP(A257,'[1]Средние курсы'!A:D,4,0)</f>
        <v>#N/A</v>
      </c>
      <c r="Z257" s="30" t="str">
        <f t="shared" si="63"/>
        <v>CNY</v>
      </c>
      <c r="AA257" s="31">
        <f t="shared" si="54"/>
        <v>0.1648</v>
      </c>
      <c r="AB257" s="60">
        <f t="shared" si="64"/>
        <v>4.0000000000000001E-3</v>
      </c>
      <c r="AC257" s="61">
        <f t="shared" si="55"/>
        <v>4.0000000000000001E-3</v>
      </c>
      <c r="AD257" s="13">
        <f t="shared" si="71"/>
        <v>4.1200000000000004E-3</v>
      </c>
      <c r="AE257" s="34">
        <f t="shared" si="65"/>
        <v>0</v>
      </c>
      <c r="AF257" s="60">
        <f t="shared" si="66"/>
        <v>0</v>
      </c>
      <c r="AG257" s="36">
        <f t="shared" si="67"/>
        <v>4.8000000000000126E-3</v>
      </c>
      <c r="AH257" s="37">
        <f t="shared" si="68"/>
        <v>1.8666666666666831E-3</v>
      </c>
      <c r="AI257" s="50" t="s">
        <v>76</v>
      </c>
      <c r="AJ257" s="50"/>
      <c r="AK257" s="25" t="b">
        <v>0</v>
      </c>
      <c r="AL257" s="25"/>
      <c r="AM257" s="25"/>
      <c r="AN257" s="25"/>
      <c r="AO257" s="25"/>
      <c r="AP257" s="37">
        <f t="shared" si="69"/>
        <v>1.666666666666667E-3</v>
      </c>
      <c r="AQ257" s="37"/>
      <c r="AR257" s="37"/>
      <c r="AS257" s="37"/>
      <c r="AT257" s="34">
        <f t="shared" si="56"/>
        <v>3.1333333333333456E-3</v>
      </c>
    </row>
    <row r="258" spans="1:46" ht="15.75" x14ac:dyDescent="0.25">
      <c r="A258" s="15">
        <v>382276</v>
      </c>
      <c r="B258" s="16">
        <v>44714</v>
      </c>
      <c r="C258" s="16" t="s">
        <v>45</v>
      </c>
      <c r="D258" s="17" t="s">
        <v>70</v>
      </c>
      <c r="E258" s="52" t="s">
        <v>318</v>
      </c>
      <c r="F258" s="53">
        <v>40</v>
      </c>
      <c r="G258" s="54">
        <f t="shared" si="57"/>
        <v>4.1200000000000004E-3</v>
      </c>
      <c r="H258" s="44" t="s">
        <v>72</v>
      </c>
      <c r="I258" s="55">
        <f t="shared" si="58"/>
        <v>4.1000000000000003E-3</v>
      </c>
      <c r="J258" s="56">
        <v>0.17</v>
      </c>
      <c r="K258" s="57">
        <f t="shared" si="59"/>
        <v>4.1666666666666675E-3</v>
      </c>
      <c r="L258" s="44" t="s">
        <v>72</v>
      </c>
      <c r="M258" s="21" t="s">
        <v>73</v>
      </c>
      <c r="N258" s="22">
        <v>44714</v>
      </c>
      <c r="O258" s="23">
        <f t="shared" si="60"/>
        <v>0.1648</v>
      </c>
      <c r="P258" s="23">
        <f t="shared" si="61"/>
        <v>0.1648</v>
      </c>
      <c r="Q258" s="25" t="s">
        <v>74</v>
      </c>
      <c r="R258" s="49" t="s">
        <v>75</v>
      </c>
      <c r="S258" s="21">
        <v>2022060102</v>
      </c>
      <c r="T258" s="58">
        <v>4.0000000000000001E-3</v>
      </c>
      <c r="U258" s="59">
        <f t="shared" si="70"/>
        <v>0.16</v>
      </c>
      <c r="V258" s="29" t="s">
        <v>72</v>
      </c>
      <c r="W258" s="30" t="b">
        <f t="shared" si="62"/>
        <v>1</v>
      </c>
      <c r="X258" s="25"/>
      <c r="Y258" s="30" t="e">
        <f>VLOOKUP(A258,'[1]Средние курсы'!A:D,4,0)</f>
        <v>#N/A</v>
      </c>
      <c r="Z258" s="30" t="str">
        <f t="shared" si="63"/>
        <v>CNY</v>
      </c>
      <c r="AA258" s="31">
        <f t="shared" si="54"/>
        <v>0.1648</v>
      </c>
      <c r="AB258" s="60">
        <f t="shared" si="64"/>
        <v>4.0000000000000001E-3</v>
      </c>
      <c r="AC258" s="61">
        <f t="shared" si="55"/>
        <v>4.0000000000000001E-3</v>
      </c>
      <c r="AD258" s="13">
        <f t="shared" si="71"/>
        <v>4.1200000000000004E-3</v>
      </c>
      <c r="AE258" s="34">
        <f t="shared" si="65"/>
        <v>0</v>
      </c>
      <c r="AF258" s="60">
        <f t="shared" si="66"/>
        <v>0</v>
      </c>
      <c r="AG258" s="36">
        <f t="shared" si="67"/>
        <v>4.8000000000000126E-3</v>
      </c>
      <c r="AH258" s="37">
        <f t="shared" si="68"/>
        <v>1.8666666666666831E-3</v>
      </c>
      <c r="AI258" s="50" t="s">
        <v>76</v>
      </c>
      <c r="AJ258" s="50"/>
      <c r="AK258" s="25" t="b">
        <v>0</v>
      </c>
      <c r="AL258" s="25"/>
      <c r="AM258" s="25"/>
      <c r="AN258" s="25"/>
      <c r="AO258" s="25"/>
      <c r="AP258" s="37">
        <f t="shared" si="69"/>
        <v>1.666666666666667E-3</v>
      </c>
      <c r="AQ258" s="37"/>
      <c r="AR258" s="37"/>
      <c r="AS258" s="37"/>
      <c r="AT258" s="34">
        <f t="shared" si="56"/>
        <v>3.1333333333333456E-3</v>
      </c>
    </row>
    <row r="259" spans="1:46" ht="15.75" x14ac:dyDescent="0.25">
      <c r="A259" s="15">
        <v>382276</v>
      </c>
      <c r="B259" s="16">
        <v>44714</v>
      </c>
      <c r="C259" s="16" t="s">
        <v>45</v>
      </c>
      <c r="D259" s="17" t="s">
        <v>70</v>
      </c>
      <c r="E259" s="52" t="s">
        <v>319</v>
      </c>
      <c r="F259" s="53">
        <v>320</v>
      </c>
      <c r="G259" s="54">
        <f t="shared" si="57"/>
        <v>0.92473400000000006</v>
      </c>
      <c r="H259" s="44" t="s">
        <v>72</v>
      </c>
      <c r="I259" s="55">
        <f t="shared" si="58"/>
        <v>0.92469999999999997</v>
      </c>
      <c r="J259" s="56">
        <v>301.66000000000003</v>
      </c>
      <c r="K259" s="57">
        <f t="shared" si="59"/>
        <v>0.92420343137254901</v>
      </c>
      <c r="L259" s="44" t="s">
        <v>72</v>
      </c>
      <c r="M259" s="21" t="s">
        <v>73</v>
      </c>
      <c r="N259" s="22">
        <v>44714</v>
      </c>
      <c r="O259" s="23">
        <f t="shared" si="60"/>
        <v>295.91488000000004</v>
      </c>
      <c r="P259" s="23">
        <f t="shared" si="61"/>
        <v>295.91488000000004</v>
      </c>
      <c r="Q259" s="25" t="s">
        <v>74</v>
      </c>
      <c r="R259" s="49" t="s">
        <v>75</v>
      </c>
      <c r="S259" s="21">
        <v>2022060102</v>
      </c>
      <c r="T259" s="58">
        <v>0.89780000000000004</v>
      </c>
      <c r="U259" s="59">
        <f t="shared" si="70"/>
        <v>287.29599999999999</v>
      </c>
      <c r="V259" s="29" t="s">
        <v>72</v>
      </c>
      <c r="W259" s="30" t="b">
        <f t="shared" si="62"/>
        <v>1</v>
      </c>
      <c r="X259" s="25"/>
      <c r="Y259" s="30" t="e">
        <f>VLOOKUP(A259,'[1]Средние курсы'!A:D,4,0)</f>
        <v>#N/A</v>
      </c>
      <c r="Z259" s="30" t="str">
        <f t="shared" si="63"/>
        <v>CNY</v>
      </c>
      <c r="AA259" s="31">
        <f t="shared" si="54"/>
        <v>295.91488000000004</v>
      </c>
      <c r="AB259" s="60">
        <f t="shared" si="64"/>
        <v>0.89780000000000004</v>
      </c>
      <c r="AC259" s="61">
        <f t="shared" si="55"/>
        <v>0.89780000000000004</v>
      </c>
      <c r="AD259" s="13">
        <f t="shared" si="71"/>
        <v>0.92473400000000006</v>
      </c>
      <c r="AE259" s="34">
        <f t="shared" si="65"/>
        <v>0</v>
      </c>
      <c r="AF259" s="60">
        <f t="shared" si="66"/>
        <v>0</v>
      </c>
      <c r="AG259" s="36">
        <f t="shared" si="67"/>
        <v>8.6188800000000043</v>
      </c>
      <c r="AH259" s="37">
        <f t="shared" si="68"/>
        <v>-0.16978196078433427</v>
      </c>
      <c r="AI259" s="50" t="s">
        <v>76</v>
      </c>
      <c r="AJ259" s="50"/>
      <c r="AK259" s="25" t="b">
        <v>0</v>
      </c>
      <c r="AL259" s="25"/>
      <c r="AM259" s="25"/>
      <c r="AN259" s="25"/>
      <c r="AO259" s="25"/>
      <c r="AP259" s="37">
        <f t="shared" si="69"/>
        <v>2.9574509803921569</v>
      </c>
      <c r="AQ259" s="37"/>
      <c r="AR259" s="37"/>
      <c r="AS259" s="37"/>
      <c r="AT259" s="34">
        <f t="shared" si="56"/>
        <v>5.6614290196078478</v>
      </c>
    </row>
    <row r="260" spans="1:46" ht="15.75" x14ac:dyDescent="0.25">
      <c r="A260" s="15">
        <v>382276</v>
      </c>
      <c r="B260" s="16">
        <v>44714</v>
      </c>
      <c r="C260" s="16" t="s">
        <v>45</v>
      </c>
      <c r="D260" s="17" t="s">
        <v>70</v>
      </c>
      <c r="E260" s="52" t="s">
        <v>320</v>
      </c>
      <c r="F260" s="53">
        <v>80</v>
      </c>
      <c r="G260" s="54">
        <f t="shared" si="57"/>
        <v>5.7679999999999997E-3</v>
      </c>
      <c r="H260" s="44" t="s">
        <v>72</v>
      </c>
      <c r="I260" s="55">
        <f t="shared" si="58"/>
        <v>5.7999999999999996E-3</v>
      </c>
      <c r="J260" s="56">
        <v>0.47</v>
      </c>
      <c r="K260" s="57">
        <f t="shared" si="59"/>
        <v>5.7598039215686269E-3</v>
      </c>
      <c r="L260" s="44" t="s">
        <v>72</v>
      </c>
      <c r="M260" s="21" t="s">
        <v>73</v>
      </c>
      <c r="N260" s="22">
        <v>44714</v>
      </c>
      <c r="O260" s="23">
        <f t="shared" si="60"/>
        <v>0.46143999999999996</v>
      </c>
      <c r="P260" s="23">
        <f t="shared" si="61"/>
        <v>0.46143999999999996</v>
      </c>
      <c r="Q260" s="25" t="s">
        <v>74</v>
      </c>
      <c r="R260" s="49" t="s">
        <v>75</v>
      </c>
      <c r="S260" s="21">
        <v>2022060102</v>
      </c>
      <c r="T260" s="58">
        <v>5.5999999999999999E-3</v>
      </c>
      <c r="U260" s="59">
        <f t="shared" si="70"/>
        <v>0.44800000000000001</v>
      </c>
      <c r="V260" s="29" t="s">
        <v>72</v>
      </c>
      <c r="W260" s="30" t="b">
        <f t="shared" si="62"/>
        <v>1</v>
      </c>
      <c r="X260" s="25"/>
      <c r="Y260" s="30" t="e">
        <f>VLOOKUP(A260,'[1]Средние курсы'!A:D,4,0)</f>
        <v>#N/A</v>
      </c>
      <c r="Z260" s="30" t="str">
        <f t="shared" si="63"/>
        <v>CNY</v>
      </c>
      <c r="AA260" s="31">
        <f t="shared" si="54"/>
        <v>0.46143999999999996</v>
      </c>
      <c r="AB260" s="60">
        <f t="shared" si="64"/>
        <v>5.5999999999999999E-3</v>
      </c>
      <c r="AC260" s="61">
        <f t="shared" si="55"/>
        <v>5.5999999999999999E-3</v>
      </c>
      <c r="AD260" s="13">
        <f t="shared" si="71"/>
        <v>5.7679999999999997E-3</v>
      </c>
      <c r="AE260" s="34">
        <f t="shared" si="65"/>
        <v>0</v>
      </c>
      <c r="AF260" s="60">
        <f t="shared" si="66"/>
        <v>0</v>
      </c>
      <c r="AG260" s="36">
        <f t="shared" si="67"/>
        <v>1.343999999999998E-2</v>
      </c>
      <c r="AH260" s="37">
        <f t="shared" si="68"/>
        <v>-6.556862745098202E-4</v>
      </c>
      <c r="AI260" s="50" t="s">
        <v>76</v>
      </c>
      <c r="AJ260" s="50"/>
      <c r="AK260" s="25" t="b">
        <v>0</v>
      </c>
      <c r="AL260" s="25"/>
      <c r="AM260" s="25"/>
      <c r="AN260" s="25"/>
      <c r="AO260" s="25"/>
      <c r="AP260" s="37">
        <f t="shared" si="69"/>
        <v>4.6078431372549014E-3</v>
      </c>
      <c r="AQ260" s="37"/>
      <c r="AR260" s="37"/>
      <c r="AS260" s="37"/>
      <c r="AT260" s="34">
        <f t="shared" si="56"/>
        <v>8.8321568627450775E-3</v>
      </c>
    </row>
    <row r="261" spans="1:46" ht="15.75" x14ac:dyDescent="0.25">
      <c r="A261" s="15">
        <v>382276</v>
      </c>
      <c r="B261" s="16">
        <v>44714</v>
      </c>
      <c r="C261" s="16" t="s">
        <v>45</v>
      </c>
      <c r="D261" s="17" t="s">
        <v>70</v>
      </c>
      <c r="E261" s="52" t="s">
        <v>321</v>
      </c>
      <c r="F261" s="53">
        <v>200</v>
      </c>
      <c r="G261" s="54">
        <f t="shared" si="57"/>
        <v>9.0639999999999991E-3</v>
      </c>
      <c r="H261" s="44" t="s">
        <v>72</v>
      </c>
      <c r="I261" s="55">
        <f t="shared" si="58"/>
        <v>9.1000000000000004E-3</v>
      </c>
      <c r="J261" s="56">
        <v>1.85</v>
      </c>
      <c r="K261" s="57">
        <f t="shared" si="59"/>
        <v>9.0686274509803929E-3</v>
      </c>
      <c r="L261" s="44" t="s">
        <v>72</v>
      </c>
      <c r="M261" s="21" t="s">
        <v>73</v>
      </c>
      <c r="N261" s="22">
        <v>44714</v>
      </c>
      <c r="O261" s="23">
        <f t="shared" si="60"/>
        <v>1.8127999999999997</v>
      </c>
      <c r="P261" s="23">
        <f t="shared" si="61"/>
        <v>1.8127999999999997</v>
      </c>
      <c r="Q261" s="25" t="s">
        <v>74</v>
      </c>
      <c r="R261" s="49" t="s">
        <v>75</v>
      </c>
      <c r="S261" s="21">
        <v>2022060102</v>
      </c>
      <c r="T261" s="58">
        <v>8.7999999999999988E-3</v>
      </c>
      <c r="U261" s="59">
        <f t="shared" si="70"/>
        <v>1.7599999999999998</v>
      </c>
      <c r="V261" s="29" t="s">
        <v>72</v>
      </c>
      <c r="W261" s="30" t="b">
        <f t="shared" si="62"/>
        <v>1</v>
      </c>
      <c r="X261" s="25"/>
      <c r="Y261" s="30" t="e">
        <f>VLOOKUP(A261,'[1]Средние курсы'!A:D,4,0)</f>
        <v>#N/A</v>
      </c>
      <c r="Z261" s="30" t="str">
        <f t="shared" si="63"/>
        <v>CNY</v>
      </c>
      <c r="AA261" s="31">
        <f t="shared" si="54"/>
        <v>1.8128000000000002</v>
      </c>
      <c r="AB261" s="60">
        <f t="shared" si="64"/>
        <v>8.7999999999999988E-3</v>
      </c>
      <c r="AC261" s="61">
        <f t="shared" si="55"/>
        <v>8.8000000000000005E-3</v>
      </c>
      <c r="AD261" s="13">
        <f t="shared" si="71"/>
        <v>9.0640000000000009E-3</v>
      </c>
      <c r="AE261" s="34">
        <f t="shared" si="65"/>
        <v>0</v>
      </c>
      <c r="AF261" s="60">
        <f t="shared" si="66"/>
        <v>3.4694469519536142E-16</v>
      </c>
      <c r="AG261" s="36">
        <f t="shared" si="67"/>
        <v>5.2800000000000069E-2</v>
      </c>
      <c r="AH261" s="37">
        <f t="shared" si="68"/>
        <v>9.2549019607840455E-4</v>
      </c>
      <c r="AI261" s="50" t="s">
        <v>76</v>
      </c>
      <c r="AJ261" s="50"/>
      <c r="AK261" s="25" t="b">
        <v>0</v>
      </c>
      <c r="AL261" s="25"/>
      <c r="AM261" s="25"/>
      <c r="AN261" s="25"/>
      <c r="AO261" s="25"/>
      <c r="AP261" s="37">
        <f t="shared" si="69"/>
        <v>1.8137254901960786E-2</v>
      </c>
      <c r="AQ261" s="37"/>
      <c r="AR261" s="37"/>
      <c r="AS261" s="37"/>
      <c r="AT261" s="34">
        <f t="shared" si="56"/>
        <v>3.466274509803928E-2</v>
      </c>
    </row>
    <row r="262" spans="1:46" ht="15.75" x14ac:dyDescent="0.25">
      <c r="A262" s="15">
        <v>382276</v>
      </c>
      <c r="B262" s="16">
        <v>44714</v>
      </c>
      <c r="C262" s="16" t="s">
        <v>45</v>
      </c>
      <c r="D262" s="17" t="s">
        <v>70</v>
      </c>
      <c r="E262" s="52" t="s">
        <v>322</v>
      </c>
      <c r="F262" s="53">
        <v>1200</v>
      </c>
      <c r="G262" s="54">
        <f t="shared" si="57"/>
        <v>5.4590000000000007E-2</v>
      </c>
      <c r="H262" s="44" t="s">
        <v>72</v>
      </c>
      <c r="I262" s="55">
        <f t="shared" si="58"/>
        <v>5.4600000000000003E-2</v>
      </c>
      <c r="J262" s="56">
        <v>66.78</v>
      </c>
      <c r="K262" s="57">
        <f t="shared" si="59"/>
        <v>5.4558823529411764E-2</v>
      </c>
      <c r="L262" s="44" t="s">
        <v>72</v>
      </c>
      <c r="M262" s="21" t="s">
        <v>73</v>
      </c>
      <c r="N262" s="22">
        <v>44714</v>
      </c>
      <c r="O262" s="23">
        <f t="shared" si="60"/>
        <v>65.50800000000001</v>
      </c>
      <c r="P262" s="23">
        <f t="shared" si="61"/>
        <v>65.50800000000001</v>
      </c>
      <c r="Q262" s="25" t="s">
        <v>74</v>
      </c>
      <c r="R262" s="49" t="s">
        <v>75</v>
      </c>
      <c r="S262" s="21">
        <v>2022060102</v>
      </c>
      <c r="T262" s="58">
        <v>5.3000000000000005E-2</v>
      </c>
      <c r="U262" s="59">
        <f t="shared" si="70"/>
        <v>63.600000000000009</v>
      </c>
      <c r="V262" s="29" t="s">
        <v>72</v>
      </c>
      <c r="W262" s="30" t="b">
        <f t="shared" si="62"/>
        <v>1</v>
      </c>
      <c r="X262" s="25"/>
      <c r="Y262" s="30" t="e">
        <f>VLOOKUP(A262,'[1]Средние курсы'!A:D,4,0)</f>
        <v>#N/A</v>
      </c>
      <c r="Z262" s="30" t="str">
        <f t="shared" si="63"/>
        <v>CNY</v>
      </c>
      <c r="AA262" s="31">
        <f t="shared" si="54"/>
        <v>65.507999999999996</v>
      </c>
      <c r="AB262" s="60">
        <f t="shared" si="64"/>
        <v>5.3000000000000005E-2</v>
      </c>
      <c r="AC262" s="61">
        <f t="shared" si="55"/>
        <v>5.2999999999999999E-2</v>
      </c>
      <c r="AD262" s="13">
        <f t="shared" si="71"/>
        <v>5.459E-2</v>
      </c>
      <c r="AE262" s="34">
        <f t="shared" si="65"/>
        <v>0</v>
      </c>
      <c r="AF262" s="60">
        <f t="shared" si="66"/>
        <v>-8.3266726846886741E-15</v>
      </c>
      <c r="AG262" s="36">
        <f t="shared" si="67"/>
        <v>1.9080000000000013</v>
      </c>
      <c r="AH262" s="37">
        <f t="shared" si="68"/>
        <v>-3.7411764705883033E-2</v>
      </c>
      <c r="AI262" s="50" t="s">
        <v>76</v>
      </c>
      <c r="AJ262" s="50"/>
      <c r="AK262" s="25" t="b">
        <v>0</v>
      </c>
      <c r="AL262" s="25"/>
      <c r="AM262" s="25"/>
      <c r="AN262" s="25"/>
      <c r="AO262" s="25"/>
      <c r="AP262" s="37">
        <f t="shared" si="69"/>
        <v>0.65470588235294114</v>
      </c>
      <c r="AQ262" s="37"/>
      <c r="AR262" s="37"/>
      <c r="AS262" s="37"/>
      <c r="AT262" s="34">
        <f t="shared" si="56"/>
        <v>1.25329411764706</v>
      </c>
    </row>
    <row r="263" spans="1:46" ht="15.75" x14ac:dyDescent="0.25">
      <c r="A263" s="15">
        <v>382276</v>
      </c>
      <c r="B263" s="16">
        <v>44714</v>
      </c>
      <c r="C263" s="16" t="s">
        <v>45</v>
      </c>
      <c r="D263" s="17" t="s">
        <v>70</v>
      </c>
      <c r="E263" s="52" t="s">
        <v>323</v>
      </c>
      <c r="F263" s="53">
        <v>4120</v>
      </c>
      <c r="G263" s="54">
        <f t="shared" si="57"/>
        <v>0.11659600000000002</v>
      </c>
      <c r="H263" s="44" t="s">
        <v>72</v>
      </c>
      <c r="I263" s="55">
        <f t="shared" si="58"/>
        <v>0.1166</v>
      </c>
      <c r="J263" s="56">
        <v>587.64</v>
      </c>
      <c r="K263" s="57">
        <f t="shared" si="59"/>
        <v>0.13983438035408338</v>
      </c>
      <c r="L263" s="44" t="s">
        <v>72</v>
      </c>
      <c r="M263" s="21" t="s">
        <v>73</v>
      </c>
      <c r="N263" s="22">
        <v>44714</v>
      </c>
      <c r="O263" s="23">
        <f t="shared" si="60"/>
        <v>480.37552000000005</v>
      </c>
      <c r="P263" s="23">
        <f t="shared" si="61"/>
        <v>480.37552000000005</v>
      </c>
      <c r="Q263" s="25" t="s">
        <v>74</v>
      </c>
      <c r="R263" s="49" t="s">
        <v>75</v>
      </c>
      <c r="S263" s="21">
        <v>2022060102</v>
      </c>
      <c r="T263" s="58">
        <v>0.11320000000000001</v>
      </c>
      <c r="U263" s="59">
        <f t="shared" si="70"/>
        <v>466.38400000000001</v>
      </c>
      <c r="V263" s="29" t="s">
        <v>72</v>
      </c>
      <c r="W263" s="30" t="b">
        <f t="shared" si="62"/>
        <v>1</v>
      </c>
      <c r="X263" s="25"/>
      <c r="Y263" s="30" t="e">
        <f>VLOOKUP(A263,'[1]Средние курсы'!A:D,4,0)</f>
        <v>#N/A</v>
      </c>
      <c r="Z263" s="30" t="str">
        <f t="shared" si="63"/>
        <v>CNY</v>
      </c>
      <c r="AA263" s="31">
        <f t="shared" si="54"/>
        <v>480.37551999999994</v>
      </c>
      <c r="AB263" s="60">
        <f t="shared" si="64"/>
        <v>0.11320000000000001</v>
      </c>
      <c r="AC263" s="61">
        <f t="shared" si="55"/>
        <v>0.1132</v>
      </c>
      <c r="AD263" s="13">
        <f t="shared" si="71"/>
        <v>0.11659599999999999</v>
      </c>
      <c r="AE263" s="34">
        <f t="shared" si="65"/>
        <v>0</v>
      </c>
      <c r="AF263" s="60">
        <f t="shared" si="66"/>
        <v>-5.7176485768195562E-14</v>
      </c>
      <c r="AG263" s="36">
        <f t="shared" si="67"/>
        <v>13.991519999999985</v>
      </c>
      <c r="AH263" s="37">
        <f t="shared" si="68"/>
        <v>95.74212705882357</v>
      </c>
      <c r="AI263" s="50" t="s">
        <v>76</v>
      </c>
      <c r="AJ263" s="50"/>
      <c r="AK263" s="25" t="b">
        <v>0</v>
      </c>
      <c r="AL263" s="25"/>
      <c r="AM263" s="25"/>
      <c r="AN263" s="25"/>
      <c r="AO263" s="25"/>
      <c r="AP263" s="37">
        <f t="shared" si="69"/>
        <v>5.7611764705882358</v>
      </c>
      <c r="AQ263" s="37"/>
      <c r="AR263" s="37"/>
      <c r="AS263" s="37"/>
      <c r="AT263" s="34">
        <f t="shared" si="56"/>
        <v>8.2303435294117495</v>
      </c>
    </row>
    <row r="264" spans="1:46" ht="15.75" x14ac:dyDescent="0.25">
      <c r="A264" s="15">
        <v>382276</v>
      </c>
      <c r="B264" s="16">
        <v>44714</v>
      </c>
      <c r="C264" s="16" t="s">
        <v>45</v>
      </c>
      <c r="D264" s="17" t="s">
        <v>70</v>
      </c>
      <c r="E264" s="52" t="s">
        <v>324</v>
      </c>
      <c r="F264" s="53">
        <v>3640</v>
      </c>
      <c r="G264" s="54">
        <f t="shared" si="57"/>
        <v>0.25420399999999999</v>
      </c>
      <c r="H264" s="44" t="s">
        <v>72</v>
      </c>
      <c r="I264" s="55">
        <f t="shared" si="58"/>
        <v>0.25419999999999998</v>
      </c>
      <c r="J264" s="56">
        <v>943.27</v>
      </c>
      <c r="K264" s="57">
        <f t="shared" si="59"/>
        <v>0.2540589312648136</v>
      </c>
      <c r="L264" s="44" t="s">
        <v>72</v>
      </c>
      <c r="M264" s="21" t="s">
        <v>73</v>
      </c>
      <c r="N264" s="22">
        <v>44714</v>
      </c>
      <c r="O264" s="23">
        <f t="shared" si="60"/>
        <v>925.30255999999997</v>
      </c>
      <c r="P264" s="23">
        <f t="shared" si="61"/>
        <v>925.30255999999997</v>
      </c>
      <c r="Q264" s="25" t="s">
        <v>74</v>
      </c>
      <c r="R264" s="49" t="s">
        <v>75</v>
      </c>
      <c r="S264" s="21">
        <v>2022060102</v>
      </c>
      <c r="T264" s="58">
        <v>0.24679999999999999</v>
      </c>
      <c r="U264" s="59">
        <f t="shared" si="70"/>
        <v>898.35199999999998</v>
      </c>
      <c r="V264" s="29" t="s">
        <v>72</v>
      </c>
      <c r="W264" s="30" t="b">
        <f t="shared" si="62"/>
        <v>1</v>
      </c>
      <c r="X264" s="25"/>
      <c r="Y264" s="30" t="e">
        <f>VLOOKUP(A264,'[1]Средние курсы'!A:D,4,0)</f>
        <v>#N/A</v>
      </c>
      <c r="Z264" s="30" t="str">
        <f t="shared" si="63"/>
        <v>CNY</v>
      </c>
      <c r="AA264" s="31">
        <f t="shared" si="54"/>
        <v>925.30255999999997</v>
      </c>
      <c r="AB264" s="60">
        <f t="shared" si="64"/>
        <v>0.24679999999999999</v>
      </c>
      <c r="AC264" s="61">
        <f t="shared" si="55"/>
        <v>0.24679999999999999</v>
      </c>
      <c r="AD264" s="13">
        <f t="shared" si="71"/>
        <v>0.25420399999999999</v>
      </c>
      <c r="AE264" s="34">
        <f t="shared" si="65"/>
        <v>0</v>
      </c>
      <c r="AF264" s="60">
        <f t="shared" si="66"/>
        <v>0</v>
      </c>
      <c r="AG264" s="36">
        <f t="shared" si="67"/>
        <v>26.950559999999978</v>
      </c>
      <c r="AH264" s="37">
        <f t="shared" si="68"/>
        <v>-0.52805019607843118</v>
      </c>
      <c r="AI264" s="50" t="s">
        <v>76</v>
      </c>
      <c r="AJ264" s="50"/>
      <c r="AK264" s="25" t="b">
        <v>0</v>
      </c>
      <c r="AL264" s="25"/>
      <c r="AM264" s="25"/>
      <c r="AN264" s="25"/>
      <c r="AO264" s="25"/>
      <c r="AP264" s="37">
        <f t="shared" si="69"/>
        <v>9.247745098039216</v>
      </c>
      <c r="AQ264" s="37"/>
      <c r="AR264" s="37"/>
      <c r="AS264" s="37"/>
      <c r="AT264" s="34">
        <f t="shared" si="56"/>
        <v>17.702814901960764</v>
      </c>
    </row>
    <row r="265" spans="1:46" ht="15.75" x14ac:dyDescent="0.25">
      <c r="A265" s="15">
        <v>382276</v>
      </c>
      <c r="B265" s="16">
        <v>44714</v>
      </c>
      <c r="C265" s="16" t="s">
        <v>45</v>
      </c>
      <c r="D265" s="17" t="s">
        <v>70</v>
      </c>
      <c r="E265" s="52" t="s">
        <v>325</v>
      </c>
      <c r="F265" s="53">
        <v>40</v>
      </c>
      <c r="G265" s="54">
        <f t="shared" si="57"/>
        <v>3.3475000000000005E-2</v>
      </c>
      <c r="H265" s="44" t="s">
        <v>72</v>
      </c>
      <c r="I265" s="55">
        <f t="shared" si="58"/>
        <v>3.3500000000000002E-2</v>
      </c>
      <c r="J265" s="56">
        <v>1.34</v>
      </c>
      <c r="K265" s="57">
        <f t="shared" si="59"/>
        <v>3.2843137254901962E-2</v>
      </c>
      <c r="L265" s="44" t="s">
        <v>72</v>
      </c>
      <c r="M265" s="21" t="s">
        <v>73</v>
      </c>
      <c r="N265" s="22">
        <v>44714</v>
      </c>
      <c r="O265" s="23">
        <f t="shared" si="60"/>
        <v>1.3390000000000002</v>
      </c>
      <c r="P265" s="23">
        <f t="shared" si="61"/>
        <v>1.3390000000000002</v>
      </c>
      <c r="Q265" s="25" t="s">
        <v>74</v>
      </c>
      <c r="R265" s="49" t="s">
        <v>75</v>
      </c>
      <c r="S265" s="21">
        <v>2022060102</v>
      </c>
      <c r="T265" s="58">
        <v>3.2500000000000001E-2</v>
      </c>
      <c r="U265" s="59">
        <f t="shared" si="70"/>
        <v>1.3</v>
      </c>
      <c r="V265" s="29" t="s">
        <v>72</v>
      </c>
      <c r="W265" s="30" t="b">
        <f t="shared" si="62"/>
        <v>1</v>
      </c>
      <c r="X265" s="25"/>
      <c r="Y265" s="30" t="e">
        <f>VLOOKUP(A265,'[1]Средние курсы'!A:D,4,0)</f>
        <v>#N/A</v>
      </c>
      <c r="Z265" s="30" t="str">
        <f t="shared" si="63"/>
        <v>CNY</v>
      </c>
      <c r="AA265" s="31">
        <f t="shared" si="54"/>
        <v>1.3390000000000002</v>
      </c>
      <c r="AB265" s="60">
        <f t="shared" si="64"/>
        <v>3.2500000000000001E-2</v>
      </c>
      <c r="AC265" s="61">
        <f t="shared" si="55"/>
        <v>3.2500000000000001E-2</v>
      </c>
      <c r="AD265" s="13">
        <f t="shared" si="71"/>
        <v>3.3475000000000005E-2</v>
      </c>
      <c r="AE265" s="34">
        <f t="shared" si="65"/>
        <v>0</v>
      </c>
      <c r="AF265" s="60">
        <f t="shared" si="66"/>
        <v>0</v>
      </c>
      <c r="AG265" s="36">
        <f t="shared" si="67"/>
        <v>3.9000000000000146E-2</v>
      </c>
      <c r="AH265" s="37">
        <f t="shared" si="68"/>
        <v>-2.5274509803921708E-2</v>
      </c>
      <c r="AI265" s="50" t="s">
        <v>76</v>
      </c>
      <c r="AJ265" s="50"/>
      <c r="AK265" s="25" t="b">
        <v>0</v>
      </c>
      <c r="AL265" s="25"/>
      <c r="AM265" s="25"/>
      <c r="AN265" s="25"/>
      <c r="AO265" s="25"/>
      <c r="AP265" s="37">
        <f t="shared" si="69"/>
        <v>1.3137254901960785E-2</v>
      </c>
      <c r="AQ265" s="37"/>
      <c r="AR265" s="37"/>
      <c r="AS265" s="37"/>
      <c r="AT265" s="34">
        <f t="shared" si="56"/>
        <v>2.5862745098039361E-2</v>
      </c>
    </row>
    <row r="266" spans="1:46" ht="15.75" x14ac:dyDescent="0.25">
      <c r="A266" s="15">
        <v>382276</v>
      </c>
      <c r="B266" s="16">
        <v>44714</v>
      </c>
      <c r="C266" s="16" t="s">
        <v>45</v>
      </c>
      <c r="D266" s="17" t="s">
        <v>70</v>
      </c>
      <c r="E266" s="52" t="s">
        <v>326</v>
      </c>
      <c r="F266" s="53">
        <v>40</v>
      </c>
      <c r="G266" s="54">
        <f t="shared" si="57"/>
        <v>1.0609E-2</v>
      </c>
      <c r="H266" s="44" t="s">
        <v>72</v>
      </c>
      <c r="I266" s="55">
        <f t="shared" si="58"/>
        <v>1.06E-2</v>
      </c>
      <c r="J266" s="56">
        <v>0.43</v>
      </c>
      <c r="K266" s="57">
        <f t="shared" si="59"/>
        <v>1.0539215686274511E-2</v>
      </c>
      <c r="L266" s="44" t="s">
        <v>72</v>
      </c>
      <c r="M266" s="21" t="s">
        <v>73</v>
      </c>
      <c r="N266" s="22">
        <v>44714</v>
      </c>
      <c r="O266" s="23">
        <f t="shared" si="60"/>
        <v>0.42436000000000001</v>
      </c>
      <c r="P266" s="23">
        <f t="shared" si="61"/>
        <v>0.42436000000000001</v>
      </c>
      <c r="Q266" s="25" t="s">
        <v>74</v>
      </c>
      <c r="R266" s="49" t="s">
        <v>75</v>
      </c>
      <c r="S266" s="21">
        <v>2022060102</v>
      </c>
      <c r="T266" s="58">
        <v>1.03E-2</v>
      </c>
      <c r="U266" s="59">
        <f t="shared" si="70"/>
        <v>0.41200000000000003</v>
      </c>
      <c r="V266" s="29" t="s">
        <v>72</v>
      </c>
      <c r="W266" s="30" t="b">
        <f t="shared" si="62"/>
        <v>1</v>
      </c>
      <c r="X266" s="25"/>
      <c r="Y266" s="30" t="e">
        <f>VLOOKUP(A266,'[1]Средние курсы'!A:D,4,0)</f>
        <v>#N/A</v>
      </c>
      <c r="Z266" s="30" t="str">
        <f t="shared" si="63"/>
        <v>CNY</v>
      </c>
      <c r="AA266" s="31">
        <f t="shared" si="54"/>
        <v>0.42436000000000001</v>
      </c>
      <c r="AB266" s="60">
        <f t="shared" si="64"/>
        <v>1.03E-2</v>
      </c>
      <c r="AC266" s="61">
        <f t="shared" si="55"/>
        <v>1.03E-2</v>
      </c>
      <c r="AD266" s="13">
        <f t="shared" si="71"/>
        <v>1.0609E-2</v>
      </c>
      <c r="AE266" s="34">
        <f t="shared" si="65"/>
        <v>0</v>
      </c>
      <c r="AF266" s="60">
        <f t="shared" si="66"/>
        <v>0</v>
      </c>
      <c r="AG266" s="36">
        <f t="shared" si="67"/>
        <v>1.236000000000001E-2</v>
      </c>
      <c r="AH266" s="37">
        <f t="shared" si="68"/>
        <v>-2.791372549019594E-3</v>
      </c>
      <c r="AI266" s="50" t="s">
        <v>76</v>
      </c>
      <c r="AJ266" s="50"/>
      <c r="AK266" s="25" t="b">
        <v>0</v>
      </c>
      <c r="AL266" s="25"/>
      <c r="AM266" s="25"/>
      <c r="AN266" s="25"/>
      <c r="AO266" s="25"/>
      <c r="AP266" s="37">
        <f t="shared" si="69"/>
        <v>4.2156862745098044E-3</v>
      </c>
      <c r="AQ266" s="37"/>
      <c r="AR266" s="37"/>
      <c r="AS266" s="37"/>
      <c r="AT266" s="34">
        <f t="shared" si="56"/>
        <v>8.1443137254902064E-3</v>
      </c>
    </row>
    <row r="267" spans="1:46" ht="15.75" x14ac:dyDescent="0.25">
      <c r="A267" s="15">
        <v>382276</v>
      </c>
      <c r="B267" s="16">
        <v>44714</v>
      </c>
      <c r="C267" s="16" t="s">
        <v>45</v>
      </c>
      <c r="D267" s="17" t="s">
        <v>70</v>
      </c>
      <c r="E267" s="52" t="s">
        <v>327</v>
      </c>
      <c r="F267" s="53">
        <v>120</v>
      </c>
      <c r="G267" s="54">
        <f t="shared" si="57"/>
        <v>2.6986000000000003E-2</v>
      </c>
      <c r="H267" s="44" t="s">
        <v>72</v>
      </c>
      <c r="I267" s="55">
        <f t="shared" si="58"/>
        <v>2.7E-2</v>
      </c>
      <c r="J267" s="56">
        <v>3.3</v>
      </c>
      <c r="K267" s="57">
        <f t="shared" si="59"/>
        <v>2.6960784313725488E-2</v>
      </c>
      <c r="L267" s="44" t="s">
        <v>72</v>
      </c>
      <c r="M267" s="21" t="s">
        <v>73</v>
      </c>
      <c r="N267" s="22">
        <v>44714</v>
      </c>
      <c r="O267" s="23">
        <f t="shared" si="60"/>
        <v>3.2383200000000003</v>
      </c>
      <c r="P267" s="23">
        <f t="shared" si="61"/>
        <v>3.2383200000000003</v>
      </c>
      <c r="Q267" s="25" t="s">
        <v>74</v>
      </c>
      <c r="R267" s="49" t="s">
        <v>75</v>
      </c>
      <c r="S267" s="21">
        <v>2022060102</v>
      </c>
      <c r="T267" s="58">
        <v>2.6200000000000001E-2</v>
      </c>
      <c r="U267" s="59">
        <f t="shared" si="70"/>
        <v>3.1440000000000001</v>
      </c>
      <c r="V267" s="29" t="s">
        <v>72</v>
      </c>
      <c r="W267" s="30" t="b">
        <f t="shared" si="62"/>
        <v>1</v>
      </c>
      <c r="X267" s="25"/>
      <c r="Y267" s="30" t="e">
        <f>VLOOKUP(A267,'[1]Средние курсы'!A:D,4,0)</f>
        <v>#N/A</v>
      </c>
      <c r="Z267" s="30" t="str">
        <f t="shared" si="63"/>
        <v>CNY</v>
      </c>
      <c r="AA267" s="31">
        <f t="shared" si="54"/>
        <v>3.2383200000000003</v>
      </c>
      <c r="AB267" s="60">
        <f t="shared" si="64"/>
        <v>2.6200000000000001E-2</v>
      </c>
      <c r="AC267" s="61">
        <f t="shared" si="55"/>
        <v>2.6200000000000001E-2</v>
      </c>
      <c r="AD267" s="13">
        <f t="shared" si="71"/>
        <v>2.6986000000000003E-2</v>
      </c>
      <c r="AE267" s="34">
        <f t="shared" si="65"/>
        <v>0</v>
      </c>
      <c r="AF267" s="60">
        <f t="shared" si="66"/>
        <v>0</v>
      </c>
      <c r="AG267" s="36">
        <f t="shared" si="67"/>
        <v>9.4320000000000237E-2</v>
      </c>
      <c r="AH267" s="37">
        <f t="shared" si="68"/>
        <v>-3.0258823529417944E-3</v>
      </c>
      <c r="AI267" s="50" t="s">
        <v>76</v>
      </c>
      <c r="AJ267" s="50"/>
      <c r="AK267" s="25" t="b">
        <v>0</v>
      </c>
      <c r="AL267" s="25"/>
      <c r="AM267" s="25"/>
      <c r="AN267" s="25"/>
      <c r="AO267" s="25"/>
      <c r="AP267" s="37">
        <f t="shared" si="69"/>
        <v>3.2352941176470584E-2</v>
      </c>
      <c r="AQ267" s="37"/>
      <c r="AR267" s="37"/>
      <c r="AS267" s="37"/>
      <c r="AT267" s="34">
        <f t="shared" si="56"/>
        <v>6.1967058823529653E-2</v>
      </c>
    </row>
    <row r="268" spans="1:46" ht="15.75" x14ac:dyDescent="0.25">
      <c r="A268" s="15">
        <v>382276</v>
      </c>
      <c r="B268" s="16">
        <v>44714</v>
      </c>
      <c r="C268" s="16" t="s">
        <v>45</v>
      </c>
      <c r="D268" s="17" t="s">
        <v>70</v>
      </c>
      <c r="E268" s="52" t="s">
        <v>328</v>
      </c>
      <c r="F268" s="53">
        <v>640</v>
      </c>
      <c r="G268" s="54">
        <f t="shared" si="57"/>
        <v>6.9319000000000006E-2</v>
      </c>
      <c r="H268" s="44" t="s">
        <v>72</v>
      </c>
      <c r="I268" s="55">
        <f t="shared" si="58"/>
        <v>6.93E-2</v>
      </c>
      <c r="J268" s="56">
        <v>45.23</v>
      </c>
      <c r="K268" s="57">
        <f t="shared" si="59"/>
        <v>6.9286151960784303E-2</v>
      </c>
      <c r="L268" s="44" t="s">
        <v>72</v>
      </c>
      <c r="M268" s="21" t="s">
        <v>73</v>
      </c>
      <c r="N268" s="22">
        <v>44714</v>
      </c>
      <c r="O268" s="23">
        <f t="shared" si="60"/>
        <v>44.364160000000005</v>
      </c>
      <c r="P268" s="23">
        <f t="shared" si="61"/>
        <v>44.364160000000005</v>
      </c>
      <c r="Q268" s="25" t="s">
        <v>74</v>
      </c>
      <c r="R268" s="49" t="s">
        <v>75</v>
      </c>
      <c r="S268" s="21">
        <v>2022060102</v>
      </c>
      <c r="T268" s="58">
        <v>6.7299999999999999E-2</v>
      </c>
      <c r="U268" s="59">
        <f t="shared" si="70"/>
        <v>43.072000000000003</v>
      </c>
      <c r="V268" s="29" t="s">
        <v>72</v>
      </c>
      <c r="W268" s="30" t="b">
        <f t="shared" si="62"/>
        <v>1</v>
      </c>
      <c r="X268" s="25"/>
      <c r="Y268" s="30" t="e">
        <f>VLOOKUP(A268,'[1]Средние курсы'!A:D,4,0)</f>
        <v>#N/A</v>
      </c>
      <c r="Z268" s="30" t="str">
        <f t="shared" si="63"/>
        <v>CNY</v>
      </c>
      <c r="AA268" s="31">
        <f t="shared" si="54"/>
        <v>44.364160000000005</v>
      </c>
      <c r="AB268" s="60">
        <f t="shared" si="64"/>
        <v>6.7299999999999999E-2</v>
      </c>
      <c r="AC268" s="61">
        <f t="shared" si="55"/>
        <v>6.7299999999999999E-2</v>
      </c>
      <c r="AD268" s="13">
        <f t="shared" si="71"/>
        <v>6.9319000000000006E-2</v>
      </c>
      <c r="AE268" s="34">
        <f t="shared" si="65"/>
        <v>0</v>
      </c>
      <c r="AF268" s="60">
        <f t="shared" si="66"/>
        <v>0</v>
      </c>
      <c r="AG268" s="36">
        <f t="shared" si="67"/>
        <v>1.2921600000000044</v>
      </c>
      <c r="AH268" s="37">
        <f t="shared" si="68"/>
        <v>-2.1022745098049356E-2</v>
      </c>
      <c r="AI268" s="50" t="s">
        <v>76</v>
      </c>
      <c r="AJ268" s="50"/>
      <c r="AK268" s="25" t="b">
        <v>0</v>
      </c>
      <c r="AL268" s="25"/>
      <c r="AM268" s="25"/>
      <c r="AN268" s="25"/>
      <c r="AO268" s="25"/>
      <c r="AP268" s="37">
        <f t="shared" si="69"/>
        <v>0.44343137254901954</v>
      </c>
      <c r="AQ268" s="37"/>
      <c r="AR268" s="37"/>
      <c r="AS268" s="37"/>
      <c r="AT268" s="34">
        <f t="shared" si="56"/>
        <v>0.84872862745098487</v>
      </c>
    </row>
    <row r="269" spans="1:46" ht="15.75" x14ac:dyDescent="0.25">
      <c r="A269" s="15">
        <v>382276</v>
      </c>
      <c r="B269" s="16">
        <v>44714</v>
      </c>
      <c r="C269" s="16" t="s">
        <v>45</v>
      </c>
      <c r="D269" s="17" t="s">
        <v>70</v>
      </c>
      <c r="E269" s="52" t="s">
        <v>329</v>
      </c>
      <c r="F269" s="53">
        <v>200</v>
      </c>
      <c r="G269" s="54">
        <f t="shared" si="57"/>
        <v>5.3045000000000009E-2</v>
      </c>
      <c r="H269" s="44" t="s">
        <v>72</v>
      </c>
      <c r="I269" s="55">
        <f t="shared" si="58"/>
        <v>5.2999999999999999E-2</v>
      </c>
      <c r="J269" s="56">
        <v>10.82</v>
      </c>
      <c r="K269" s="57">
        <f t="shared" si="59"/>
        <v>5.303921568627451E-2</v>
      </c>
      <c r="L269" s="44" t="s">
        <v>72</v>
      </c>
      <c r="M269" s="21" t="s">
        <v>73</v>
      </c>
      <c r="N269" s="22">
        <v>44714</v>
      </c>
      <c r="O269" s="23">
        <f t="shared" si="60"/>
        <v>10.609000000000002</v>
      </c>
      <c r="P269" s="23">
        <f t="shared" si="61"/>
        <v>10.609000000000002</v>
      </c>
      <c r="Q269" s="25" t="s">
        <v>74</v>
      </c>
      <c r="R269" s="49" t="s">
        <v>75</v>
      </c>
      <c r="S269" s="21">
        <v>2022060102</v>
      </c>
      <c r="T269" s="58">
        <v>5.1500000000000004E-2</v>
      </c>
      <c r="U269" s="59">
        <f t="shared" si="70"/>
        <v>10.3</v>
      </c>
      <c r="V269" s="29" t="s">
        <v>72</v>
      </c>
      <c r="W269" s="30" t="b">
        <f t="shared" si="62"/>
        <v>1</v>
      </c>
      <c r="X269" s="25"/>
      <c r="Y269" s="30" t="e">
        <f>VLOOKUP(A269,'[1]Средние курсы'!A:D,4,0)</f>
        <v>#N/A</v>
      </c>
      <c r="Z269" s="30" t="str">
        <f t="shared" si="63"/>
        <v>CNY</v>
      </c>
      <c r="AA269" s="31">
        <f t="shared" si="54"/>
        <v>10.609</v>
      </c>
      <c r="AB269" s="60">
        <f t="shared" si="64"/>
        <v>5.1500000000000004E-2</v>
      </c>
      <c r="AC269" s="61">
        <f t="shared" si="55"/>
        <v>5.1499999999999997E-2</v>
      </c>
      <c r="AD269" s="13">
        <f t="shared" si="71"/>
        <v>5.3045000000000002E-2</v>
      </c>
      <c r="AE269" s="34">
        <f t="shared" si="65"/>
        <v>0</v>
      </c>
      <c r="AF269" s="60">
        <f t="shared" si="66"/>
        <v>-1.3877787807814457E-15</v>
      </c>
      <c r="AG269" s="36">
        <f t="shared" si="67"/>
        <v>0.30900000000000094</v>
      </c>
      <c r="AH269" s="37">
        <f t="shared" si="68"/>
        <v>-1.1568627450983526E-3</v>
      </c>
      <c r="AI269" s="50" t="s">
        <v>76</v>
      </c>
      <c r="AJ269" s="50"/>
      <c r="AK269" s="25" t="b">
        <v>0</v>
      </c>
      <c r="AL269" s="25"/>
      <c r="AM269" s="25"/>
      <c r="AN269" s="25"/>
      <c r="AO269" s="25"/>
      <c r="AP269" s="37">
        <f t="shared" si="69"/>
        <v>0.10607843137254902</v>
      </c>
      <c r="AQ269" s="37"/>
      <c r="AR269" s="37"/>
      <c r="AS269" s="37"/>
      <c r="AT269" s="34">
        <f t="shared" si="56"/>
        <v>0.20292156862745192</v>
      </c>
    </row>
    <row r="270" spans="1:46" ht="15.75" x14ac:dyDescent="0.25">
      <c r="A270" s="15">
        <v>382276</v>
      </c>
      <c r="B270" s="16">
        <v>44714</v>
      </c>
      <c r="C270" s="16" t="s">
        <v>45</v>
      </c>
      <c r="D270" s="17" t="s">
        <v>70</v>
      </c>
      <c r="E270" s="52" t="s">
        <v>330</v>
      </c>
      <c r="F270" s="53">
        <v>80</v>
      </c>
      <c r="G270" s="54">
        <f t="shared" si="57"/>
        <v>1.8746000000000002E-2</v>
      </c>
      <c r="H270" s="44" t="s">
        <v>72</v>
      </c>
      <c r="I270" s="55">
        <f t="shared" si="58"/>
        <v>1.8700000000000001E-2</v>
      </c>
      <c r="J270" s="56">
        <v>1.53</v>
      </c>
      <c r="K270" s="57">
        <f t="shared" si="59"/>
        <v>1.8749999999999999E-2</v>
      </c>
      <c r="L270" s="44" t="s">
        <v>72</v>
      </c>
      <c r="M270" s="21" t="s">
        <v>73</v>
      </c>
      <c r="N270" s="22">
        <v>44714</v>
      </c>
      <c r="O270" s="23">
        <f t="shared" si="60"/>
        <v>1.4996800000000001</v>
      </c>
      <c r="P270" s="23">
        <f t="shared" si="61"/>
        <v>1.4996800000000001</v>
      </c>
      <c r="Q270" s="25" t="s">
        <v>74</v>
      </c>
      <c r="R270" s="49" t="s">
        <v>75</v>
      </c>
      <c r="S270" s="21">
        <v>2022060102</v>
      </c>
      <c r="T270" s="58">
        <v>1.8200000000000001E-2</v>
      </c>
      <c r="U270" s="59">
        <f t="shared" si="70"/>
        <v>1.456</v>
      </c>
      <c r="V270" s="29" t="s">
        <v>72</v>
      </c>
      <c r="W270" s="30" t="b">
        <f t="shared" si="62"/>
        <v>1</v>
      </c>
      <c r="X270" s="25"/>
      <c r="Y270" s="30" t="e">
        <f>VLOOKUP(A270,'[1]Средние курсы'!A:D,4,0)</f>
        <v>#N/A</v>
      </c>
      <c r="Z270" s="30" t="str">
        <f t="shared" si="63"/>
        <v>CNY</v>
      </c>
      <c r="AA270" s="31">
        <f t="shared" si="54"/>
        <v>1.4996800000000001</v>
      </c>
      <c r="AB270" s="60">
        <f t="shared" si="64"/>
        <v>1.8200000000000001E-2</v>
      </c>
      <c r="AC270" s="61">
        <f t="shared" si="55"/>
        <v>1.8200000000000001E-2</v>
      </c>
      <c r="AD270" s="13">
        <f t="shared" si="71"/>
        <v>1.8746000000000002E-2</v>
      </c>
      <c r="AE270" s="34">
        <f t="shared" si="65"/>
        <v>0</v>
      </c>
      <c r="AF270" s="60">
        <f t="shared" si="66"/>
        <v>0</v>
      </c>
      <c r="AG270" s="36">
        <f t="shared" si="67"/>
        <v>4.3680000000000108E-2</v>
      </c>
      <c r="AH270" s="37">
        <f t="shared" si="68"/>
        <v>3.1999999999976492E-4</v>
      </c>
      <c r="AI270" s="50" t="s">
        <v>76</v>
      </c>
      <c r="AJ270" s="50"/>
      <c r="AK270" s="25" t="b">
        <v>0</v>
      </c>
      <c r="AL270" s="25"/>
      <c r="AM270" s="25"/>
      <c r="AN270" s="25"/>
      <c r="AO270" s="25"/>
      <c r="AP270" s="37">
        <f t="shared" si="69"/>
        <v>1.4999999999999999E-2</v>
      </c>
      <c r="AQ270" s="37"/>
      <c r="AR270" s="37"/>
      <c r="AS270" s="37"/>
      <c r="AT270" s="34">
        <f t="shared" si="56"/>
        <v>2.8680000000000108E-2</v>
      </c>
    </row>
    <row r="271" spans="1:46" ht="15.75" x14ac:dyDescent="0.25">
      <c r="A271" s="15">
        <v>382276</v>
      </c>
      <c r="B271" s="16">
        <v>44714</v>
      </c>
      <c r="C271" s="16" t="s">
        <v>45</v>
      </c>
      <c r="D271" s="17" t="s">
        <v>70</v>
      </c>
      <c r="E271" s="52" t="s">
        <v>331</v>
      </c>
      <c r="F271" s="53">
        <v>80</v>
      </c>
      <c r="G271" s="54">
        <f t="shared" si="57"/>
        <v>3.3475000000000005E-2</v>
      </c>
      <c r="H271" s="44" t="s">
        <v>72</v>
      </c>
      <c r="I271" s="55">
        <f t="shared" si="58"/>
        <v>3.3500000000000002E-2</v>
      </c>
      <c r="J271" s="56">
        <v>2.73</v>
      </c>
      <c r="K271" s="57">
        <f t="shared" si="59"/>
        <v>3.3455882352941176E-2</v>
      </c>
      <c r="L271" s="44" t="s">
        <v>72</v>
      </c>
      <c r="M271" s="21" t="s">
        <v>73</v>
      </c>
      <c r="N271" s="22">
        <v>44714</v>
      </c>
      <c r="O271" s="23">
        <f t="shared" si="60"/>
        <v>2.6780000000000004</v>
      </c>
      <c r="P271" s="23">
        <f t="shared" si="61"/>
        <v>2.6780000000000004</v>
      </c>
      <c r="Q271" s="25" t="s">
        <v>74</v>
      </c>
      <c r="R271" s="49" t="s">
        <v>75</v>
      </c>
      <c r="S271" s="21">
        <v>2022060102</v>
      </c>
      <c r="T271" s="58">
        <v>3.2500000000000001E-2</v>
      </c>
      <c r="U271" s="59">
        <f t="shared" si="70"/>
        <v>2.6</v>
      </c>
      <c r="V271" s="29" t="s">
        <v>72</v>
      </c>
      <c r="W271" s="30" t="b">
        <f t="shared" si="62"/>
        <v>1</v>
      </c>
      <c r="X271" s="25"/>
      <c r="Y271" s="30" t="e">
        <f>VLOOKUP(A271,'[1]Средние курсы'!A:D,4,0)</f>
        <v>#N/A</v>
      </c>
      <c r="Z271" s="30" t="str">
        <f t="shared" si="63"/>
        <v>CNY</v>
      </c>
      <c r="AA271" s="31">
        <f t="shared" si="54"/>
        <v>2.6780000000000004</v>
      </c>
      <c r="AB271" s="60">
        <f t="shared" si="64"/>
        <v>3.2500000000000001E-2</v>
      </c>
      <c r="AC271" s="61">
        <f t="shared" si="55"/>
        <v>3.2500000000000001E-2</v>
      </c>
      <c r="AD271" s="13">
        <f t="shared" si="71"/>
        <v>3.3475000000000005E-2</v>
      </c>
      <c r="AE271" s="34">
        <f t="shared" si="65"/>
        <v>0</v>
      </c>
      <c r="AF271" s="60">
        <f t="shared" si="66"/>
        <v>0</v>
      </c>
      <c r="AG271" s="36">
        <f t="shared" si="67"/>
        <v>7.8000000000000291E-2</v>
      </c>
      <c r="AH271" s="37">
        <f t="shared" si="68"/>
        <v>-1.5294117647063343E-3</v>
      </c>
      <c r="AI271" s="50" t="s">
        <v>76</v>
      </c>
      <c r="AJ271" s="50"/>
      <c r="AK271" s="25" t="b">
        <v>0</v>
      </c>
      <c r="AL271" s="25"/>
      <c r="AM271" s="25"/>
      <c r="AN271" s="25"/>
      <c r="AO271" s="25"/>
      <c r="AP271" s="37">
        <f t="shared" si="69"/>
        <v>2.676470588235294E-2</v>
      </c>
      <c r="AQ271" s="37"/>
      <c r="AR271" s="37"/>
      <c r="AS271" s="37"/>
      <c r="AT271" s="34">
        <f t="shared" si="56"/>
        <v>5.1235294117647351E-2</v>
      </c>
    </row>
    <row r="272" spans="1:46" ht="15.75" x14ac:dyDescent="0.25">
      <c r="A272" s="15">
        <v>382276</v>
      </c>
      <c r="B272" s="16">
        <v>44714</v>
      </c>
      <c r="C272" s="16" t="s">
        <v>45</v>
      </c>
      <c r="D272" s="17" t="s">
        <v>70</v>
      </c>
      <c r="E272" s="52" t="s">
        <v>332</v>
      </c>
      <c r="F272" s="53">
        <v>16640</v>
      </c>
      <c r="G272" s="54">
        <f t="shared" si="57"/>
        <v>0.23628199999999999</v>
      </c>
      <c r="H272" s="44" t="s">
        <v>72</v>
      </c>
      <c r="I272" s="55">
        <f t="shared" si="58"/>
        <v>0.23630000000000001</v>
      </c>
      <c r="J272" s="56">
        <v>4008.08</v>
      </c>
      <c r="K272" s="57">
        <f t="shared" si="59"/>
        <v>0.23614724736048265</v>
      </c>
      <c r="L272" s="44" t="s">
        <v>72</v>
      </c>
      <c r="M272" s="21" t="s">
        <v>73</v>
      </c>
      <c r="N272" s="22">
        <v>44714</v>
      </c>
      <c r="O272" s="23">
        <f t="shared" si="60"/>
        <v>3931.7324799999997</v>
      </c>
      <c r="P272" s="23">
        <f t="shared" si="61"/>
        <v>3931.7324799999997</v>
      </c>
      <c r="Q272" s="25" t="s">
        <v>74</v>
      </c>
      <c r="R272" s="49" t="s">
        <v>75</v>
      </c>
      <c r="S272" s="21">
        <v>2022060102</v>
      </c>
      <c r="T272" s="58">
        <v>0.22939999999999999</v>
      </c>
      <c r="U272" s="59">
        <f t="shared" si="70"/>
        <v>3817.2159999999999</v>
      </c>
      <c r="V272" s="29" t="s">
        <v>72</v>
      </c>
      <c r="W272" s="30" t="b">
        <f t="shared" si="62"/>
        <v>1</v>
      </c>
      <c r="X272" s="25"/>
      <c r="Y272" s="30" t="e">
        <f>VLOOKUP(A272,'[1]Средние курсы'!A:D,4,0)</f>
        <v>#N/A</v>
      </c>
      <c r="Z272" s="30" t="str">
        <f t="shared" si="63"/>
        <v>CNY</v>
      </c>
      <c r="AA272" s="31">
        <f t="shared" ref="AA272:AA335" si="72">AD272*F272</f>
        <v>3931.7324799999997</v>
      </c>
      <c r="AB272" s="60">
        <f t="shared" si="64"/>
        <v>0.22939999999999999</v>
      </c>
      <c r="AC272" s="61">
        <f t="shared" ref="AC272:AC335" si="73">ROUND(I272/1.03,4)</f>
        <v>0.22939999999999999</v>
      </c>
      <c r="AD272" s="13">
        <f t="shared" si="71"/>
        <v>0.23628199999999999</v>
      </c>
      <c r="AE272" s="34">
        <f t="shared" si="65"/>
        <v>0</v>
      </c>
      <c r="AF272" s="60">
        <f t="shared" si="66"/>
        <v>0</v>
      </c>
      <c r="AG272" s="36">
        <f t="shared" si="67"/>
        <v>114.51647999999999</v>
      </c>
      <c r="AH272" s="37">
        <f t="shared" si="68"/>
        <v>-2.2422839215685997</v>
      </c>
      <c r="AI272" s="50" t="s">
        <v>76</v>
      </c>
      <c r="AJ272" s="50"/>
      <c r="AK272" s="25" t="b">
        <v>0</v>
      </c>
      <c r="AL272" s="25"/>
      <c r="AM272" s="25"/>
      <c r="AN272" s="25"/>
      <c r="AO272" s="25"/>
      <c r="AP272" s="37">
        <f t="shared" si="69"/>
        <v>39.294901960784316</v>
      </c>
      <c r="AQ272" s="37"/>
      <c r="AR272" s="37"/>
      <c r="AS272" s="37"/>
      <c r="AT272" s="34">
        <f t="shared" ref="AT272:AT335" si="74">AG272-AP272</f>
        <v>75.221578039215672</v>
      </c>
    </row>
    <row r="273" spans="1:46" ht="15.75" x14ac:dyDescent="0.25">
      <c r="A273" s="15">
        <v>382276</v>
      </c>
      <c r="B273" s="16">
        <v>44714</v>
      </c>
      <c r="C273" s="16" t="s">
        <v>45</v>
      </c>
      <c r="D273" s="17" t="s">
        <v>70</v>
      </c>
      <c r="E273" s="52" t="s">
        <v>333</v>
      </c>
      <c r="F273" s="53">
        <v>10680</v>
      </c>
      <c r="G273" s="54">
        <f t="shared" ref="G273:G336" si="75">T273*1.03</f>
        <v>2.5337999999999999E-2</v>
      </c>
      <c r="H273" s="44" t="s">
        <v>72</v>
      </c>
      <c r="I273" s="55">
        <f t="shared" ref="I273:I336" si="76">ROUND(IF(W273=FALSE,G273/X273,G273),4)</f>
        <v>2.53E-2</v>
      </c>
      <c r="J273" s="56">
        <v>275.86</v>
      </c>
      <c r="K273" s="57">
        <f t="shared" ref="K273:K336" si="77">(J273/1.02)/F273</f>
        <v>2.5323125504883599E-2</v>
      </c>
      <c r="L273" s="44" t="s">
        <v>72</v>
      </c>
      <c r="M273" s="21" t="s">
        <v>73</v>
      </c>
      <c r="N273" s="22">
        <v>44714</v>
      </c>
      <c r="O273" s="23">
        <f t="shared" ref="O273:O336" si="78">F273*G273</f>
        <v>270.60984000000002</v>
      </c>
      <c r="P273" s="23">
        <f t="shared" ref="P273:P336" si="79">IF(W273=FALSE,O273/X273,O273)</f>
        <v>270.60984000000002</v>
      </c>
      <c r="Q273" s="25" t="s">
        <v>74</v>
      </c>
      <c r="R273" s="49" t="s">
        <v>75</v>
      </c>
      <c r="S273" s="21">
        <v>2022060102</v>
      </c>
      <c r="T273" s="58">
        <v>2.46E-2</v>
      </c>
      <c r="U273" s="59">
        <f t="shared" si="70"/>
        <v>262.72800000000001</v>
      </c>
      <c r="V273" s="29" t="s">
        <v>72</v>
      </c>
      <c r="W273" s="30" t="b">
        <f t="shared" ref="W273:W336" si="80">V273=H273</f>
        <v>1</v>
      </c>
      <c r="X273" s="25"/>
      <c r="Y273" s="30" t="e">
        <f>VLOOKUP(A273,'[1]Средние курсы'!A:D,4,0)</f>
        <v>#N/A</v>
      </c>
      <c r="Z273" s="30" t="str">
        <f t="shared" ref="Z273:Z336" si="81">IF(H273=V273,V273,"USD")</f>
        <v>CNY</v>
      </c>
      <c r="AA273" s="31">
        <f t="shared" si="72"/>
        <v>270.60984000000002</v>
      </c>
      <c r="AB273" s="60">
        <f t="shared" ref="AB273:AB336" si="82">T273</f>
        <v>2.46E-2</v>
      </c>
      <c r="AC273" s="61">
        <f t="shared" si="73"/>
        <v>2.46E-2</v>
      </c>
      <c r="AD273" s="13">
        <f t="shared" si="71"/>
        <v>2.5337999999999999E-2</v>
      </c>
      <c r="AE273" s="34">
        <f t="shared" ref="AE273:AE336" si="83">(AB273-T273)*F273</f>
        <v>0</v>
      </c>
      <c r="AF273" s="60">
        <f t="shared" ref="AF273:AF336" si="84">(AC273-AB273)*F273</f>
        <v>0</v>
      </c>
      <c r="AG273" s="36">
        <f t="shared" ref="AG273:AG336" si="85">(AD273-AC273)*F273</f>
        <v>7.8818399999999897</v>
      </c>
      <c r="AH273" s="37">
        <f t="shared" ref="AH273:AH336" si="86">(K273-AD273)*F273</f>
        <v>-0.15885960784316047</v>
      </c>
      <c r="AI273" s="50" t="s">
        <v>76</v>
      </c>
      <c r="AJ273" s="50"/>
      <c r="AK273" s="25" t="b">
        <v>0</v>
      </c>
      <c r="AL273" s="25"/>
      <c r="AM273" s="25"/>
      <c r="AN273" s="25"/>
      <c r="AO273" s="25"/>
      <c r="AP273" s="37">
        <f t="shared" ref="AP273:AP336" si="87">K273*F273*0.01</f>
        <v>2.7045098039215687</v>
      </c>
      <c r="AQ273" s="37"/>
      <c r="AR273" s="37"/>
      <c r="AS273" s="37"/>
      <c r="AT273" s="34">
        <f t="shared" si="74"/>
        <v>5.1773301960784206</v>
      </c>
    </row>
    <row r="274" spans="1:46" ht="15.75" x14ac:dyDescent="0.25">
      <c r="A274" s="15">
        <v>382276</v>
      </c>
      <c r="B274" s="16">
        <v>44714</v>
      </c>
      <c r="C274" s="16" t="s">
        <v>45</v>
      </c>
      <c r="D274" s="17" t="s">
        <v>70</v>
      </c>
      <c r="E274" s="52" t="s">
        <v>334</v>
      </c>
      <c r="F274" s="53">
        <v>40</v>
      </c>
      <c r="G274" s="54">
        <f t="shared" si="75"/>
        <v>6.6023000000000012E-2</v>
      </c>
      <c r="H274" s="44" t="s">
        <v>72</v>
      </c>
      <c r="I274" s="55">
        <f t="shared" si="76"/>
        <v>6.6000000000000003E-2</v>
      </c>
      <c r="J274" s="56">
        <v>2.69</v>
      </c>
      <c r="K274" s="57">
        <f t="shared" si="77"/>
        <v>6.593137254901961E-2</v>
      </c>
      <c r="L274" s="44" t="s">
        <v>72</v>
      </c>
      <c r="M274" s="21" t="s">
        <v>73</v>
      </c>
      <c r="N274" s="22">
        <v>44714</v>
      </c>
      <c r="O274" s="23">
        <f t="shared" si="78"/>
        <v>2.6409200000000004</v>
      </c>
      <c r="P274" s="23">
        <f t="shared" si="79"/>
        <v>2.6409200000000004</v>
      </c>
      <c r="Q274" s="25" t="s">
        <v>74</v>
      </c>
      <c r="R274" s="49" t="s">
        <v>75</v>
      </c>
      <c r="S274" s="21">
        <v>2022060102</v>
      </c>
      <c r="T274" s="58">
        <v>6.4100000000000004E-2</v>
      </c>
      <c r="U274" s="59">
        <f t="shared" si="70"/>
        <v>2.5640000000000001</v>
      </c>
      <c r="V274" s="29" t="s">
        <v>72</v>
      </c>
      <c r="W274" s="30" t="b">
        <f t="shared" si="80"/>
        <v>1</v>
      </c>
      <c r="X274" s="25"/>
      <c r="Y274" s="30" t="e">
        <f>VLOOKUP(A274,'[1]Средние курсы'!A:D,4,0)</f>
        <v>#N/A</v>
      </c>
      <c r="Z274" s="30" t="str">
        <f t="shared" si="81"/>
        <v>CNY</v>
      </c>
      <c r="AA274" s="31">
        <f t="shared" si="72"/>
        <v>2.6409200000000004</v>
      </c>
      <c r="AB274" s="60">
        <f t="shared" si="82"/>
        <v>6.4100000000000004E-2</v>
      </c>
      <c r="AC274" s="61">
        <f t="shared" si="73"/>
        <v>6.4100000000000004E-2</v>
      </c>
      <c r="AD274" s="13">
        <f t="shared" si="71"/>
        <v>6.6023000000000012E-2</v>
      </c>
      <c r="AE274" s="34">
        <f t="shared" si="83"/>
        <v>0</v>
      </c>
      <c r="AF274" s="60">
        <f t="shared" si="84"/>
        <v>0</v>
      </c>
      <c r="AG274" s="36">
        <f t="shared" si="85"/>
        <v>7.6920000000000321E-2</v>
      </c>
      <c r="AH274" s="37">
        <f t="shared" si="86"/>
        <v>-3.6650980392161081E-3</v>
      </c>
      <c r="AI274" s="50" t="s">
        <v>76</v>
      </c>
      <c r="AJ274" s="50"/>
      <c r="AK274" s="25" t="b">
        <v>0</v>
      </c>
      <c r="AL274" s="25"/>
      <c r="AM274" s="25"/>
      <c r="AN274" s="25"/>
      <c r="AO274" s="25"/>
      <c r="AP274" s="37">
        <f t="shared" si="87"/>
        <v>2.6372549019607842E-2</v>
      </c>
      <c r="AQ274" s="37"/>
      <c r="AR274" s="37"/>
      <c r="AS274" s="37"/>
      <c r="AT274" s="34">
        <f t="shared" si="74"/>
        <v>5.0547450980392483E-2</v>
      </c>
    </row>
    <row r="275" spans="1:46" ht="15.75" x14ac:dyDescent="0.25">
      <c r="A275" s="15">
        <v>382276</v>
      </c>
      <c r="B275" s="16">
        <v>44714</v>
      </c>
      <c r="C275" s="16" t="s">
        <v>45</v>
      </c>
      <c r="D275" s="17" t="s">
        <v>70</v>
      </c>
      <c r="E275" s="52" t="s">
        <v>335</v>
      </c>
      <c r="F275" s="53">
        <v>40</v>
      </c>
      <c r="G275" s="54">
        <f t="shared" si="75"/>
        <v>4.9749000000000002E-2</v>
      </c>
      <c r="H275" s="44" t="s">
        <v>72</v>
      </c>
      <c r="I275" s="55">
        <f t="shared" si="76"/>
        <v>4.9700000000000001E-2</v>
      </c>
      <c r="J275" s="56">
        <v>2.0299999999999998</v>
      </c>
      <c r="K275" s="57">
        <f t="shared" si="77"/>
        <v>4.975490196078431E-2</v>
      </c>
      <c r="L275" s="44" t="s">
        <v>72</v>
      </c>
      <c r="M275" s="21" t="s">
        <v>73</v>
      </c>
      <c r="N275" s="22">
        <v>44714</v>
      </c>
      <c r="O275" s="23">
        <f t="shared" si="78"/>
        <v>1.98996</v>
      </c>
      <c r="P275" s="23">
        <f t="shared" si="79"/>
        <v>1.98996</v>
      </c>
      <c r="Q275" s="25" t="s">
        <v>74</v>
      </c>
      <c r="R275" s="49" t="s">
        <v>75</v>
      </c>
      <c r="S275" s="21">
        <v>2022060102</v>
      </c>
      <c r="T275" s="58">
        <v>4.8300000000000003E-2</v>
      </c>
      <c r="U275" s="59">
        <f t="shared" si="70"/>
        <v>1.9320000000000002</v>
      </c>
      <c r="V275" s="29" t="s">
        <v>72</v>
      </c>
      <c r="W275" s="30" t="b">
        <f t="shared" si="80"/>
        <v>1</v>
      </c>
      <c r="X275" s="25"/>
      <c r="Y275" s="30" t="e">
        <f>VLOOKUP(A275,'[1]Средние курсы'!A:D,4,0)</f>
        <v>#N/A</v>
      </c>
      <c r="Z275" s="30" t="str">
        <f t="shared" si="81"/>
        <v>CNY</v>
      </c>
      <c r="AA275" s="31">
        <f t="shared" si="72"/>
        <v>1.98996</v>
      </c>
      <c r="AB275" s="60">
        <f t="shared" si="82"/>
        <v>4.8300000000000003E-2</v>
      </c>
      <c r="AC275" s="61">
        <f t="shared" si="73"/>
        <v>4.8300000000000003E-2</v>
      </c>
      <c r="AD275" s="13">
        <f t="shared" si="71"/>
        <v>4.9749000000000002E-2</v>
      </c>
      <c r="AE275" s="34">
        <f t="shared" si="83"/>
        <v>0</v>
      </c>
      <c r="AF275" s="60">
        <f t="shared" si="84"/>
        <v>0</v>
      </c>
      <c r="AG275" s="36">
        <f t="shared" si="85"/>
        <v>5.7959999999999956E-2</v>
      </c>
      <c r="AH275" s="37">
        <f t="shared" si="86"/>
        <v>2.3607843137235518E-4</v>
      </c>
      <c r="AI275" s="50" t="s">
        <v>76</v>
      </c>
      <c r="AJ275" s="50"/>
      <c r="AK275" s="25" t="b">
        <v>0</v>
      </c>
      <c r="AL275" s="25"/>
      <c r="AM275" s="25"/>
      <c r="AN275" s="25"/>
      <c r="AO275" s="25"/>
      <c r="AP275" s="37">
        <f t="shared" si="87"/>
        <v>1.9901960784313725E-2</v>
      </c>
      <c r="AQ275" s="37"/>
      <c r="AR275" s="37"/>
      <c r="AS275" s="37"/>
      <c r="AT275" s="34">
        <f t="shared" si="74"/>
        <v>3.8058039215686235E-2</v>
      </c>
    </row>
    <row r="276" spans="1:46" ht="15.75" x14ac:dyDescent="0.25">
      <c r="A276" s="15">
        <v>382276</v>
      </c>
      <c r="B276" s="16">
        <v>44714</v>
      </c>
      <c r="C276" s="16" t="s">
        <v>45</v>
      </c>
      <c r="D276" s="17" t="s">
        <v>70</v>
      </c>
      <c r="E276" s="52" t="s">
        <v>336</v>
      </c>
      <c r="F276" s="53">
        <v>200</v>
      </c>
      <c r="G276" s="54">
        <f t="shared" si="75"/>
        <v>2.5337999999999999E-2</v>
      </c>
      <c r="H276" s="44" t="s">
        <v>72</v>
      </c>
      <c r="I276" s="55">
        <f t="shared" si="76"/>
        <v>2.53E-2</v>
      </c>
      <c r="J276" s="56">
        <v>5.17</v>
      </c>
      <c r="K276" s="57">
        <f t="shared" si="77"/>
        <v>2.5343137254901959E-2</v>
      </c>
      <c r="L276" s="44" t="s">
        <v>72</v>
      </c>
      <c r="M276" s="21" t="s">
        <v>73</v>
      </c>
      <c r="N276" s="22">
        <v>44714</v>
      </c>
      <c r="O276" s="23">
        <f t="shared" si="78"/>
        <v>5.0675999999999997</v>
      </c>
      <c r="P276" s="23">
        <f t="shared" si="79"/>
        <v>5.0675999999999997</v>
      </c>
      <c r="Q276" s="25" t="s">
        <v>74</v>
      </c>
      <c r="R276" s="49" t="s">
        <v>75</v>
      </c>
      <c r="S276" s="21">
        <v>2022060102</v>
      </c>
      <c r="T276" s="58">
        <v>2.46E-2</v>
      </c>
      <c r="U276" s="59">
        <f t="shared" si="70"/>
        <v>4.92</v>
      </c>
      <c r="V276" s="29" t="s">
        <v>72</v>
      </c>
      <c r="W276" s="30" t="b">
        <f t="shared" si="80"/>
        <v>1</v>
      </c>
      <c r="X276" s="25"/>
      <c r="Y276" s="30" t="e">
        <f>VLOOKUP(A276,'[1]Средние курсы'!A:D,4,0)</f>
        <v>#N/A</v>
      </c>
      <c r="Z276" s="30" t="str">
        <f t="shared" si="81"/>
        <v>CNY</v>
      </c>
      <c r="AA276" s="31">
        <f t="shared" si="72"/>
        <v>5.0675999999999997</v>
      </c>
      <c r="AB276" s="60">
        <f t="shared" si="82"/>
        <v>2.46E-2</v>
      </c>
      <c r="AC276" s="61">
        <f t="shared" si="73"/>
        <v>2.46E-2</v>
      </c>
      <c r="AD276" s="13">
        <f t="shared" si="71"/>
        <v>2.5337999999999999E-2</v>
      </c>
      <c r="AE276" s="34">
        <f t="shared" si="83"/>
        <v>0</v>
      </c>
      <c r="AF276" s="60">
        <f t="shared" si="84"/>
        <v>0</v>
      </c>
      <c r="AG276" s="36">
        <f t="shared" si="85"/>
        <v>0.14759999999999981</v>
      </c>
      <c r="AH276" s="37">
        <f t="shared" si="86"/>
        <v>1.0274509803918919E-3</v>
      </c>
      <c r="AI276" s="50" t="s">
        <v>76</v>
      </c>
      <c r="AJ276" s="50"/>
      <c r="AK276" s="25" t="b">
        <v>0</v>
      </c>
      <c r="AL276" s="25"/>
      <c r="AM276" s="25"/>
      <c r="AN276" s="25"/>
      <c r="AO276" s="25"/>
      <c r="AP276" s="37">
        <f t="shared" si="87"/>
        <v>5.0686274509803918E-2</v>
      </c>
      <c r="AQ276" s="37"/>
      <c r="AR276" s="37"/>
      <c r="AS276" s="37"/>
      <c r="AT276" s="34">
        <f t="shared" si="74"/>
        <v>9.691372549019589E-2</v>
      </c>
    </row>
    <row r="277" spans="1:46" ht="15.75" x14ac:dyDescent="0.25">
      <c r="A277" s="15">
        <v>382276</v>
      </c>
      <c r="B277" s="16">
        <v>44714</v>
      </c>
      <c r="C277" s="16" t="s">
        <v>45</v>
      </c>
      <c r="D277" s="17" t="s">
        <v>70</v>
      </c>
      <c r="E277" s="52" t="s">
        <v>337</v>
      </c>
      <c r="F277" s="53">
        <v>11240</v>
      </c>
      <c r="G277" s="54">
        <f t="shared" si="75"/>
        <v>1.3905000000000001E-2</v>
      </c>
      <c r="H277" s="44" t="s">
        <v>72</v>
      </c>
      <c r="I277" s="55">
        <f t="shared" si="76"/>
        <v>1.3899999999999999E-2</v>
      </c>
      <c r="J277" s="56">
        <v>159.33000000000001</v>
      </c>
      <c r="K277" s="57">
        <f t="shared" si="77"/>
        <v>1.3897320494033914E-2</v>
      </c>
      <c r="L277" s="44" t="s">
        <v>72</v>
      </c>
      <c r="M277" s="21" t="s">
        <v>73</v>
      </c>
      <c r="N277" s="22">
        <v>44714</v>
      </c>
      <c r="O277" s="23">
        <f t="shared" si="78"/>
        <v>156.29220000000001</v>
      </c>
      <c r="P277" s="23">
        <f t="shared" si="79"/>
        <v>156.29220000000001</v>
      </c>
      <c r="Q277" s="25" t="s">
        <v>74</v>
      </c>
      <c r="R277" s="49" t="s">
        <v>75</v>
      </c>
      <c r="S277" s="21">
        <v>2022060102</v>
      </c>
      <c r="T277" s="58">
        <v>1.35E-2</v>
      </c>
      <c r="U277" s="59">
        <f t="shared" ref="U277:U340" si="88">F277*T277</f>
        <v>151.74</v>
      </c>
      <c r="V277" s="29" t="s">
        <v>72</v>
      </c>
      <c r="W277" s="30" t="b">
        <f t="shared" si="80"/>
        <v>1</v>
      </c>
      <c r="X277" s="25"/>
      <c r="Y277" s="30" t="e">
        <f>VLOOKUP(A277,'[1]Средние курсы'!A:D,4,0)</f>
        <v>#N/A</v>
      </c>
      <c r="Z277" s="30" t="str">
        <f t="shared" si="81"/>
        <v>CNY</v>
      </c>
      <c r="AA277" s="31">
        <f t="shared" si="72"/>
        <v>156.29220000000001</v>
      </c>
      <c r="AB277" s="60">
        <f t="shared" si="82"/>
        <v>1.35E-2</v>
      </c>
      <c r="AC277" s="61">
        <f t="shared" si="73"/>
        <v>1.35E-2</v>
      </c>
      <c r="AD277" s="13">
        <f t="shared" si="71"/>
        <v>1.3905000000000001E-2</v>
      </c>
      <c r="AE277" s="34">
        <f t="shared" si="83"/>
        <v>0</v>
      </c>
      <c r="AF277" s="60">
        <f t="shared" si="84"/>
        <v>0</v>
      </c>
      <c r="AG277" s="36">
        <f t="shared" si="85"/>
        <v>4.5522000000000098</v>
      </c>
      <c r="AH277" s="37">
        <f t="shared" si="86"/>
        <v>-8.6317647058815131E-2</v>
      </c>
      <c r="AI277" s="50" t="s">
        <v>76</v>
      </c>
      <c r="AJ277" s="50"/>
      <c r="AK277" s="25" t="b">
        <v>0</v>
      </c>
      <c r="AL277" s="25"/>
      <c r="AM277" s="25"/>
      <c r="AN277" s="25"/>
      <c r="AO277" s="25"/>
      <c r="AP277" s="37">
        <f t="shared" si="87"/>
        <v>1.5620588235294119</v>
      </c>
      <c r="AQ277" s="37"/>
      <c r="AR277" s="37"/>
      <c r="AS277" s="37"/>
      <c r="AT277" s="34">
        <f t="shared" si="74"/>
        <v>2.9901411764705976</v>
      </c>
    </row>
    <row r="278" spans="1:46" ht="15.75" x14ac:dyDescent="0.25">
      <c r="A278" s="15">
        <v>382276</v>
      </c>
      <c r="B278" s="16">
        <v>44714</v>
      </c>
      <c r="C278" s="16" t="s">
        <v>45</v>
      </c>
      <c r="D278" s="17" t="s">
        <v>70</v>
      </c>
      <c r="E278" s="52" t="s">
        <v>338</v>
      </c>
      <c r="F278" s="53">
        <v>3040</v>
      </c>
      <c r="G278" s="54">
        <f t="shared" si="75"/>
        <v>0.22083199999999997</v>
      </c>
      <c r="H278" s="44" t="s">
        <v>72</v>
      </c>
      <c r="I278" s="55">
        <f t="shared" si="76"/>
        <v>0.2208</v>
      </c>
      <c r="J278" s="56">
        <v>684.36</v>
      </c>
      <c r="K278" s="57">
        <f t="shared" si="77"/>
        <v>0.22070433436532511</v>
      </c>
      <c r="L278" s="44" t="s">
        <v>72</v>
      </c>
      <c r="M278" s="21" t="s">
        <v>73</v>
      </c>
      <c r="N278" s="22">
        <v>44714</v>
      </c>
      <c r="O278" s="23">
        <f t="shared" si="78"/>
        <v>671.32927999999993</v>
      </c>
      <c r="P278" s="23">
        <f t="shared" si="79"/>
        <v>671.32927999999993</v>
      </c>
      <c r="Q278" s="25" t="s">
        <v>74</v>
      </c>
      <c r="R278" s="49" t="s">
        <v>75</v>
      </c>
      <c r="S278" s="21">
        <v>2022060102</v>
      </c>
      <c r="T278" s="58">
        <v>0.21439999999999998</v>
      </c>
      <c r="U278" s="59">
        <f t="shared" si="88"/>
        <v>651.77599999999995</v>
      </c>
      <c r="V278" s="29" t="s">
        <v>72</v>
      </c>
      <c r="W278" s="30" t="b">
        <f t="shared" si="80"/>
        <v>1</v>
      </c>
      <c r="X278" s="25"/>
      <c r="Y278" s="30" t="e">
        <f>VLOOKUP(A278,'[1]Средние курсы'!A:D,4,0)</f>
        <v>#N/A</v>
      </c>
      <c r="Z278" s="30" t="str">
        <f t="shared" si="81"/>
        <v>CNY</v>
      </c>
      <c r="AA278" s="31">
        <f t="shared" si="72"/>
        <v>671.32928000000004</v>
      </c>
      <c r="AB278" s="60">
        <f t="shared" si="82"/>
        <v>0.21439999999999998</v>
      </c>
      <c r="AC278" s="61">
        <f t="shared" si="73"/>
        <v>0.21440000000000001</v>
      </c>
      <c r="AD278" s="13">
        <f t="shared" si="71"/>
        <v>0.220832</v>
      </c>
      <c r="AE278" s="34">
        <f t="shared" si="83"/>
        <v>0</v>
      </c>
      <c r="AF278" s="60">
        <f t="shared" si="84"/>
        <v>8.4376949871511897E-14</v>
      </c>
      <c r="AG278" s="36">
        <f t="shared" si="85"/>
        <v>19.55327999999998</v>
      </c>
      <c r="AH278" s="37">
        <f t="shared" si="86"/>
        <v>-0.3881035294116808</v>
      </c>
      <c r="AI278" s="50" t="s">
        <v>76</v>
      </c>
      <c r="AJ278" s="50"/>
      <c r="AK278" s="25" t="b">
        <v>0</v>
      </c>
      <c r="AL278" s="25"/>
      <c r="AM278" s="25"/>
      <c r="AN278" s="25"/>
      <c r="AO278" s="25"/>
      <c r="AP278" s="37">
        <f t="shared" si="87"/>
        <v>6.7094117647058829</v>
      </c>
      <c r="AQ278" s="37"/>
      <c r="AR278" s="37"/>
      <c r="AS278" s="37"/>
      <c r="AT278" s="34">
        <f t="shared" si="74"/>
        <v>12.843868235294096</v>
      </c>
    </row>
    <row r="279" spans="1:46" ht="15.75" x14ac:dyDescent="0.25">
      <c r="A279" s="15">
        <v>382276</v>
      </c>
      <c r="B279" s="16">
        <v>44714</v>
      </c>
      <c r="C279" s="16" t="s">
        <v>45</v>
      </c>
      <c r="D279" s="17" t="s">
        <v>70</v>
      </c>
      <c r="E279" s="52" t="s">
        <v>339</v>
      </c>
      <c r="F279" s="53">
        <v>360</v>
      </c>
      <c r="G279" s="54">
        <f t="shared" si="75"/>
        <v>0.27871800000000002</v>
      </c>
      <c r="H279" s="44" t="s">
        <v>72</v>
      </c>
      <c r="I279" s="55">
        <f t="shared" si="76"/>
        <v>0.2787</v>
      </c>
      <c r="J279" s="56">
        <v>102.29</v>
      </c>
      <c r="K279" s="57">
        <f t="shared" si="77"/>
        <v>0.2785675381263617</v>
      </c>
      <c r="L279" s="44" t="s">
        <v>72</v>
      </c>
      <c r="M279" s="21" t="s">
        <v>73</v>
      </c>
      <c r="N279" s="22">
        <v>44714</v>
      </c>
      <c r="O279" s="23">
        <f t="shared" si="78"/>
        <v>100.33848</v>
      </c>
      <c r="P279" s="23">
        <f t="shared" si="79"/>
        <v>100.33848</v>
      </c>
      <c r="Q279" s="25" t="s">
        <v>74</v>
      </c>
      <c r="R279" s="49" t="s">
        <v>75</v>
      </c>
      <c r="S279" s="21">
        <v>2022060102</v>
      </c>
      <c r="T279" s="58">
        <v>0.27060000000000001</v>
      </c>
      <c r="U279" s="59">
        <f t="shared" si="88"/>
        <v>97.415999999999997</v>
      </c>
      <c r="V279" s="29" t="s">
        <v>72</v>
      </c>
      <c r="W279" s="30" t="b">
        <f t="shared" si="80"/>
        <v>1</v>
      </c>
      <c r="X279" s="25"/>
      <c r="Y279" s="30" t="e">
        <f>VLOOKUP(A279,'[1]Средние курсы'!A:D,4,0)</f>
        <v>#N/A</v>
      </c>
      <c r="Z279" s="30" t="str">
        <f t="shared" si="81"/>
        <v>CNY</v>
      </c>
      <c r="AA279" s="31">
        <f t="shared" si="72"/>
        <v>100.33848</v>
      </c>
      <c r="AB279" s="60">
        <f t="shared" si="82"/>
        <v>0.27060000000000001</v>
      </c>
      <c r="AC279" s="61">
        <f t="shared" si="73"/>
        <v>0.27060000000000001</v>
      </c>
      <c r="AD279" s="13">
        <f t="shared" ref="AD279:AD342" si="89">AC279*1.03</f>
        <v>0.27871800000000002</v>
      </c>
      <c r="AE279" s="34">
        <f t="shared" si="83"/>
        <v>0</v>
      </c>
      <c r="AF279" s="60">
        <f t="shared" si="84"/>
        <v>0</v>
      </c>
      <c r="AG279" s="36">
        <f t="shared" si="85"/>
        <v>2.9224800000000051</v>
      </c>
      <c r="AH279" s="37">
        <f t="shared" si="86"/>
        <v>-5.4166274509794832E-2</v>
      </c>
      <c r="AI279" s="50" t="s">
        <v>76</v>
      </c>
      <c r="AJ279" s="50"/>
      <c r="AK279" s="25" t="b">
        <v>0</v>
      </c>
      <c r="AL279" s="25"/>
      <c r="AM279" s="25"/>
      <c r="AN279" s="25"/>
      <c r="AO279" s="25"/>
      <c r="AP279" s="37">
        <f t="shared" si="87"/>
        <v>1.002843137254902</v>
      </c>
      <c r="AQ279" s="37"/>
      <c r="AR279" s="37"/>
      <c r="AS279" s="37"/>
      <c r="AT279" s="34">
        <f t="shared" si="74"/>
        <v>1.919636862745103</v>
      </c>
    </row>
    <row r="280" spans="1:46" ht="15.75" x14ac:dyDescent="0.25">
      <c r="A280" s="15">
        <v>382276</v>
      </c>
      <c r="B280" s="16">
        <v>44714</v>
      </c>
      <c r="C280" s="16" t="s">
        <v>45</v>
      </c>
      <c r="D280" s="17" t="s">
        <v>70</v>
      </c>
      <c r="E280" s="52" t="s">
        <v>340</v>
      </c>
      <c r="F280" s="53">
        <v>10720</v>
      </c>
      <c r="G280" s="54">
        <f t="shared" si="75"/>
        <v>3.6667999999999999E-2</v>
      </c>
      <c r="H280" s="44" t="s">
        <v>72</v>
      </c>
      <c r="I280" s="55">
        <f t="shared" si="76"/>
        <v>3.6700000000000003E-2</v>
      </c>
      <c r="J280" s="56">
        <v>400.71</v>
      </c>
      <c r="K280" s="57">
        <f t="shared" si="77"/>
        <v>3.6646729587357325E-2</v>
      </c>
      <c r="L280" s="44" t="s">
        <v>72</v>
      </c>
      <c r="M280" s="21" t="s">
        <v>73</v>
      </c>
      <c r="N280" s="22">
        <v>44714</v>
      </c>
      <c r="O280" s="23">
        <f t="shared" si="78"/>
        <v>393.08096</v>
      </c>
      <c r="P280" s="23">
        <f t="shared" si="79"/>
        <v>393.08096</v>
      </c>
      <c r="Q280" s="25" t="s">
        <v>74</v>
      </c>
      <c r="R280" s="49" t="s">
        <v>75</v>
      </c>
      <c r="S280" s="21">
        <v>2022060102</v>
      </c>
      <c r="T280" s="58">
        <v>3.56E-2</v>
      </c>
      <c r="U280" s="59">
        <f t="shared" si="88"/>
        <v>381.63200000000001</v>
      </c>
      <c r="V280" s="29" t="s">
        <v>72</v>
      </c>
      <c r="W280" s="30" t="b">
        <f t="shared" si="80"/>
        <v>1</v>
      </c>
      <c r="X280" s="25"/>
      <c r="Y280" s="30" t="e">
        <f>VLOOKUP(A280,'[1]Средние курсы'!A:D,4,0)</f>
        <v>#N/A</v>
      </c>
      <c r="Z280" s="30" t="str">
        <f t="shared" si="81"/>
        <v>CNY</v>
      </c>
      <c r="AA280" s="31">
        <f t="shared" si="72"/>
        <v>393.08096</v>
      </c>
      <c r="AB280" s="60">
        <f t="shared" si="82"/>
        <v>3.56E-2</v>
      </c>
      <c r="AC280" s="61">
        <f t="shared" si="73"/>
        <v>3.56E-2</v>
      </c>
      <c r="AD280" s="13">
        <f t="shared" si="89"/>
        <v>3.6667999999999999E-2</v>
      </c>
      <c r="AE280" s="34">
        <f t="shared" si="83"/>
        <v>0</v>
      </c>
      <c r="AF280" s="60">
        <f t="shared" si="84"/>
        <v>0</v>
      </c>
      <c r="AG280" s="36">
        <f t="shared" si="85"/>
        <v>11.448959999999994</v>
      </c>
      <c r="AH280" s="37">
        <f t="shared" si="86"/>
        <v>-0.22801882352946334</v>
      </c>
      <c r="AI280" s="50" t="s">
        <v>76</v>
      </c>
      <c r="AJ280" s="50"/>
      <c r="AK280" s="25" t="b">
        <v>0</v>
      </c>
      <c r="AL280" s="25"/>
      <c r="AM280" s="25"/>
      <c r="AN280" s="25"/>
      <c r="AO280" s="25"/>
      <c r="AP280" s="37">
        <f t="shared" si="87"/>
        <v>3.9285294117647056</v>
      </c>
      <c r="AQ280" s="37"/>
      <c r="AR280" s="37"/>
      <c r="AS280" s="37"/>
      <c r="AT280" s="34">
        <f t="shared" si="74"/>
        <v>7.5204305882352891</v>
      </c>
    </row>
    <row r="281" spans="1:46" ht="15.75" x14ac:dyDescent="0.25">
      <c r="A281" s="15">
        <v>382276</v>
      </c>
      <c r="B281" s="16">
        <v>44714</v>
      </c>
      <c r="C281" s="16" t="s">
        <v>45</v>
      </c>
      <c r="D281" s="17" t="s">
        <v>70</v>
      </c>
      <c r="E281" s="52" t="s">
        <v>341</v>
      </c>
      <c r="F281" s="53">
        <v>1240</v>
      </c>
      <c r="G281" s="54">
        <f t="shared" si="75"/>
        <v>0.118141</v>
      </c>
      <c r="H281" s="44" t="s">
        <v>72</v>
      </c>
      <c r="I281" s="55">
        <f t="shared" si="76"/>
        <v>0.1181</v>
      </c>
      <c r="J281" s="56">
        <v>149.34</v>
      </c>
      <c r="K281" s="57">
        <f t="shared" si="77"/>
        <v>0.11807400379506641</v>
      </c>
      <c r="L281" s="44" t="s">
        <v>72</v>
      </c>
      <c r="M281" s="21" t="s">
        <v>73</v>
      </c>
      <c r="N281" s="22">
        <v>44714</v>
      </c>
      <c r="O281" s="23">
        <f t="shared" si="78"/>
        <v>146.49483999999998</v>
      </c>
      <c r="P281" s="23">
        <f t="shared" si="79"/>
        <v>146.49483999999998</v>
      </c>
      <c r="Q281" s="25" t="s">
        <v>74</v>
      </c>
      <c r="R281" s="49" t="s">
        <v>75</v>
      </c>
      <c r="S281" s="21">
        <v>2022060102</v>
      </c>
      <c r="T281" s="58">
        <v>0.1147</v>
      </c>
      <c r="U281" s="59">
        <f t="shared" si="88"/>
        <v>142.22800000000001</v>
      </c>
      <c r="V281" s="29" t="s">
        <v>72</v>
      </c>
      <c r="W281" s="30" t="b">
        <f t="shared" si="80"/>
        <v>1</v>
      </c>
      <c r="X281" s="25"/>
      <c r="Y281" s="30" t="e">
        <f>VLOOKUP(A281,'[1]Средние курсы'!A:D,4,0)</f>
        <v>#N/A</v>
      </c>
      <c r="Z281" s="30" t="str">
        <f t="shared" si="81"/>
        <v>CNY</v>
      </c>
      <c r="AA281" s="31">
        <f t="shared" si="72"/>
        <v>146.49483999999998</v>
      </c>
      <c r="AB281" s="60">
        <f t="shared" si="82"/>
        <v>0.1147</v>
      </c>
      <c r="AC281" s="61">
        <f t="shared" si="73"/>
        <v>0.1147</v>
      </c>
      <c r="AD281" s="13">
        <f t="shared" si="89"/>
        <v>0.118141</v>
      </c>
      <c r="AE281" s="34">
        <f t="shared" si="83"/>
        <v>0</v>
      </c>
      <c r="AF281" s="60">
        <f t="shared" si="84"/>
        <v>0</v>
      </c>
      <c r="AG281" s="36">
        <f t="shared" si="85"/>
        <v>4.2668399999999993</v>
      </c>
      <c r="AH281" s="37">
        <f t="shared" si="86"/>
        <v>-8.3075294117643805E-2</v>
      </c>
      <c r="AI281" s="50" t="s">
        <v>76</v>
      </c>
      <c r="AJ281" s="50"/>
      <c r="AK281" s="25" t="b">
        <v>0</v>
      </c>
      <c r="AL281" s="25"/>
      <c r="AM281" s="25"/>
      <c r="AN281" s="25"/>
      <c r="AO281" s="25"/>
      <c r="AP281" s="37">
        <f t="shared" si="87"/>
        <v>1.4641176470588235</v>
      </c>
      <c r="AQ281" s="37"/>
      <c r="AR281" s="37"/>
      <c r="AS281" s="37"/>
      <c r="AT281" s="34">
        <f t="shared" si="74"/>
        <v>2.802722352941176</v>
      </c>
    </row>
    <row r="282" spans="1:46" ht="15.75" x14ac:dyDescent="0.25">
      <c r="A282" s="15">
        <v>382276</v>
      </c>
      <c r="B282" s="16">
        <v>44714</v>
      </c>
      <c r="C282" s="16" t="s">
        <v>45</v>
      </c>
      <c r="D282" s="17" t="s">
        <v>70</v>
      </c>
      <c r="E282" s="52" t="s">
        <v>342</v>
      </c>
      <c r="F282" s="53">
        <v>160</v>
      </c>
      <c r="G282" s="54">
        <f t="shared" si="75"/>
        <v>9.8673999999999998E-2</v>
      </c>
      <c r="H282" s="44" t="s">
        <v>72</v>
      </c>
      <c r="I282" s="55">
        <f t="shared" si="76"/>
        <v>9.8699999999999996E-2</v>
      </c>
      <c r="J282" s="56">
        <v>16.09</v>
      </c>
      <c r="K282" s="57">
        <f t="shared" si="77"/>
        <v>9.8590686274509801E-2</v>
      </c>
      <c r="L282" s="44" t="s">
        <v>72</v>
      </c>
      <c r="M282" s="21" t="s">
        <v>73</v>
      </c>
      <c r="N282" s="22">
        <v>44714</v>
      </c>
      <c r="O282" s="23">
        <f t="shared" si="78"/>
        <v>15.787839999999999</v>
      </c>
      <c r="P282" s="23">
        <f t="shared" si="79"/>
        <v>15.787839999999999</v>
      </c>
      <c r="Q282" s="25" t="s">
        <v>74</v>
      </c>
      <c r="R282" s="49" t="s">
        <v>75</v>
      </c>
      <c r="S282" s="21">
        <v>2022060102</v>
      </c>
      <c r="T282" s="58">
        <v>9.5799999999999996E-2</v>
      </c>
      <c r="U282" s="59">
        <f t="shared" si="88"/>
        <v>15.327999999999999</v>
      </c>
      <c r="V282" s="29" t="s">
        <v>72</v>
      </c>
      <c r="W282" s="30" t="b">
        <f t="shared" si="80"/>
        <v>1</v>
      </c>
      <c r="X282" s="25"/>
      <c r="Y282" s="30" t="e">
        <f>VLOOKUP(A282,'[1]Средние курсы'!A:D,4,0)</f>
        <v>#N/A</v>
      </c>
      <c r="Z282" s="30" t="str">
        <f t="shared" si="81"/>
        <v>CNY</v>
      </c>
      <c r="AA282" s="31">
        <f t="shared" si="72"/>
        <v>15.787839999999999</v>
      </c>
      <c r="AB282" s="60">
        <f t="shared" si="82"/>
        <v>9.5799999999999996E-2</v>
      </c>
      <c r="AC282" s="61">
        <f t="shared" si="73"/>
        <v>9.5799999999999996E-2</v>
      </c>
      <c r="AD282" s="13">
        <f t="shared" si="89"/>
        <v>9.8673999999999998E-2</v>
      </c>
      <c r="AE282" s="34">
        <f t="shared" si="83"/>
        <v>0</v>
      </c>
      <c r="AF282" s="60">
        <f t="shared" si="84"/>
        <v>0</v>
      </c>
      <c r="AG282" s="36">
        <f t="shared" si="85"/>
        <v>0.45984000000000025</v>
      </c>
      <c r="AH282" s="37">
        <f t="shared" si="86"/>
        <v>-1.3330196078431555E-2</v>
      </c>
      <c r="AI282" s="50" t="s">
        <v>76</v>
      </c>
      <c r="AJ282" s="50"/>
      <c r="AK282" s="25" t="b">
        <v>0</v>
      </c>
      <c r="AL282" s="25"/>
      <c r="AM282" s="25"/>
      <c r="AN282" s="25"/>
      <c r="AO282" s="25"/>
      <c r="AP282" s="37">
        <f t="shared" si="87"/>
        <v>0.15774509803921569</v>
      </c>
      <c r="AQ282" s="37"/>
      <c r="AR282" s="37"/>
      <c r="AS282" s="37"/>
      <c r="AT282" s="34">
        <f t="shared" si="74"/>
        <v>0.30209490196078459</v>
      </c>
    </row>
    <row r="283" spans="1:46" ht="15.75" x14ac:dyDescent="0.25">
      <c r="A283" s="15">
        <v>382276</v>
      </c>
      <c r="B283" s="16">
        <v>44714</v>
      </c>
      <c r="C283" s="16" t="s">
        <v>45</v>
      </c>
      <c r="D283" s="17" t="s">
        <v>70</v>
      </c>
      <c r="E283" s="52" t="s">
        <v>343</v>
      </c>
      <c r="F283" s="53">
        <v>6600</v>
      </c>
      <c r="G283" s="54">
        <f t="shared" si="75"/>
        <v>0.24606700000000001</v>
      </c>
      <c r="H283" s="44" t="s">
        <v>72</v>
      </c>
      <c r="I283" s="55">
        <f t="shared" si="76"/>
        <v>0.24610000000000001</v>
      </c>
      <c r="J283" s="56">
        <v>1655.58</v>
      </c>
      <c r="K283" s="57">
        <f t="shared" si="77"/>
        <v>0.24592691622103385</v>
      </c>
      <c r="L283" s="44" t="s">
        <v>72</v>
      </c>
      <c r="M283" s="21" t="s">
        <v>73</v>
      </c>
      <c r="N283" s="22">
        <v>44714</v>
      </c>
      <c r="O283" s="23">
        <f t="shared" si="78"/>
        <v>1624.0422000000001</v>
      </c>
      <c r="P283" s="23">
        <f t="shared" si="79"/>
        <v>1624.0422000000001</v>
      </c>
      <c r="Q283" s="25" t="s">
        <v>74</v>
      </c>
      <c r="R283" s="49" t="s">
        <v>75</v>
      </c>
      <c r="S283" s="21">
        <v>2022060102</v>
      </c>
      <c r="T283" s="58">
        <v>0.2389</v>
      </c>
      <c r="U283" s="59">
        <f t="shared" si="88"/>
        <v>1576.74</v>
      </c>
      <c r="V283" s="29" t="s">
        <v>72</v>
      </c>
      <c r="W283" s="30" t="b">
        <f t="shared" si="80"/>
        <v>1</v>
      </c>
      <c r="X283" s="25"/>
      <c r="Y283" s="30" t="e">
        <f>VLOOKUP(A283,'[1]Средние курсы'!A:D,4,0)</f>
        <v>#N/A</v>
      </c>
      <c r="Z283" s="30" t="str">
        <f t="shared" si="81"/>
        <v>CNY</v>
      </c>
      <c r="AA283" s="31">
        <f t="shared" si="72"/>
        <v>1624.0422000000001</v>
      </c>
      <c r="AB283" s="60">
        <f t="shared" si="82"/>
        <v>0.2389</v>
      </c>
      <c r="AC283" s="61">
        <f t="shared" si="73"/>
        <v>0.2389</v>
      </c>
      <c r="AD283" s="13">
        <f t="shared" si="89"/>
        <v>0.24606700000000001</v>
      </c>
      <c r="AE283" s="34">
        <f t="shared" si="83"/>
        <v>0</v>
      </c>
      <c r="AF283" s="60">
        <f t="shared" si="84"/>
        <v>0</v>
      </c>
      <c r="AG283" s="36">
        <f t="shared" si="85"/>
        <v>47.302200000000042</v>
      </c>
      <c r="AH283" s="37">
        <f t="shared" si="86"/>
        <v>-0.92455294117662068</v>
      </c>
      <c r="AI283" s="50" t="s">
        <v>76</v>
      </c>
      <c r="AJ283" s="50"/>
      <c r="AK283" s="25" t="b">
        <v>0</v>
      </c>
      <c r="AL283" s="25"/>
      <c r="AM283" s="25"/>
      <c r="AN283" s="25"/>
      <c r="AO283" s="25"/>
      <c r="AP283" s="37">
        <f t="shared" si="87"/>
        <v>16.231176470588235</v>
      </c>
      <c r="AQ283" s="37"/>
      <c r="AR283" s="37"/>
      <c r="AS283" s="37"/>
      <c r="AT283" s="34">
        <f t="shared" si="74"/>
        <v>31.071023529411807</v>
      </c>
    </row>
    <row r="284" spans="1:46" ht="15.75" x14ac:dyDescent="0.25">
      <c r="A284" s="15">
        <v>382276</v>
      </c>
      <c r="B284" s="16">
        <v>44714</v>
      </c>
      <c r="C284" s="16" t="s">
        <v>45</v>
      </c>
      <c r="D284" s="17" t="s">
        <v>70</v>
      </c>
      <c r="E284" s="52" t="s">
        <v>344</v>
      </c>
      <c r="F284" s="53">
        <v>80</v>
      </c>
      <c r="G284" s="54">
        <f t="shared" si="75"/>
        <v>1.7201000000000001E-2</v>
      </c>
      <c r="H284" s="44" t="s">
        <v>72</v>
      </c>
      <c r="I284" s="55">
        <f t="shared" si="76"/>
        <v>1.72E-2</v>
      </c>
      <c r="J284" s="56">
        <v>1.4</v>
      </c>
      <c r="K284" s="57">
        <f t="shared" si="77"/>
        <v>1.7156862745098037E-2</v>
      </c>
      <c r="L284" s="44" t="s">
        <v>72</v>
      </c>
      <c r="M284" s="21" t="s">
        <v>73</v>
      </c>
      <c r="N284" s="22">
        <v>44714</v>
      </c>
      <c r="O284" s="23">
        <f t="shared" si="78"/>
        <v>1.37608</v>
      </c>
      <c r="P284" s="23">
        <f t="shared" si="79"/>
        <v>1.37608</v>
      </c>
      <c r="Q284" s="25" t="s">
        <v>74</v>
      </c>
      <c r="R284" s="49" t="s">
        <v>75</v>
      </c>
      <c r="S284" s="21">
        <v>2022060102</v>
      </c>
      <c r="T284" s="58">
        <v>1.67E-2</v>
      </c>
      <c r="U284" s="59">
        <f t="shared" si="88"/>
        <v>1.3359999999999999</v>
      </c>
      <c r="V284" s="29" t="s">
        <v>72</v>
      </c>
      <c r="W284" s="30" t="b">
        <f t="shared" si="80"/>
        <v>1</v>
      </c>
      <c r="X284" s="25"/>
      <c r="Y284" s="30" t="e">
        <f>VLOOKUP(A284,'[1]Средние курсы'!A:D,4,0)</f>
        <v>#N/A</v>
      </c>
      <c r="Z284" s="30" t="str">
        <f t="shared" si="81"/>
        <v>CNY</v>
      </c>
      <c r="AA284" s="31">
        <f t="shared" si="72"/>
        <v>1.37608</v>
      </c>
      <c r="AB284" s="60">
        <f t="shared" si="82"/>
        <v>1.67E-2</v>
      </c>
      <c r="AC284" s="61">
        <f t="shared" si="73"/>
        <v>1.67E-2</v>
      </c>
      <c r="AD284" s="13">
        <f t="shared" si="89"/>
        <v>1.7201000000000001E-2</v>
      </c>
      <c r="AE284" s="34">
        <f t="shared" si="83"/>
        <v>0</v>
      </c>
      <c r="AF284" s="60">
        <f t="shared" si="84"/>
        <v>0</v>
      </c>
      <c r="AG284" s="36">
        <f t="shared" si="85"/>
        <v>4.0080000000000116E-2</v>
      </c>
      <c r="AH284" s="37">
        <f t="shared" si="86"/>
        <v>-3.5309803921571015E-3</v>
      </c>
      <c r="AI284" s="50" t="s">
        <v>76</v>
      </c>
      <c r="AJ284" s="50"/>
      <c r="AK284" s="25" t="b">
        <v>0</v>
      </c>
      <c r="AL284" s="25"/>
      <c r="AM284" s="25"/>
      <c r="AN284" s="25"/>
      <c r="AO284" s="25"/>
      <c r="AP284" s="37">
        <f t="shared" si="87"/>
        <v>1.3725490196078429E-2</v>
      </c>
      <c r="AQ284" s="37"/>
      <c r="AR284" s="37"/>
      <c r="AS284" s="37"/>
      <c r="AT284" s="34">
        <f t="shared" si="74"/>
        <v>2.6354509803921684E-2</v>
      </c>
    </row>
    <row r="285" spans="1:46" ht="15.75" x14ac:dyDescent="0.25">
      <c r="A285" s="15">
        <v>382276</v>
      </c>
      <c r="B285" s="16">
        <v>44714</v>
      </c>
      <c r="C285" s="16" t="s">
        <v>45</v>
      </c>
      <c r="D285" s="17" t="s">
        <v>70</v>
      </c>
      <c r="E285" s="52" t="s">
        <v>345</v>
      </c>
      <c r="F285" s="53">
        <v>40</v>
      </c>
      <c r="G285" s="54">
        <f t="shared" si="75"/>
        <v>3.0179000000000001E-2</v>
      </c>
      <c r="H285" s="44" t="s">
        <v>72</v>
      </c>
      <c r="I285" s="55">
        <f t="shared" si="76"/>
        <v>3.0200000000000001E-2</v>
      </c>
      <c r="J285" s="56">
        <v>1.23</v>
      </c>
      <c r="K285" s="57">
        <f t="shared" si="77"/>
        <v>3.0147058823529409E-2</v>
      </c>
      <c r="L285" s="44" t="s">
        <v>72</v>
      </c>
      <c r="M285" s="21" t="s">
        <v>73</v>
      </c>
      <c r="N285" s="22">
        <v>44714</v>
      </c>
      <c r="O285" s="23">
        <f t="shared" si="78"/>
        <v>1.20716</v>
      </c>
      <c r="P285" s="23">
        <f t="shared" si="79"/>
        <v>1.20716</v>
      </c>
      <c r="Q285" s="25" t="s">
        <v>74</v>
      </c>
      <c r="R285" s="49" t="s">
        <v>75</v>
      </c>
      <c r="S285" s="21">
        <v>2022060102</v>
      </c>
      <c r="T285" s="58">
        <v>2.93E-2</v>
      </c>
      <c r="U285" s="59">
        <f t="shared" si="88"/>
        <v>1.1719999999999999</v>
      </c>
      <c r="V285" s="29" t="s">
        <v>72</v>
      </c>
      <c r="W285" s="30" t="b">
        <f t="shared" si="80"/>
        <v>1</v>
      </c>
      <c r="X285" s="25"/>
      <c r="Y285" s="30" t="e">
        <f>VLOOKUP(A285,'[1]Средние курсы'!A:D,4,0)</f>
        <v>#N/A</v>
      </c>
      <c r="Z285" s="30" t="str">
        <f t="shared" si="81"/>
        <v>CNY</v>
      </c>
      <c r="AA285" s="31">
        <f t="shared" si="72"/>
        <v>1.20716</v>
      </c>
      <c r="AB285" s="60">
        <f t="shared" si="82"/>
        <v>2.93E-2</v>
      </c>
      <c r="AC285" s="61">
        <f t="shared" si="73"/>
        <v>2.93E-2</v>
      </c>
      <c r="AD285" s="13">
        <f t="shared" si="89"/>
        <v>3.0179000000000001E-2</v>
      </c>
      <c r="AE285" s="34">
        <f t="shared" si="83"/>
        <v>0</v>
      </c>
      <c r="AF285" s="60">
        <f t="shared" si="84"/>
        <v>0</v>
      </c>
      <c r="AG285" s="36">
        <f t="shared" si="85"/>
        <v>3.5160000000000052E-2</v>
      </c>
      <c r="AH285" s="37">
        <f t="shared" si="86"/>
        <v>-1.2776470588236888E-3</v>
      </c>
      <c r="AI285" s="50" t="s">
        <v>76</v>
      </c>
      <c r="AJ285" s="50"/>
      <c r="AK285" s="25" t="b">
        <v>0</v>
      </c>
      <c r="AL285" s="25"/>
      <c r="AM285" s="25"/>
      <c r="AN285" s="25"/>
      <c r="AO285" s="25"/>
      <c r="AP285" s="37">
        <f t="shared" si="87"/>
        <v>1.2058823529411764E-2</v>
      </c>
      <c r="AQ285" s="37"/>
      <c r="AR285" s="37"/>
      <c r="AS285" s="37"/>
      <c r="AT285" s="34">
        <f t="shared" si="74"/>
        <v>2.3101176470588288E-2</v>
      </c>
    </row>
    <row r="286" spans="1:46" ht="15.75" x14ac:dyDescent="0.25">
      <c r="A286" s="15">
        <v>382276</v>
      </c>
      <c r="B286" s="16">
        <v>44714</v>
      </c>
      <c r="C286" s="16" t="s">
        <v>45</v>
      </c>
      <c r="D286" s="17" t="s">
        <v>70</v>
      </c>
      <c r="E286" s="52" t="s">
        <v>346</v>
      </c>
      <c r="F286" s="53">
        <v>2880</v>
      </c>
      <c r="G286" s="54">
        <f t="shared" si="75"/>
        <v>5.7679999999999997E-3</v>
      </c>
      <c r="H286" s="44" t="s">
        <v>72</v>
      </c>
      <c r="I286" s="55">
        <f t="shared" si="76"/>
        <v>5.7999999999999996E-3</v>
      </c>
      <c r="J286" s="56">
        <v>16.93</v>
      </c>
      <c r="K286" s="57">
        <f t="shared" si="77"/>
        <v>5.7632080610021787E-3</v>
      </c>
      <c r="L286" s="44" t="s">
        <v>72</v>
      </c>
      <c r="M286" s="21" t="s">
        <v>73</v>
      </c>
      <c r="N286" s="22">
        <v>44714</v>
      </c>
      <c r="O286" s="23">
        <f t="shared" si="78"/>
        <v>16.611840000000001</v>
      </c>
      <c r="P286" s="23">
        <f t="shared" si="79"/>
        <v>16.611840000000001</v>
      </c>
      <c r="Q286" s="25" t="s">
        <v>74</v>
      </c>
      <c r="R286" s="49" t="s">
        <v>75</v>
      </c>
      <c r="S286" s="21">
        <v>2022060102</v>
      </c>
      <c r="T286" s="58">
        <v>5.5999999999999999E-3</v>
      </c>
      <c r="U286" s="59">
        <f t="shared" si="88"/>
        <v>16.128</v>
      </c>
      <c r="V286" s="29" t="s">
        <v>72</v>
      </c>
      <c r="W286" s="30" t="b">
        <f t="shared" si="80"/>
        <v>1</v>
      </c>
      <c r="X286" s="25"/>
      <c r="Y286" s="30" t="e">
        <f>VLOOKUP(A286,'[1]Средние курсы'!A:D,4,0)</f>
        <v>#N/A</v>
      </c>
      <c r="Z286" s="30" t="str">
        <f t="shared" si="81"/>
        <v>CNY</v>
      </c>
      <c r="AA286" s="31">
        <f t="shared" si="72"/>
        <v>16.611840000000001</v>
      </c>
      <c r="AB286" s="60">
        <f t="shared" si="82"/>
        <v>5.5999999999999999E-3</v>
      </c>
      <c r="AC286" s="61">
        <f t="shared" si="73"/>
        <v>5.5999999999999999E-3</v>
      </c>
      <c r="AD286" s="13">
        <f t="shared" si="89"/>
        <v>5.7679999999999997E-3</v>
      </c>
      <c r="AE286" s="34">
        <f t="shared" si="83"/>
        <v>0</v>
      </c>
      <c r="AF286" s="60">
        <f t="shared" si="84"/>
        <v>0</v>
      </c>
      <c r="AG286" s="36">
        <f t="shared" si="85"/>
        <v>0.48383999999999927</v>
      </c>
      <c r="AH286" s="37">
        <f t="shared" si="86"/>
        <v>-1.3800784313724446E-2</v>
      </c>
      <c r="AI286" s="50" t="s">
        <v>76</v>
      </c>
      <c r="AJ286" s="50"/>
      <c r="AK286" s="25" t="b">
        <v>0</v>
      </c>
      <c r="AL286" s="25"/>
      <c r="AM286" s="25"/>
      <c r="AN286" s="25"/>
      <c r="AO286" s="25"/>
      <c r="AP286" s="37">
        <f t="shared" si="87"/>
        <v>0.16598039215686275</v>
      </c>
      <c r="AQ286" s="37"/>
      <c r="AR286" s="37"/>
      <c r="AS286" s="37"/>
      <c r="AT286" s="34">
        <f t="shared" si="74"/>
        <v>0.31785960784313649</v>
      </c>
    </row>
    <row r="287" spans="1:46" ht="15.75" x14ac:dyDescent="0.25">
      <c r="A287" s="15">
        <v>382276</v>
      </c>
      <c r="B287" s="16">
        <v>44714</v>
      </c>
      <c r="C287" s="16" t="s">
        <v>45</v>
      </c>
      <c r="D287" s="17" t="s">
        <v>70</v>
      </c>
      <c r="E287" s="52" t="s">
        <v>347</v>
      </c>
      <c r="F287" s="53">
        <v>560</v>
      </c>
      <c r="G287" s="54">
        <f t="shared" si="75"/>
        <v>7.4160000000000007E-3</v>
      </c>
      <c r="H287" s="44" t="s">
        <v>72</v>
      </c>
      <c r="I287" s="55">
        <f t="shared" si="76"/>
        <v>7.4000000000000003E-3</v>
      </c>
      <c r="J287" s="56">
        <v>4.2300000000000004</v>
      </c>
      <c r="K287" s="57">
        <f t="shared" si="77"/>
        <v>7.4054621848739502E-3</v>
      </c>
      <c r="L287" s="44" t="s">
        <v>72</v>
      </c>
      <c r="M287" s="21" t="s">
        <v>73</v>
      </c>
      <c r="N287" s="22">
        <v>44714</v>
      </c>
      <c r="O287" s="23">
        <f t="shared" si="78"/>
        <v>4.1529600000000002</v>
      </c>
      <c r="P287" s="23">
        <f t="shared" si="79"/>
        <v>4.1529600000000002</v>
      </c>
      <c r="Q287" s="25" t="s">
        <v>74</v>
      </c>
      <c r="R287" s="49" t="s">
        <v>75</v>
      </c>
      <c r="S287" s="21">
        <v>2022060102</v>
      </c>
      <c r="T287" s="58">
        <v>7.2000000000000007E-3</v>
      </c>
      <c r="U287" s="59">
        <f t="shared" si="88"/>
        <v>4.032</v>
      </c>
      <c r="V287" s="29" t="s">
        <v>72</v>
      </c>
      <c r="W287" s="30" t="b">
        <f t="shared" si="80"/>
        <v>1</v>
      </c>
      <c r="X287" s="25"/>
      <c r="Y287" s="30" t="e">
        <f>VLOOKUP(A287,'[1]Средние курсы'!A:D,4,0)</f>
        <v>#N/A</v>
      </c>
      <c r="Z287" s="30" t="str">
        <f t="shared" si="81"/>
        <v>CNY</v>
      </c>
      <c r="AA287" s="31">
        <f t="shared" si="72"/>
        <v>4.1529600000000002</v>
      </c>
      <c r="AB287" s="60">
        <f t="shared" si="82"/>
        <v>7.2000000000000007E-3</v>
      </c>
      <c r="AC287" s="61">
        <f t="shared" si="73"/>
        <v>7.1999999999999998E-3</v>
      </c>
      <c r="AD287" s="13">
        <f t="shared" si="89"/>
        <v>7.4159999999999998E-3</v>
      </c>
      <c r="AE287" s="34">
        <f t="shared" si="83"/>
        <v>0</v>
      </c>
      <c r="AF287" s="60">
        <f t="shared" si="84"/>
        <v>-4.8572257327350599E-16</v>
      </c>
      <c r="AG287" s="36">
        <f t="shared" si="85"/>
        <v>0.12096000000000003</v>
      </c>
      <c r="AH287" s="37">
        <f t="shared" si="86"/>
        <v>-5.9011764705878267E-3</v>
      </c>
      <c r="AI287" s="50" t="s">
        <v>76</v>
      </c>
      <c r="AJ287" s="50"/>
      <c r="AK287" s="25" t="b">
        <v>0</v>
      </c>
      <c r="AL287" s="25"/>
      <c r="AM287" s="25"/>
      <c r="AN287" s="25"/>
      <c r="AO287" s="25"/>
      <c r="AP287" s="37">
        <f t="shared" si="87"/>
        <v>4.147058823529412E-2</v>
      </c>
      <c r="AQ287" s="37"/>
      <c r="AR287" s="37"/>
      <c r="AS287" s="37"/>
      <c r="AT287" s="34">
        <f t="shared" si="74"/>
        <v>7.9489411764705906E-2</v>
      </c>
    </row>
    <row r="288" spans="1:46" ht="15.75" x14ac:dyDescent="0.25">
      <c r="A288" s="15">
        <v>382276</v>
      </c>
      <c r="B288" s="16">
        <v>44714</v>
      </c>
      <c r="C288" s="16" t="s">
        <v>45</v>
      </c>
      <c r="D288" s="17" t="s">
        <v>70</v>
      </c>
      <c r="E288" s="52" t="s">
        <v>348</v>
      </c>
      <c r="F288" s="53">
        <v>160</v>
      </c>
      <c r="G288" s="54">
        <f t="shared" si="75"/>
        <v>7.4160000000000007E-3</v>
      </c>
      <c r="H288" s="44" t="s">
        <v>72</v>
      </c>
      <c r="I288" s="55">
        <f t="shared" si="76"/>
        <v>7.4000000000000003E-3</v>
      </c>
      <c r="J288" s="56">
        <v>1.21</v>
      </c>
      <c r="K288" s="57">
        <f t="shared" si="77"/>
        <v>7.4142156862745095E-3</v>
      </c>
      <c r="L288" s="44" t="s">
        <v>72</v>
      </c>
      <c r="M288" s="21" t="s">
        <v>73</v>
      </c>
      <c r="N288" s="22">
        <v>44714</v>
      </c>
      <c r="O288" s="23">
        <f t="shared" si="78"/>
        <v>1.1865600000000001</v>
      </c>
      <c r="P288" s="23">
        <f t="shared" si="79"/>
        <v>1.1865600000000001</v>
      </c>
      <c r="Q288" s="25" t="s">
        <v>74</v>
      </c>
      <c r="R288" s="49" t="s">
        <v>75</v>
      </c>
      <c r="S288" s="21">
        <v>2022060102</v>
      </c>
      <c r="T288" s="58">
        <v>7.2000000000000007E-3</v>
      </c>
      <c r="U288" s="59">
        <f t="shared" si="88"/>
        <v>1.1520000000000001</v>
      </c>
      <c r="V288" s="29" t="s">
        <v>72</v>
      </c>
      <c r="W288" s="30" t="b">
        <f t="shared" si="80"/>
        <v>1</v>
      </c>
      <c r="X288" s="25"/>
      <c r="Y288" s="30" t="e">
        <f>VLOOKUP(A288,'[1]Средние курсы'!A:D,4,0)</f>
        <v>#N/A</v>
      </c>
      <c r="Z288" s="30" t="str">
        <f t="shared" si="81"/>
        <v>CNY</v>
      </c>
      <c r="AA288" s="31">
        <f t="shared" si="72"/>
        <v>1.1865600000000001</v>
      </c>
      <c r="AB288" s="60">
        <f t="shared" si="82"/>
        <v>7.2000000000000007E-3</v>
      </c>
      <c r="AC288" s="61">
        <f t="shared" si="73"/>
        <v>7.1999999999999998E-3</v>
      </c>
      <c r="AD288" s="13">
        <f t="shared" si="89"/>
        <v>7.4159999999999998E-3</v>
      </c>
      <c r="AE288" s="34">
        <f t="shared" si="83"/>
        <v>0</v>
      </c>
      <c r="AF288" s="60">
        <f t="shared" si="84"/>
        <v>-1.3877787807814457E-16</v>
      </c>
      <c r="AG288" s="36">
        <f t="shared" si="85"/>
        <v>3.4560000000000007E-2</v>
      </c>
      <c r="AH288" s="37">
        <f t="shared" si="86"/>
        <v>-2.8549019607845838E-4</v>
      </c>
      <c r="AI288" s="50" t="s">
        <v>76</v>
      </c>
      <c r="AJ288" s="50"/>
      <c r="AK288" s="25" t="b">
        <v>0</v>
      </c>
      <c r="AL288" s="25"/>
      <c r="AM288" s="25"/>
      <c r="AN288" s="25"/>
      <c r="AO288" s="25"/>
      <c r="AP288" s="37">
        <f t="shared" si="87"/>
        <v>1.1862745098039217E-2</v>
      </c>
      <c r="AQ288" s="37"/>
      <c r="AR288" s="37"/>
      <c r="AS288" s="37"/>
      <c r="AT288" s="34">
        <f t="shared" si="74"/>
        <v>2.2697254901960791E-2</v>
      </c>
    </row>
    <row r="289" spans="1:46" ht="15.75" x14ac:dyDescent="0.25">
      <c r="A289" s="15">
        <v>382276</v>
      </c>
      <c r="B289" s="16">
        <v>44714</v>
      </c>
      <c r="C289" s="16" t="s">
        <v>45</v>
      </c>
      <c r="D289" s="17" t="s">
        <v>70</v>
      </c>
      <c r="E289" s="52" t="s">
        <v>349</v>
      </c>
      <c r="F289" s="53">
        <v>240</v>
      </c>
      <c r="G289" s="54">
        <f t="shared" si="75"/>
        <v>7.4160000000000007E-3</v>
      </c>
      <c r="H289" s="44" t="s">
        <v>72</v>
      </c>
      <c r="I289" s="55">
        <f t="shared" si="76"/>
        <v>7.4000000000000003E-3</v>
      </c>
      <c r="J289" s="56">
        <v>1.81</v>
      </c>
      <c r="K289" s="57">
        <f t="shared" si="77"/>
        <v>7.3937908496732024E-3</v>
      </c>
      <c r="L289" s="44" t="s">
        <v>72</v>
      </c>
      <c r="M289" s="21" t="s">
        <v>73</v>
      </c>
      <c r="N289" s="22">
        <v>44714</v>
      </c>
      <c r="O289" s="23">
        <f t="shared" si="78"/>
        <v>1.7798400000000001</v>
      </c>
      <c r="P289" s="23">
        <f t="shared" si="79"/>
        <v>1.7798400000000001</v>
      </c>
      <c r="Q289" s="25" t="s">
        <v>74</v>
      </c>
      <c r="R289" s="49" t="s">
        <v>75</v>
      </c>
      <c r="S289" s="21">
        <v>2022060102</v>
      </c>
      <c r="T289" s="58">
        <v>7.2000000000000007E-3</v>
      </c>
      <c r="U289" s="59">
        <f t="shared" si="88"/>
        <v>1.7280000000000002</v>
      </c>
      <c r="V289" s="29" t="s">
        <v>72</v>
      </c>
      <c r="W289" s="30" t="b">
        <f t="shared" si="80"/>
        <v>1</v>
      </c>
      <c r="X289" s="25"/>
      <c r="Y289" s="30" t="e">
        <f>VLOOKUP(A289,'[1]Средние курсы'!A:D,4,0)</f>
        <v>#N/A</v>
      </c>
      <c r="Z289" s="30" t="str">
        <f t="shared" si="81"/>
        <v>CNY</v>
      </c>
      <c r="AA289" s="31">
        <f t="shared" si="72"/>
        <v>1.7798399999999999</v>
      </c>
      <c r="AB289" s="60">
        <f t="shared" si="82"/>
        <v>7.2000000000000007E-3</v>
      </c>
      <c r="AC289" s="61">
        <f t="shared" si="73"/>
        <v>7.1999999999999998E-3</v>
      </c>
      <c r="AD289" s="13">
        <f t="shared" si="89"/>
        <v>7.4159999999999998E-3</v>
      </c>
      <c r="AE289" s="34">
        <f t="shared" si="83"/>
        <v>0</v>
      </c>
      <c r="AF289" s="60">
        <f t="shared" si="84"/>
        <v>-2.0816681711721685E-16</v>
      </c>
      <c r="AG289" s="36">
        <f t="shared" si="85"/>
        <v>5.1840000000000011E-2</v>
      </c>
      <c r="AH289" s="37">
        <f t="shared" si="86"/>
        <v>-5.3301960784313956E-3</v>
      </c>
      <c r="AI289" s="50" t="s">
        <v>76</v>
      </c>
      <c r="AJ289" s="50"/>
      <c r="AK289" s="25" t="b">
        <v>0</v>
      </c>
      <c r="AL289" s="25"/>
      <c r="AM289" s="25"/>
      <c r="AN289" s="25"/>
      <c r="AO289" s="25"/>
      <c r="AP289" s="37">
        <f t="shared" si="87"/>
        <v>1.7745098039215687E-2</v>
      </c>
      <c r="AQ289" s="37"/>
      <c r="AR289" s="37"/>
      <c r="AS289" s="37"/>
      <c r="AT289" s="34">
        <f t="shared" si="74"/>
        <v>3.4094901960784324E-2</v>
      </c>
    </row>
    <row r="290" spans="1:46" ht="15.75" x14ac:dyDescent="0.25">
      <c r="A290" s="15">
        <v>382276</v>
      </c>
      <c r="B290" s="16">
        <v>44714</v>
      </c>
      <c r="C290" s="16" t="s">
        <v>45</v>
      </c>
      <c r="D290" s="17" t="s">
        <v>70</v>
      </c>
      <c r="E290" s="52" t="s">
        <v>350</v>
      </c>
      <c r="F290" s="53">
        <v>440</v>
      </c>
      <c r="G290" s="54">
        <f t="shared" si="75"/>
        <v>7.4160000000000007E-3</v>
      </c>
      <c r="H290" s="44" t="s">
        <v>72</v>
      </c>
      <c r="I290" s="55">
        <f t="shared" si="76"/>
        <v>7.4000000000000003E-3</v>
      </c>
      <c r="J290" s="56">
        <v>3.33</v>
      </c>
      <c r="K290" s="57">
        <f t="shared" si="77"/>
        <v>7.4197860962566843E-3</v>
      </c>
      <c r="L290" s="44" t="s">
        <v>72</v>
      </c>
      <c r="M290" s="21" t="s">
        <v>73</v>
      </c>
      <c r="N290" s="22">
        <v>44714</v>
      </c>
      <c r="O290" s="23">
        <f t="shared" si="78"/>
        <v>3.2630400000000002</v>
      </c>
      <c r="P290" s="23">
        <f t="shared" si="79"/>
        <v>3.2630400000000002</v>
      </c>
      <c r="Q290" s="25" t="s">
        <v>74</v>
      </c>
      <c r="R290" s="49" t="s">
        <v>75</v>
      </c>
      <c r="S290" s="21">
        <v>2022060102</v>
      </c>
      <c r="T290" s="58">
        <v>7.2000000000000007E-3</v>
      </c>
      <c r="U290" s="59">
        <f t="shared" si="88"/>
        <v>3.1680000000000001</v>
      </c>
      <c r="V290" s="29" t="s">
        <v>72</v>
      </c>
      <c r="W290" s="30" t="b">
        <f t="shared" si="80"/>
        <v>1</v>
      </c>
      <c r="X290" s="25"/>
      <c r="Y290" s="30" t="e">
        <f>VLOOKUP(A290,'[1]Средние курсы'!A:D,4,0)</f>
        <v>#N/A</v>
      </c>
      <c r="Z290" s="30" t="str">
        <f t="shared" si="81"/>
        <v>CNY</v>
      </c>
      <c r="AA290" s="31">
        <f t="shared" si="72"/>
        <v>3.2630399999999997</v>
      </c>
      <c r="AB290" s="60">
        <f t="shared" si="82"/>
        <v>7.2000000000000007E-3</v>
      </c>
      <c r="AC290" s="61">
        <f t="shared" si="73"/>
        <v>7.1999999999999998E-3</v>
      </c>
      <c r="AD290" s="13">
        <f t="shared" si="89"/>
        <v>7.4159999999999998E-3</v>
      </c>
      <c r="AE290" s="34">
        <f t="shared" si="83"/>
        <v>0</v>
      </c>
      <c r="AF290" s="60">
        <f t="shared" si="84"/>
        <v>-3.8163916471489756E-16</v>
      </c>
      <c r="AG290" s="36">
        <f t="shared" si="85"/>
        <v>9.5040000000000013E-2</v>
      </c>
      <c r="AH290" s="37">
        <f t="shared" si="86"/>
        <v>1.6658823529411629E-3</v>
      </c>
      <c r="AI290" s="50" t="s">
        <v>76</v>
      </c>
      <c r="AJ290" s="50"/>
      <c r="AK290" s="25" t="b">
        <v>0</v>
      </c>
      <c r="AL290" s="25"/>
      <c r="AM290" s="25"/>
      <c r="AN290" s="25"/>
      <c r="AO290" s="25"/>
      <c r="AP290" s="37">
        <f t="shared" si="87"/>
        <v>3.2647058823529411E-2</v>
      </c>
      <c r="AQ290" s="37"/>
      <c r="AR290" s="37"/>
      <c r="AS290" s="37"/>
      <c r="AT290" s="34">
        <f t="shared" si="74"/>
        <v>6.2392941176470602E-2</v>
      </c>
    </row>
    <row r="291" spans="1:46" ht="15.75" x14ac:dyDescent="0.25">
      <c r="A291" s="15">
        <v>382276</v>
      </c>
      <c r="B291" s="16">
        <v>44714</v>
      </c>
      <c r="C291" s="16" t="s">
        <v>45</v>
      </c>
      <c r="D291" s="17" t="s">
        <v>70</v>
      </c>
      <c r="E291" s="52" t="s">
        <v>351</v>
      </c>
      <c r="F291" s="53">
        <v>80</v>
      </c>
      <c r="G291" s="54">
        <f t="shared" si="75"/>
        <v>7.4160000000000007E-3</v>
      </c>
      <c r="H291" s="44" t="s">
        <v>72</v>
      </c>
      <c r="I291" s="55">
        <f t="shared" si="76"/>
        <v>7.4000000000000003E-3</v>
      </c>
      <c r="J291" s="56">
        <v>0.6</v>
      </c>
      <c r="K291" s="57">
        <f t="shared" si="77"/>
        <v>7.3529411764705881E-3</v>
      </c>
      <c r="L291" s="44" t="s">
        <v>72</v>
      </c>
      <c r="M291" s="21" t="s">
        <v>73</v>
      </c>
      <c r="N291" s="22">
        <v>44714</v>
      </c>
      <c r="O291" s="23">
        <f t="shared" si="78"/>
        <v>0.59328000000000003</v>
      </c>
      <c r="P291" s="23">
        <f t="shared" si="79"/>
        <v>0.59328000000000003</v>
      </c>
      <c r="Q291" s="25" t="s">
        <v>74</v>
      </c>
      <c r="R291" s="49" t="s">
        <v>75</v>
      </c>
      <c r="S291" s="21">
        <v>2022060102</v>
      </c>
      <c r="T291" s="58">
        <v>7.2000000000000007E-3</v>
      </c>
      <c r="U291" s="59">
        <f t="shared" si="88"/>
        <v>0.57600000000000007</v>
      </c>
      <c r="V291" s="29" t="s">
        <v>72</v>
      </c>
      <c r="W291" s="30" t="b">
        <f t="shared" si="80"/>
        <v>1</v>
      </c>
      <c r="X291" s="25"/>
      <c r="Y291" s="30" t="e">
        <f>VLOOKUP(A291,'[1]Средние курсы'!A:D,4,0)</f>
        <v>#N/A</v>
      </c>
      <c r="Z291" s="30" t="str">
        <f t="shared" si="81"/>
        <v>CNY</v>
      </c>
      <c r="AA291" s="31">
        <f t="shared" si="72"/>
        <v>0.59328000000000003</v>
      </c>
      <c r="AB291" s="60">
        <f t="shared" si="82"/>
        <v>7.2000000000000007E-3</v>
      </c>
      <c r="AC291" s="61">
        <f t="shared" si="73"/>
        <v>7.1999999999999998E-3</v>
      </c>
      <c r="AD291" s="13">
        <f t="shared" si="89"/>
        <v>7.4159999999999998E-3</v>
      </c>
      <c r="AE291" s="34">
        <f t="shared" si="83"/>
        <v>0</v>
      </c>
      <c r="AF291" s="60">
        <f t="shared" si="84"/>
        <v>-6.9388939039072284E-17</v>
      </c>
      <c r="AG291" s="36">
        <f t="shared" si="85"/>
        <v>1.7280000000000004E-2</v>
      </c>
      <c r="AH291" s="37">
        <f t="shared" si="86"/>
        <v>-5.0447058823529373E-3</v>
      </c>
      <c r="AI291" s="50" t="s">
        <v>76</v>
      </c>
      <c r="AJ291" s="50"/>
      <c r="AK291" s="25" t="b">
        <v>0</v>
      </c>
      <c r="AL291" s="25"/>
      <c r="AM291" s="25"/>
      <c r="AN291" s="25"/>
      <c r="AO291" s="25"/>
      <c r="AP291" s="37">
        <f t="shared" si="87"/>
        <v>5.8823529411764705E-3</v>
      </c>
      <c r="AQ291" s="37"/>
      <c r="AR291" s="37"/>
      <c r="AS291" s="37"/>
      <c r="AT291" s="34">
        <f t="shared" si="74"/>
        <v>1.1397647058823533E-2</v>
      </c>
    </row>
    <row r="292" spans="1:46" ht="15.75" x14ac:dyDescent="0.25">
      <c r="A292" s="15">
        <v>382276</v>
      </c>
      <c r="B292" s="16">
        <v>44714</v>
      </c>
      <c r="C292" s="16" t="s">
        <v>45</v>
      </c>
      <c r="D292" s="17" t="s">
        <v>70</v>
      </c>
      <c r="E292" s="52" t="s">
        <v>352</v>
      </c>
      <c r="F292" s="53">
        <v>40</v>
      </c>
      <c r="G292" s="54">
        <f t="shared" si="75"/>
        <v>1.0609E-2</v>
      </c>
      <c r="H292" s="44" t="s">
        <v>72</v>
      </c>
      <c r="I292" s="55">
        <f t="shared" si="76"/>
        <v>1.06E-2</v>
      </c>
      <c r="J292" s="56">
        <v>0.43</v>
      </c>
      <c r="K292" s="57">
        <f t="shared" si="77"/>
        <v>1.0539215686274511E-2</v>
      </c>
      <c r="L292" s="44" t="s">
        <v>72</v>
      </c>
      <c r="M292" s="21" t="s">
        <v>73</v>
      </c>
      <c r="N292" s="22">
        <v>44714</v>
      </c>
      <c r="O292" s="23">
        <f t="shared" si="78"/>
        <v>0.42436000000000001</v>
      </c>
      <c r="P292" s="23">
        <f t="shared" si="79"/>
        <v>0.42436000000000001</v>
      </c>
      <c r="Q292" s="25" t="s">
        <v>74</v>
      </c>
      <c r="R292" s="49" t="s">
        <v>75</v>
      </c>
      <c r="S292" s="21">
        <v>2022060102</v>
      </c>
      <c r="T292" s="58">
        <v>1.03E-2</v>
      </c>
      <c r="U292" s="59">
        <f t="shared" si="88"/>
        <v>0.41200000000000003</v>
      </c>
      <c r="V292" s="29" t="s">
        <v>72</v>
      </c>
      <c r="W292" s="30" t="b">
        <f t="shared" si="80"/>
        <v>1</v>
      </c>
      <c r="X292" s="25"/>
      <c r="Y292" s="30" t="e">
        <f>VLOOKUP(A292,'[1]Средние курсы'!A:D,4,0)</f>
        <v>#N/A</v>
      </c>
      <c r="Z292" s="30" t="str">
        <f t="shared" si="81"/>
        <v>CNY</v>
      </c>
      <c r="AA292" s="31">
        <f t="shared" si="72"/>
        <v>0.42436000000000001</v>
      </c>
      <c r="AB292" s="60">
        <f t="shared" si="82"/>
        <v>1.03E-2</v>
      </c>
      <c r="AC292" s="61">
        <f t="shared" si="73"/>
        <v>1.03E-2</v>
      </c>
      <c r="AD292" s="13">
        <f t="shared" si="89"/>
        <v>1.0609E-2</v>
      </c>
      <c r="AE292" s="34">
        <f t="shared" si="83"/>
        <v>0</v>
      </c>
      <c r="AF292" s="60">
        <f t="shared" si="84"/>
        <v>0</v>
      </c>
      <c r="AG292" s="36">
        <f t="shared" si="85"/>
        <v>1.236000000000001E-2</v>
      </c>
      <c r="AH292" s="37">
        <f t="shared" si="86"/>
        <v>-2.791372549019594E-3</v>
      </c>
      <c r="AI292" s="50" t="s">
        <v>76</v>
      </c>
      <c r="AJ292" s="50"/>
      <c r="AK292" s="25" t="b">
        <v>0</v>
      </c>
      <c r="AL292" s="25"/>
      <c r="AM292" s="25"/>
      <c r="AN292" s="25"/>
      <c r="AO292" s="25"/>
      <c r="AP292" s="37">
        <f t="shared" si="87"/>
        <v>4.2156862745098044E-3</v>
      </c>
      <c r="AQ292" s="37"/>
      <c r="AR292" s="37"/>
      <c r="AS292" s="37"/>
      <c r="AT292" s="34">
        <f t="shared" si="74"/>
        <v>8.1443137254902064E-3</v>
      </c>
    </row>
    <row r="293" spans="1:46" ht="15.75" x14ac:dyDescent="0.25">
      <c r="A293" s="15">
        <v>382276</v>
      </c>
      <c r="B293" s="16">
        <v>44714</v>
      </c>
      <c r="C293" s="16" t="s">
        <v>45</v>
      </c>
      <c r="D293" s="17" t="s">
        <v>70</v>
      </c>
      <c r="E293" s="52" t="s">
        <v>353</v>
      </c>
      <c r="F293" s="53">
        <v>120</v>
      </c>
      <c r="G293" s="54">
        <f t="shared" si="75"/>
        <v>1.3905000000000001E-2</v>
      </c>
      <c r="H293" s="44" t="s">
        <v>72</v>
      </c>
      <c r="I293" s="55">
        <f t="shared" si="76"/>
        <v>1.3899999999999999E-2</v>
      </c>
      <c r="J293" s="56">
        <v>1.7</v>
      </c>
      <c r="K293" s="57">
        <f t="shared" si="77"/>
        <v>1.3888888888888888E-2</v>
      </c>
      <c r="L293" s="44" t="s">
        <v>72</v>
      </c>
      <c r="M293" s="21" t="s">
        <v>73</v>
      </c>
      <c r="N293" s="22">
        <v>44714</v>
      </c>
      <c r="O293" s="23">
        <f t="shared" si="78"/>
        <v>1.6686000000000001</v>
      </c>
      <c r="P293" s="23">
        <f t="shared" si="79"/>
        <v>1.6686000000000001</v>
      </c>
      <c r="Q293" s="25" t="s">
        <v>74</v>
      </c>
      <c r="R293" s="49" t="s">
        <v>75</v>
      </c>
      <c r="S293" s="21">
        <v>2022060102</v>
      </c>
      <c r="T293" s="58">
        <v>1.35E-2</v>
      </c>
      <c r="U293" s="59">
        <f t="shared" si="88"/>
        <v>1.6199999999999999</v>
      </c>
      <c r="V293" s="29" t="s">
        <v>72</v>
      </c>
      <c r="W293" s="30" t="b">
        <f t="shared" si="80"/>
        <v>1</v>
      </c>
      <c r="X293" s="25"/>
      <c r="Y293" s="30" t="e">
        <f>VLOOKUP(A293,'[1]Средние курсы'!A:D,4,0)</f>
        <v>#N/A</v>
      </c>
      <c r="Z293" s="30" t="str">
        <f t="shared" si="81"/>
        <v>CNY</v>
      </c>
      <c r="AA293" s="31">
        <f t="shared" si="72"/>
        <v>1.6686000000000001</v>
      </c>
      <c r="AB293" s="60">
        <f t="shared" si="82"/>
        <v>1.35E-2</v>
      </c>
      <c r="AC293" s="61">
        <f t="shared" si="73"/>
        <v>1.35E-2</v>
      </c>
      <c r="AD293" s="13">
        <f t="shared" si="89"/>
        <v>1.3905000000000001E-2</v>
      </c>
      <c r="AE293" s="34">
        <f t="shared" si="83"/>
        <v>0</v>
      </c>
      <c r="AF293" s="60">
        <f t="shared" si="84"/>
        <v>0</v>
      </c>
      <c r="AG293" s="36">
        <f t="shared" si="85"/>
        <v>4.8600000000000101E-2</v>
      </c>
      <c r="AH293" s="37">
        <f t="shared" si="86"/>
        <v>-1.933333333333509E-3</v>
      </c>
      <c r="AI293" s="50" t="s">
        <v>76</v>
      </c>
      <c r="AJ293" s="50"/>
      <c r="AK293" s="25" t="b">
        <v>0</v>
      </c>
      <c r="AL293" s="25"/>
      <c r="AM293" s="25"/>
      <c r="AN293" s="25"/>
      <c r="AO293" s="25"/>
      <c r="AP293" s="37">
        <f t="shared" si="87"/>
        <v>1.6666666666666666E-2</v>
      </c>
      <c r="AQ293" s="37"/>
      <c r="AR293" s="37"/>
      <c r="AS293" s="37"/>
      <c r="AT293" s="34">
        <f t="shared" si="74"/>
        <v>3.1933333333333438E-2</v>
      </c>
    </row>
    <row r="294" spans="1:46" ht="15.75" x14ac:dyDescent="0.25">
      <c r="A294" s="15">
        <v>382276</v>
      </c>
      <c r="B294" s="16">
        <v>44714</v>
      </c>
      <c r="C294" s="16" t="s">
        <v>45</v>
      </c>
      <c r="D294" s="17" t="s">
        <v>70</v>
      </c>
      <c r="E294" s="52" t="s">
        <v>354</v>
      </c>
      <c r="F294" s="53">
        <v>40</v>
      </c>
      <c r="G294" s="54">
        <f t="shared" si="75"/>
        <v>1.0609E-2</v>
      </c>
      <c r="H294" s="44" t="s">
        <v>72</v>
      </c>
      <c r="I294" s="55">
        <f t="shared" si="76"/>
        <v>1.06E-2</v>
      </c>
      <c r="J294" s="56">
        <v>0.43</v>
      </c>
      <c r="K294" s="57">
        <f t="shared" si="77"/>
        <v>1.0539215686274511E-2</v>
      </c>
      <c r="L294" s="44" t="s">
        <v>72</v>
      </c>
      <c r="M294" s="21" t="s">
        <v>73</v>
      </c>
      <c r="N294" s="22">
        <v>44714</v>
      </c>
      <c r="O294" s="23">
        <f t="shared" si="78"/>
        <v>0.42436000000000001</v>
      </c>
      <c r="P294" s="23">
        <f t="shared" si="79"/>
        <v>0.42436000000000001</v>
      </c>
      <c r="Q294" s="25" t="s">
        <v>74</v>
      </c>
      <c r="R294" s="49" t="s">
        <v>75</v>
      </c>
      <c r="S294" s="21">
        <v>2022060102</v>
      </c>
      <c r="T294" s="58">
        <v>1.03E-2</v>
      </c>
      <c r="U294" s="59">
        <f t="shared" si="88"/>
        <v>0.41200000000000003</v>
      </c>
      <c r="V294" s="29" t="s">
        <v>72</v>
      </c>
      <c r="W294" s="30" t="b">
        <f t="shared" si="80"/>
        <v>1</v>
      </c>
      <c r="X294" s="25"/>
      <c r="Y294" s="30" t="e">
        <f>VLOOKUP(A294,'[1]Средние курсы'!A:D,4,0)</f>
        <v>#N/A</v>
      </c>
      <c r="Z294" s="30" t="str">
        <f t="shared" si="81"/>
        <v>CNY</v>
      </c>
      <c r="AA294" s="31">
        <f t="shared" si="72"/>
        <v>0.42436000000000001</v>
      </c>
      <c r="AB294" s="60">
        <f t="shared" si="82"/>
        <v>1.03E-2</v>
      </c>
      <c r="AC294" s="61">
        <f t="shared" si="73"/>
        <v>1.03E-2</v>
      </c>
      <c r="AD294" s="13">
        <f t="shared" si="89"/>
        <v>1.0609E-2</v>
      </c>
      <c r="AE294" s="34">
        <f t="shared" si="83"/>
        <v>0</v>
      </c>
      <c r="AF294" s="60">
        <f t="shared" si="84"/>
        <v>0</v>
      </c>
      <c r="AG294" s="36">
        <f t="shared" si="85"/>
        <v>1.236000000000001E-2</v>
      </c>
      <c r="AH294" s="37">
        <f t="shared" si="86"/>
        <v>-2.791372549019594E-3</v>
      </c>
      <c r="AI294" s="50" t="s">
        <v>76</v>
      </c>
      <c r="AJ294" s="50"/>
      <c r="AK294" s="25" t="b">
        <v>0</v>
      </c>
      <c r="AL294" s="25"/>
      <c r="AM294" s="25"/>
      <c r="AN294" s="25"/>
      <c r="AO294" s="25"/>
      <c r="AP294" s="37">
        <f t="shared" si="87"/>
        <v>4.2156862745098044E-3</v>
      </c>
      <c r="AQ294" s="37"/>
      <c r="AR294" s="37"/>
      <c r="AS294" s="37"/>
      <c r="AT294" s="34">
        <f t="shared" si="74"/>
        <v>8.1443137254902064E-3</v>
      </c>
    </row>
    <row r="295" spans="1:46" ht="15.75" x14ac:dyDescent="0.25">
      <c r="A295" s="15">
        <v>382276</v>
      </c>
      <c r="B295" s="16">
        <v>44714</v>
      </c>
      <c r="C295" s="16" t="s">
        <v>45</v>
      </c>
      <c r="D295" s="17" t="s">
        <v>70</v>
      </c>
      <c r="E295" s="52" t="s">
        <v>355</v>
      </c>
      <c r="F295" s="53">
        <v>1320</v>
      </c>
      <c r="G295" s="54">
        <f t="shared" si="75"/>
        <v>7.4160000000000007E-3</v>
      </c>
      <c r="H295" s="44" t="s">
        <v>72</v>
      </c>
      <c r="I295" s="55">
        <f t="shared" si="76"/>
        <v>7.4000000000000003E-3</v>
      </c>
      <c r="J295" s="56">
        <v>9.98</v>
      </c>
      <c r="K295" s="57">
        <f t="shared" si="77"/>
        <v>7.412358882947119E-3</v>
      </c>
      <c r="L295" s="44" t="s">
        <v>72</v>
      </c>
      <c r="M295" s="21" t="s">
        <v>73</v>
      </c>
      <c r="N295" s="22">
        <v>44714</v>
      </c>
      <c r="O295" s="23">
        <f t="shared" si="78"/>
        <v>9.7891200000000005</v>
      </c>
      <c r="P295" s="23">
        <f t="shared" si="79"/>
        <v>9.7891200000000005</v>
      </c>
      <c r="Q295" s="25" t="s">
        <v>74</v>
      </c>
      <c r="R295" s="49" t="s">
        <v>75</v>
      </c>
      <c r="S295" s="21">
        <v>2022060102</v>
      </c>
      <c r="T295" s="58">
        <v>7.2000000000000007E-3</v>
      </c>
      <c r="U295" s="59">
        <f t="shared" si="88"/>
        <v>9.5040000000000013</v>
      </c>
      <c r="V295" s="29" t="s">
        <v>72</v>
      </c>
      <c r="W295" s="30" t="b">
        <f t="shared" si="80"/>
        <v>1</v>
      </c>
      <c r="X295" s="25"/>
      <c r="Y295" s="30" t="e">
        <f>VLOOKUP(A295,'[1]Средние курсы'!A:D,4,0)</f>
        <v>#N/A</v>
      </c>
      <c r="Z295" s="30" t="str">
        <f t="shared" si="81"/>
        <v>CNY</v>
      </c>
      <c r="AA295" s="31">
        <f t="shared" si="72"/>
        <v>9.7891200000000005</v>
      </c>
      <c r="AB295" s="60">
        <f t="shared" si="82"/>
        <v>7.2000000000000007E-3</v>
      </c>
      <c r="AC295" s="61">
        <f t="shared" si="73"/>
        <v>7.1999999999999998E-3</v>
      </c>
      <c r="AD295" s="13">
        <f t="shared" si="89"/>
        <v>7.4159999999999998E-3</v>
      </c>
      <c r="AE295" s="34">
        <f t="shared" si="83"/>
        <v>0</v>
      </c>
      <c r="AF295" s="60">
        <f t="shared" si="84"/>
        <v>-1.1449174941446927E-15</v>
      </c>
      <c r="AG295" s="36">
        <f t="shared" si="85"/>
        <v>0.28512000000000004</v>
      </c>
      <c r="AH295" s="37">
        <f t="shared" si="86"/>
        <v>-4.8062745098026785E-3</v>
      </c>
      <c r="AI295" s="50" t="s">
        <v>76</v>
      </c>
      <c r="AJ295" s="50"/>
      <c r="AK295" s="25" t="b">
        <v>0</v>
      </c>
      <c r="AL295" s="25"/>
      <c r="AM295" s="25"/>
      <c r="AN295" s="25"/>
      <c r="AO295" s="25"/>
      <c r="AP295" s="37">
        <f t="shared" si="87"/>
        <v>9.7843137254901971E-2</v>
      </c>
      <c r="AQ295" s="37"/>
      <c r="AR295" s="37"/>
      <c r="AS295" s="37"/>
      <c r="AT295" s="34">
        <f t="shared" si="74"/>
        <v>0.18727686274509808</v>
      </c>
    </row>
    <row r="296" spans="1:46" ht="15.75" x14ac:dyDescent="0.25">
      <c r="A296" s="15">
        <v>382276</v>
      </c>
      <c r="B296" s="16">
        <v>44714</v>
      </c>
      <c r="C296" s="16" t="s">
        <v>45</v>
      </c>
      <c r="D296" s="17" t="s">
        <v>70</v>
      </c>
      <c r="E296" s="52" t="s">
        <v>356</v>
      </c>
      <c r="F296" s="53">
        <v>40</v>
      </c>
      <c r="G296" s="54">
        <f t="shared" si="75"/>
        <v>7.4160000000000007E-3</v>
      </c>
      <c r="H296" s="44" t="s">
        <v>72</v>
      </c>
      <c r="I296" s="55">
        <f t="shared" si="76"/>
        <v>7.4000000000000003E-3</v>
      </c>
      <c r="J296" s="56">
        <v>0.3</v>
      </c>
      <c r="K296" s="57">
        <f t="shared" si="77"/>
        <v>7.3529411764705881E-3</v>
      </c>
      <c r="L296" s="44" t="s">
        <v>72</v>
      </c>
      <c r="M296" s="21" t="s">
        <v>73</v>
      </c>
      <c r="N296" s="22">
        <v>44714</v>
      </c>
      <c r="O296" s="23">
        <f t="shared" si="78"/>
        <v>0.29664000000000001</v>
      </c>
      <c r="P296" s="23">
        <f t="shared" si="79"/>
        <v>0.29664000000000001</v>
      </c>
      <c r="Q296" s="25" t="s">
        <v>74</v>
      </c>
      <c r="R296" s="49" t="s">
        <v>75</v>
      </c>
      <c r="S296" s="21">
        <v>2022060102</v>
      </c>
      <c r="T296" s="58">
        <v>7.2000000000000007E-3</v>
      </c>
      <c r="U296" s="59">
        <f t="shared" si="88"/>
        <v>0.28800000000000003</v>
      </c>
      <c r="V296" s="29" t="s">
        <v>72</v>
      </c>
      <c r="W296" s="30" t="b">
        <f t="shared" si="80"/>
        <v>1</v>
      </c>
      <c r="X296" s="25"/>
      <c r="Y296" s="30" t="e">
        <f>VLOOKUP(A296,'[1]Средние курсы'!A:D,4,0)</f>
        <v>#N/A</v>
      </c>
      <c r="Z296" s="30" t="str">
        <f t="shared" si="81"/>
        <v>CNY</v>
      </c>
      <c r="AA296" s="31">
        <f t="shared" si="72"/>
        <v>0.29664000000000001</v>
      </c>
      <c r="AB296" s="60">
        <f t="shared" si="82"/>
        <v>7.2000000000000007E-3</v>
      </c>
      <c r="AC296" s="61">
        <f t="shared" si="73"/>
        <v>7.1999999999999998E-3</v>
      </c>
      <c r="AD296" s="13">
        <f t="shared" si="89"/>
        <v>7.4159999999999998E-3</v>
      </c>
      <c r="AE296" s="34">
        <f t="shared" si="83"/>
        <v>0</v>
      </c>
      <c r="AF296" s="60">
        <f t="shared" si="84"/>
        <v>-3.4694469519536142E-17</v>
      </c>
      <c r="AG296" s="36">
        <f t="shared" si="85"/>
        <v>8.6400000000000018E-3</v>
      </c>
      <c r="AH296" s="37">
        <f t="shared" si="86"/>
        <v>-2.5223529411764686E-3</v>
      </c>
      <c r="AI296" s="50" t="s">
        <v>76</v>
      </c>
      <c r="AJ296" s="50"/>
      <c r="AK296" s="25" t="b">
        <v>0</v>
      </c>
      <c r="AL296" s="25"/>
      <c r="AM296" s="25"/>
      <c r="AN296" s="25"/>
      <c r="AO296" s="25"/>
      <c r="AP296" s="37">
        <f t="shared" si="87"/>
        <v>2.9411764705882353E-3</v>
      </c>
      <c r="AQ296" s="37"/>
      <c r="AR296" s="37"/>
      <c r="AS296" s="37"/>
      <c r="AT296" s="34">
        <f t="shared" si="74"/>
        <v>5.6988235294117666E-3</v>
      </c>
    </row>
    <row r="297" spans="1:46" ht="15.75" x14ac:dyDescent="0.25">
      <c r="A297" s="15">
        <v>382276</v>
      </c>
      <c r="B297" s="16">
        <v>44714</v>
      </c>
      <c r="C297" s="16" t="s">
        <v>45</v>
      </c>
      <c r="D297" s="17" t="s">
        <v>70</v>
      </c>
      <c r="E297" s="52" t="s">
        <v>357</v>
      </c>
      <c r="F297" s="53">
        <v>440</v>
      </c>
      <c r="G297" s="54">
        <f t="shared" si="75"/>
        <v>7.4160000000000007E-3</v>
      </c>
      <c r="H297" s="44" t="s">
        <v>72</v>
      </c>
      <c r="I297" s="55">
        <f t="shared" si="76"/>
        <v>7.4000000000000003E-3</v>
      </c>
      <c r="J297" s="56">
        <v>3.33</v>
      </c>
      <c r="K297" s="57">
        <f t="shared" si="77"/>
        <v>7.4197860962566843E-3</v>
      </c>
      <c r="L297" s="44" t="s">
        <v>72</v>
      </c>
      <c r="M297" s="21" t="s">
        <v>73</v>
      </c>
      <c r="N297" s="22">
        <v>44714</v>
      </c>
      <c r="O297" s="23">
        <f t="shared" si="78"/>
        <v>3.2630400000000002</v>
      </c>
      <c r="P297" s="23">
        <f t="shared" si="79"/>
        <v>3.2630400000000002</v>
      </c>
      <c r="Q297" s="25" t="s">
        <v>74</v>
      </c>
      <c r="R297" s="49" t="s">
        <v>75</v>
      </c>
      <c r="S297" s="21">
        <v>2022060102</v>
      </c>
      <c r="T297" s="58">
        <v>7.2000000000000007E-3</v>
      </c>
      <c r="U297" s="59">
        <f t="shared" si="88"/>
        <v>3.1680000000000001</v>
      </c>
      <c r="V297" s="29" t="s">
        <v>72</v>
      </c>
      <c r="W297" s="30" t="b">
        <f t="shared" si="80"/>
        <v>1</v>
      </c>
      <c r="X297" s="25"/>
      <c r="Y297" s="30" t="e">
        <f>VLOOKUP(A297,'[1]Средние курсы'!A:D,4,0)</f>
        <v>#N/A</v>
      </c>
      <c r="Z297" s="30" t="str">
        <f t="shared" si="81"/>
        <v>CNY</v>
      </c>
      <c r="AA297" s="31">
        <f t="shared" si="72"/>
        <v>3.2630399999999997</v>
      </c>
      <c r="AB297" s="60">
        <f t="shared" si="82"/>
        <v>7.2000000000000007E-3</v>
      </c>
      <c r="AC297" s="61">
        <f t="shared" si="73"/>
        <v>7.1999999999999998E-3</v>
      </c>
      <c r="AD297" s="13">
        <f t="shared" si="89"/>
        <v>7.4159999999999998E-3</v>
      </c>
      <c r="AE297" s="34">
        <f t="shared" si="83"/>
        <v>0</v>
      </c>
      <c r="AF297" s="60">
        <f t="shared" si="84"/>
        <v>-3.8163916471489756E-16</v>
      </c>
      <c r="AG297" s="36">
        <f t="shared" si="85"/>
        <v>9.5040000000000013E-2</v>
      </c>
      <c r="AH297" s="37">
        <f t="shared" si="86"/>
        <v>1.6658823529411629E-3</v>
      </c>
      <c r="AI297" s="50" t="s">
        <v>76</v>
      </c>
      <c r="AJ297" s="50"/>
      <c r="AK297" s="25" t="b">
        <v>0</v>
      </c>
      <c r="AL297" s="25"/>
      <c r="AM297" s="25"/>
      <c r="AN297" s="25"/>
      <c r="AO297" s="25"/>
      <c r="AP297" s="37">
        <f t="shared" si="87"/>
        <v>3.2647058823529411E-2</v>
      </c>
      <c r="AQ297" s="37"/>
      <c r="AR297" s="37"/>
      <c r="AS297" s="37"/>
      <c r="AT297" s="34">
        <f t="shared" si="74"/>
        <v>6.2392941176470602E-2</v>
      </c>
    </row>
    <row r="298" spans="1:46" ht="15.75" x14ac:dyDescent="0.25">
      <c r="A298" s="15">
        <v>382276</v>
      </c>
      <c r="B298" s="16">
        <v>44714</v>
      </c>
      <c r="C298" s="16" t="s">
        <v>45</v>
      </c>
      <c r="D298" s="17" t="s">
        <v>70</v>
      </c>
      <c r="E298" s="52" t="s">
        <v>358</v>
      </c>
      <c r="F298" s="53">
        <v>80</v>
      </c>
      <c r="G298" s="54">
        <f t="shared" si="75"/>
        <v>9.0639999999999991E-3</v>
      </c>
      <c r="H298" s="44" t="s">
        <v>72</v>
      </c>
      <c r="I298" s="55">
        <f t="shared" si="76"/>
        <v>9.1000000000000004E-3</v>
      </c>
      <c r="J298" s="56">
        <v>0.74</v>
      </c>
      <c r="K298" s="57">
        <f t="shared" si="77"/>
        <v>9.0686274509803912E-3</v>
      </c>
      <c r="L298" s="44" t="s">
        <v>72</v>
      </c>
      <c r="M298" s="21" t="s">
        <v>73</v>
      </c>
      <c r="N298" s="22">
        <v>44714</v>
      </c>
      <c r="O298" s="23">
        <f t="shared" si="78"/>
        <v>0.72511999999999999</v>
      </c>
      <c r="P298" s="23">
        <f t="shared" si="79"/>
        <v>0.72511999999999999</v>
      </c>
      <c r="Q298" s="25" t="s">
        <v>74</v>
      </c>
      <c r="R298" s="49" t="s">
        <v>75</v>
      </c>
      <c r="S298" s="21">
        <v>2022060102</v>
      </c>
      <c r="T298" s="58">
        <v>8.7999999999999988E-3</v>
      </c>
      <c r="U298" s="59">
        <f t="shared" si="88"/>
        <v>0.70399999999999996</v>
      </c>
      <c r="V298" s="29" t="s">
        <v>72</v>
      </c>
      <c r="W298" s="30" t="b">
        <f t="shared" si="80"/>
        <v>1</v>
      </c>
      <c r="X298" s="25"/>
      <c r="Y298" s="30" t="e">
        <f>VLOOKUP(A298,'[1]Средние курсы'!A:D,4,0)</f>
        <v>#N/A</v>
      </c>
      <c r="Z298" s="30" t="str">
        <f t="shared" si="81"/>
        <v>CNY</v>
      </c>
      <c r="AA298" s="31">
        <f t="shared" si="72"/>
        <v>0.7251200000000001</v>
      </c>
      <c r="AB298" s="60">
        <f t="shared" si="82"/>
        <v>8.7999999999999988E-3</v>
      </c>
      <c r="AC298" s="61">
        <f t="shared" si="73"/>
        <v>8.8000000000000005E-3</v>
      </c>
      <c r="AD298" s="13">
        <f t="shared" si="89"/>
        <v>9.0640000000000009E-3</v>
      </c>
      <c r="AE298" s="34">
        <f t="shared" si="83"/>
        <v>0</v>
      </c>
      <c r="AF298" s="60">
        <f t="shared" si="84"/>
        <v>1.3877787807814457E-16</v>
      </c>
      <c r="AG298" s="36">
        <f t="shared" si="85"/>
        <v>2.1120000000000028E-2</v>
      </c>
      <c r="AH298" s="37">
        <f t="shared" si="86"/>
        <v>3.7019607843122304E-4</v>
      </c>
      <c r="AI298" s="50" t="s">
        <v>76</v>
      </c>
      <c r="AJ298" s="50"/>
      <c r="AK298" s="25" t="b">
        <v>0</v>
      </c>
      <c r="AL298" s="25"/>
      <c r="AM298" s="25"/>
      <c r="AN298" s="25"/>
      <c r="AO298" s="25"/>
      <c r="AP298" s="37">
        <f t="shared" si="87"/>
        <v>7.2549019607843126E-3</v>
      </c>
      <c r="AQ298" s="37"/>
      <c r="AR298" s="37"/>
      <c r="AS298" s="37"/>
      <c r="AT298" s="34">
        <f t="shared" si="74"/>
        <v>1.3865098039215715E-2</v>
      </c>
    </row>
    <row r="299" spans="1:46" ht="15.75" x14ac:dyDescent="0.25">
      <c r="A299" s="15">
        <v>382276</v>
      </c>
      <c r="B299" s="16">
        <v>44714</v>
      </c>
      <c r="C299" s="16" t="s">
        <v>45</v>
      </c>
      <c r="D299" s="17" t="s">
        <v>70</v>
      </c>
      <c r="E299" s="52" t="s">
        <v>359</v>
      </c>
      <c r="F299" s="53">
        <v>1160</v>
      </c>
      <c r="G299" s="54">
        <f t="shared" si="75"/>
        <v>7.4160000000000007E-3</v>
      </c>
      <c r="H299" s="44" t="s">
        <v>72</v>
      </c>
      <c r="I299" s="55">
        <f t="shared" si="76"/>
        <v>7.4000000000000003E-3</v>
      </c>
      <c r="J299" s="56">
        <v>8.77</v>
      </c>
      <c r="K299" s="57">
        <f t="shared" si="77"/>
        <v>7.41210277214334E-3</v>
      </c>
      <c r="L299" s="44" t="s">
        <v>72</v>
      </c>
      <c r="M299" s="21" t="s">
        <v>73</v>
      </c>
      <c r="N299" s="22">
        <v>44714</v>
      </c>
      <c r="O299" s="23">
        <f t="shared" si="78"/>
        <v>8.6025600000000004</v>
      </c>
      <c r="P299" s="23">
        <f t="shared" si="79"/>
        <v>8.6025600000000004</v>
      </c>
      <c r="Q299" s="25" t="s">
        <v>74</v>
      </c>
      <c r="R299" s="49" t="s">
        <v>75</v>
      </c>
      <c r="S299" s="21">
        <v>2022060102</v>
      </c>
      <c r="T299" s="58">
        <v>7.2000000000000007E-3</v>
      </c>
      <c r="U299" s="59">
        <f t="shared" si="88"/>
        <v>8.3520000000000003</v>
      </c>
      <c r="V299" s="29" t="s">
        <v>72</v>
      </c>
      <c r="W299" s="30" t="b">
        <f t="shared" si="80"/>
        <v>1</v>
      </c>
      <c r="X299" s="25"/>
      <c r="Y299" s="30" t="e">
        <f>VLOOKUP(A299,'[1]Средние курсы'!A:D,4,0)</f>
        <v>#N/A</v>
      </c>
      <c r="Z299" s="30" t="str">
        <f t="shared" si="81"/>
        <v>CNY</v>
      </c>
      <c r="AA299" s="31">
        <f t="shared" si="72"/>
        <v>8.6025600000000004</v>
      </c>
      <c r="AB299" s="60">
        <f t="shared" si="82"/>
        <v>7.2000000000000007E-3</v>
      </c>
      <c r="AC299" s="61">
        <f t="shared" si="73"/>
        <v>7.1999999999999998E-3</v>
      </c>
      <c r="AD299" s="13">
        <f t="shared" si="89"/>
        <v>7.4159999999999998E-3</v>
      </c>
      <c r="AE299" s="34">
        <f t="shared" si="83"/>
        <v>0</v>
      </c>
      <c r="AF299" s="60">
        <f t="shared" si="84"/>
        <v>-1.0061396160665481E-15</v>
      </c>
      <c r="AG299" s="36">
        <f t="shared" si="85"/>
        <v>0.25056000000000006</v>
      </c>
      <c r="AH299" s="37">
        <f t="shared" si="86"/>
        <v>-4.5207843137254344E-3</v>
      </c>
      <c r="AI299" s="50" t="s">
        <v>76</v>
      </c>
      <c r="AJ299" s="50"/>
      <c r="AK299" s="25" t="b">
        <v>0</v>
      </c>
      <c r="AL299" s="25"/>
      <c r="AM299" s="25"/>
      <c r="AN299" s="25"/>
      <c r="AO299" s="25"/>
      <c r="AP299" s="37">
        <f t="shared" si="87"/>
        <v>8.5980392156862748E-2</v>
      </c>
      <c r="AQ299" s="37"/>
      <c r="AR299" s="37"/>
      <c r="AS299" s="37"/>
      <c r="AT299" s="34">
        <f t="shared" si="74"/>
        <v>0.1645796078431373</v>
      </c>
    </row>
    <row r="300" spans="1:46" ht="15.75" x14ac:dyDescent="0.25">
      <c r="A300" s="15">
        <v>382276</v>
      </c>
      <c r="B300" s="16">
        <v>44714</v>
      </c>
      <c r="C300" s="16" t="s">
        <v>45</v>
      </c>
      <c r="D300" s="17" t="s">
        <v>70</v>
      </c>
      <c r="E300" s="52" t="s">
        <v>360</v>
      </c>
      <c r="F300" s="53">
        <v>240</v>
      </c>
      <c r="G300" s="54">
        <f t="shared" si="75"/>
        <v>7.4160000000000007E-3</v>
      </c>
      <c r="H300" s="44" t="s">
        <v>72</v>
      </c>
      <c r="I300" s="55">
        <f t="shared" si="76"/>
        <v>7.4000000000000003E-3</v>
      </c>
      <c r="J300" s="56">
        <v>1.81</v>
      </c>
      <c r="K300" s="57">
        <f t="shared" si="77"/>
        <v>7.3937908496732024E-3</v>
      </c>
      <c r="L300" s="44" t="s">
        <v>72</v>
      </c>
      <c r="M300" s="21" t="s">
        <v>73</v>
      </c>
      <c r="N300" s="22">
        <v>44714</v>
      </c>
      <c r="O300" s="23">
        <f t="shared" si="78"/>
        <v>1.7798400000000001</v>
      </c>
      <c r="P300" s="23">
        <f t="shared" si="79"/>
        <v>1.7798400000000001</v>
      </c>
      <c r="Q300" s="25" t="s">
        <v>74</v>
      </c>
      <c r="R300" s="49" t="s">
        <v>75</v>
      </c>
      <c r="S300" s="21">
        <v>2022060102</v>
      </c>
      <c r="T300" s="58">
        <v>7.2000000000000007E-3</v>
      </c>
      <c r="U300" s="59">
        <f t="shared" si="88"/>
        <v>1.7280000000000002</v>
      </c>
      <c r="V300" s="29" t="s">
        <v>72</v>
      </c>
      <c r="W300" s="30" t="b">
        <f t="shared" si="80"/>
        <v>1</v>
      </c>
      <c r="X300" s="25"/>
      <c r="Y300" s="30" t="e">
        <f>VLOOKUP(A300,'[1]Средние курсы'!A:D,4,0)</f>
        <v>#N/A</v>
      </c>
      <c r="Z300" s="30" t="str">
        <f t="shared" si="81"/>
        <v>CNY</v>
      </c>
      <c r="AA300" s="31">
        <f t="shared" si="72"/>
        <v>1.7798399999999999</v>
      </c>
      <c r="AB300" s="60">
        <f t="shared" si="82"/>
        <v>7.2000000000000007E-3</v>
      </c>
      <c r="AC300" s="61">
        <f t="shared" si="73"/>
        <v>7.1999999999999998E-3</v>
      </c>
      <c r="AD300" s="13">
        <f t="shared" si="89"/>
        <v>7.4159999999999998E-3</v>
      </c>
      <c r="AE300" s="34">
        <f t="shared" si="83"/>
        <v>0</v>
      </c>
      <c r="AF300" s="60">
        <f t="shared" si="84"/>
        <v>-2.0816681711721685E-16</v>
      </c>
      <c r="AG300" s="36">
        <f t="shared" si="85"/>
        <v>5.1840000000000011E-2</v>
      </c>
      <c r="AH300" s="37">
        <f t="shared" si="86"/>
        <v>-5.3301960784313956E-3</v>
      </c>
      <c r="AI300" s="50" t="s">
        <v>76</v>
      </c>
      <c r="AJ300" s="50"/>
      <c r="AK300" s="25" t="b">
        <v>0</v>
      </c>
      <c r="AL300" s="25"/>
      <c r="AM300" s="25"/>
      <c r="AN300" s="25"/>
      <c r="AO300" s="25"/>
      <c r="AP300" s="37">
        <f t="shared" si="87"/>
        <v>1.7745098039215687E-2</v>
      </c>
      <c r="AQ300" s="37"/>
      <c r="AR300" s="37"/>
      <c r="AS300" s="37"/>
      <c r="AT300" s="34">
        <f t="shared" si="74"/>
        <v>3.4094901960784324E-2</v>
      </c>
    </row>
    <row r="301" spans="1:46" ht="15.75" x14ac:dyDescent="0.25">
      <c r="A301" s="15">
        <v>382276</v>
      </c>
      <c r="B301" s="16">
        <v>44714</v>
      </c>
      <c r="C301" s="16" t="s">
        <v>45</v>
      </c>
      <c r="D301" s="17" t="s">
        <v>70</v>
      </c>
      <c r="E301" s="52" t="s">
        <v>361</v>
      </c>
      <c r="F301" s="53">
        <v>1000</v>
      </c>
      <c r="G301" s="54">
        <f t="shared" si="75"/>
        <v>7.4160000000000007E-3</v>
      </c>
      <c r="H301" s="44" t="s">
        <v>72</v>
      </c>
      <c r="I301" s="55">
        <f t="shared" si="76"/>
        <v>7.4000000000000003E-3</v>
      </c>
      <c r="J301" s="56">
        <v>7.56</v>
      </c>
      <c r="K301" s="57">
        <f t="shared" si="77"/>
        <v>7.4117647058823521E-3</v>
      </c>
      <c r="L301" s="44" t="s">
        <v>72</v>
      </c>
      <c r="M301" s="21" t="s">
        <v>73</v>
      </c>
      <c r="N301" s="22">
        <v>44714</v>
      </c>
      <c r="O301" s="23">
        <f t="shared" si="78"/>
        <v>7.4160000000000004</v>
      </c>
      <c r="P301" s="23">
        <f t="shared" si="79"/>
        <v>7.4160000000000004</v>
      </c>
      <c r="Q301" s="25" t="s">
        <v>74</v>
      </c>
      <c r="R301" s="49" t="s">
        <v>75</v>
      </c>
      <c r="S301" s="21">
        <v>2022060102</v>
      </c>
      <c r="T301" s="58">
        <v>7.2000000000000007E-3</v>
      </c>
      <c r="U301" s="59">
        <f t="shared" si="88"/>
        <v>7.2000000000000011</v>
      </c>
      <c r="V301" s="29" t="s">
        <v>72</v>
      </c>
      <c r="W301" s="30" t="b">
        <f t="shared" si="80"/>
        <v>1</v>
      </c>
      <c r="X301" s="25"/>
      <c r="Y301" s="30" t="e">
        <f>VLOOKUP(A301,'[1]Средние курсы'!A:D,4,0)</f>
        <v>#N/A</v>
      </c>
      <c r="Z301" s="30" t="str">
        <f t="shared" si="81"/>
        <v>CNY</v>
      </c>
      <c r="AA301" s="31">
        <f t="shared" si="72"/>
        <v>7.4159999999999995</v>
      </c>
      <c r="AB301" s="60">
        <f t="shared" si="82"/>
        <v>7.2000000000000007E-3</v>
      </c>
      <c r="AC301" s="61">
        <f t="shared" si="73"/>
        <v>7.1999999999999998E-3</v>
      </c>
      <c r="AD301" s="13">
        <f t="shared" si="89"/>
        <v>7.4159999999999998E-3</v>
      </c>
      <c r="AE301" s="34">
        <f t="shared" si="83"/>
        <v>0</v>
      </c>
      <c r="AF301" s="60">
        <f t="shared" si="84"/>
        <v>-8.6736173798840355E-16</v>
      </c>
      <c r="AG301" s="36">
        <f t="shared" si="85"/>
        <v>0.21600000000000005</v>
      </c>
      <c r="AH301" s="37">
        <f t="shared" si="86"/>
        <v>-4.235294117647774E-3</v>
      </c>
      <c r="AI301" s="50" t="s">
        <v>76</v>
      </c>
      <c r="AJ301" s="50"/>
      <c r="AK301" s="25" t="b">
        <v>0</v>
      </c>
      <c r="AL301" s="25"/>
      <c r="AM301" s="25"/>
      <c r="AN301" s="25"/>
      <c r="AO301" s="25"/>
      <c r="AP301" s="37">
        <f t="shared" si="87"/>
        <v>7.4117647058823524E-2</v>
      </c>
      <c r="AQ301" s="37"/>
      <c r="AR301" s="37"/>
      <c r="AS301" s="37"/>
      <c r="AT301" s="34">
        <f t="shared" si="74"/>
        <v>0.14188235294117651</v>
      </c>
    </row>
    <row r="302" spans="1:46" ht="15.75" x14ac:dyDescent="0.25">
      <c r="A302" s="15">
        <v>382276</v>
      </c>
      <c r="B302" s="16">
        <v>44714</v>
      </c>
      <c r="C302" s="16" t="s">
        <v>45</v>
      </c>
      <c r="D302" s="17" t="s">
        <v>70</v>
      </c>
      <c r="E302" s="52" t="s">
        <v>362</v>
      </c>
      <c r="F302" s="53">
        <v>1240</v>
      </c>
      <c r="G302" s="54">
        <f t="shared" si="75"/>
        <v>5.7679999999999997E-3</v>
      </c>
      <c r="H302" s="44" t="s">
        <v>72</v>
      </c>
      <c r="I302" s="55">
        <f t="shared" si="76"/>
        <v>5.7999999999999996E-3</v>
      </c>
      <c r="J302" s="56">
        <v>7.29</v>
      </c>
      <c r="K302" s="57">
        <f t="shared" si="77"/>
        <v>5.763757115749525E-3</v>
      </c>
      <c r="L302" s="44" t="s">
        <v>72</v>
      </c>
      <c r="M302" s="21" t="s">
        <v>73</v>
      </c>
      <c r="N302" s="22">
        <v>44714</v>
      </c>
      <c r="O302" s="23">
        <f t="shared" si="78"/>
        <v>7.1523199999999996</v>
      </c>
      <c r="P302" s="23">
        <f t="shared" si="79"/>
        <v>7.1523199999999996</v>
      </c>
      <c r="Q302" s="25" t="s">
        <v>74</v>
      </c>
      <c r="R302" s="49" t="s">
        <v>75</v>
      </c>
      <c r="S302" s="21">
        <v>2022060102</v>
      </c>
      <c r="T302" s="58">
        <v>5.5999999999999999E-3</v>
      </c>
      <c r="U302" s="59">
        <f t="shared" si="88"/>
        <v>6.944</v>
      </c>
      <c r="V302" s="29" t="s">
        <v>72</v>
      </c>
      <c r="W302" s="30" t="b">
        <f t="shared" si="80"/>
        <v>1</v>
      </c>
      <c r="X302" s="25"/>
      <c r="Y302" s="30" t="e">
        <f>VLOOKUP(A302,'[1]Средние курсы'!A:D,4,0)</f>
        <v>#N/A</v>
      </c>
      <c r="Z302" s="30" t="str">
        <f t="shared" si="81"/>
        <v>CNY</v>
      </c>
      <c r="AA302" s="31">
        <f t="shared" si="72"/>
        <v>7.1523199999999996</v>
      </c>
      <c r="AB302" s="60">
        <f t="shared" si="82"/>
        <v>5.5999999999999999E-3</v>
      </c>
      <c r="AC302" s="61">
        <f t="shared" si="73"/>
        <v>5.5999999999999999E-3</v>
      </c>
      <c r="AD302" s="13">
        <f t="shared" si="89"/>
        <v>5.7679999999999997E-3</v>
      </c>
      <c r="AE302" s="34">
        <f t="shared" si="83"/>
        <v>0</v>
      </c>
      <c r="AF302" s="60">
        <f t="shared" si="84"/>
        <v>0</v>
      </c>
      <c r="AG302" s="36">
        <f t="shared" si="85"/>
        <v>0.20831999999999967</v>
      </c>
      <c r="AH302" s="37">
        <f t="shared" si="86"/>
        <v>-5.2611764705886438E-3</v>
      </c>
      <c r="AI302" s="50" t="s">
        <v>76</v>
      </c>
      <c r="AJ302" s="50"/>
      <c r="AK302" s="25" t="b">
        <v>0</v>
      </c>
      <c r="AL302" s="25"/>
      <c r="AM302" s="25"/>
      <c r="AN302" s="25"/>
      <c r="AO302" s="25"/>
      <c r="AP302" s="37">
        <f t="shared" si="87"/>
        <v>7.1470588235294119E-2</v>
      </c>
      <c r="AQ302" s="37"/>
      <c r="AR302" s="37"/>
      <c r="AS302" s="37"/>
      <c r="AT302" s="34">
        <f t="shared" si="74"/>
        <v>0.13684941176470555</v>
      </c>
    </row>
    <row r="303" spans="1:46" ht="15.75" x14ac:dyDescent="0.25">
      <c r="A303" s="15">
        <v>382276</v>
      </c>
      <c r="B303" s="16">
        <v>44714</v>
      </c>
      <c r="C303" s="16" t="s">
        <v>45</v>
      </c>
      <c r="D303" s="17" t="s">
        <v>70</v>
      </c>
      <c r="E303" s="52" t="s">
        <v>363</v>
      </c>
      <c r="F303" s="53">
        <v>1520</v>
      </c>
      <c r="G303" s="54">
        <f t="shared" si="75"/>
        <v>7.4160000000000007E-3</v>
      </c>
      <c r="H303" s="44" t="s">
        <v>72</v>
      </c>
      <c r="I303" s="55">
        <f t="shared" si="76"/>
        <v>7.4000000000000003E-3</v>
      </c>
      <c r="J303" s="56">
        <v>11.49</v>
      </c>
      <c r="K303" s="57">
        <f t="shared" si="77"/>
        <v>7.4109907120743041E-3</v>
      </c>
      <c r="L303" s="44" t="s">
        <v>72</v>
      </c>
      <c r="M303" s="21" t="s">
        <v>73</v>
      </c>
      <c r="N303" s="22">
        <v>44714</v>
      </c>
      <c r="O303" s="23">
        <f t="shared" si="78"/>
        <v>11.272320000000001</v>
      </c>
      <c r="P303" s="23">
        <f t="shared" si="79"/>
        <v>11.272320000000001</v>
      </c>
      <c r="Q303" s="25" t="s">
        <v>74</v>
      </c>
      <c r="R303" s="49" t="s">
        <v>75</v>
      </c>
      <c r="S303" s="21">
        <v>2022060102</v>
      </c>
      <c r="T303" s="58">
        <v>7.2000000000000007E-3</v>
      </c>
      <c r="U303" s="59">
        <f t="shared" si="88"/>
        <v>10.944000000000001</v>
      </c>
      <c r="V303" s="29" t="s">
        <v>72</v>
      </c>
      <c r="W303" s="30" t="b">
        <f t="shared" si="80"/>
        <v>1</v>
      </c>
      <c r="X303" s="25"/>
      <c r="Y303" s="30" t="e">
        <f>VLOOKUP(A303,'[1]Средние курсы'!A:D,4,0)</f>
        <v>#N/A</v>
      </c>
      <c r="Z303" s="30" t="str">
        <f t="shared" si="81"/>
        <v>CNY</v>
      </c>
      <c r="AA303" s="31">
        <f t="shared" si="72"/>
        <v>11.272320000000001</v>
      </c>
      <c r="AB303" s="60">
        <f t="shared" si="82"/>
        <v>7.2000000000000007E-3</v>
      </c>
      <c r="AC303" s="61">
        <f t="shared" si="73"/>
        <v>7.1999999999999998E-3</v>
      </c>
      <c r="AD303" s="13">
        <f t="shared" si="89"/>
        <v>7.4159999999999998E-3</v>
      </c>
      <c r="AE303" s="34">
        <f t="shared" si="83"/>
        <v>0</v>
      </c>
      <c r="AF303" s="60">
        <f t="shared" si="84"/>
        <v>-1.3183898417423734E-15</v>
      </c>
      <c r="AG303" s="36">
        <f t="shared" si="85"/>
        <v>0.32832000000000006</v>
      </c>
      <c r="AH303" s="37">
        <f t="shared" si="86"/>
        <v>-7.6141176470574667E-3</v>
      </c>
      <c r="AI303" s="50" t="s">
        <v>76</v>
      </c>
      <c r="AJ303" s="50"/>
      <c r="AK303" s="25" t="b">
        <v>0</v>
      </c>
      <c r="AL303" s="25"/>
      <c r="AM303" s="25"/>
      <c r="AN303" s="25"/>
      <c r="AO303" s="25"/>
      <c r="AP303" s="37">
        <f t="shared" si="87"/>
        <v>0.11264705882352942</v>
      </c>
      <c r="AQ303" s="37"/>
      <c r="AR303" s="37"/>
      <c r="AS303" s="37"/>
      <c r="AT303" s="34">
        <f t="shared" si="74"/>
        <v>0.21567294117647062</v>
      </c>
    </row>
    <row r="304" spans="1:46" ht="15.75" x14ac:dyDescent="0.25">
      <c r="A304" s="15">
        <v>382276</v>
      </c>
      <c r="B304" s="16">
        <v>44714</v>
      </c>
      <c r="C304" s="16" t="s">
        <v>45</v>
      </c>
      <c r="D304" s="17" t="s">
        <v>70</v>
      </c>
      <c r="E304" s="52" t="s">
        <v>364</v>
      </c>
      <c r="F304" s="53">
        <v>40</v>
      </c>
      <c r="G304" s="54">
        <f t="shared" si="75"/>
        <v>1.0609E-2</v>
      </c>
      <c r="H304" s="44" t="s">
        <v>72</v>
      </c>
      <c r="I304" s="55">
        <f t="shared" si="76"/>
        <v>1.06E-2</v>
      </c>
      <c r="J304" s="56">
        <v>0.43</v>
      </c>
      <c r="K304" s="57">
        <f t="shared" si="77"/>
        <v>1.0539215686274511E-2</v>
      </c>
      <c r="L304" s="44" t="s">
        <v>72</v>
      </c>
      <c r="M304" s="21" t="s">
        <v>73</v>
      </c>
      <c r="N304" s="22">
        <v>44714</v>
      </c>
      <c r="O304" s="23">
        <f t="shared" si="78"/>
        <v>0.42436000000000001</v>
      </c>
      <c r="P304" s="23">
        <f t="shared" si="79"/>
        <v>0.42436000000000001</v>
      </c>
      <c r="Q304" s="25" t="s">
        <v>74</v>
      </c>
      <c r="R304" s="49" t="s">
        <v>75</v>
      </c>
      <c r="S304" s="21">
        <v>2022060102</v>
      </c>
      <c r="T304" s="58">
        <v>1.03E-2</v>
      </c>
      <c r="U304" s="59">
        <f t="shared" si="88"/>
        <v>0.41200000000000003</v>
      </c>
      <c r="V304" s="29" t="s">
        <v>72</v>
      </c>
      <c r="W304" s="30" t="b">
        <f t="shared" si="80"/>
        <v>1</v>
      </c>
      <c r="X304" s="25"/>
      <c r="Y304" s="30" t="e">
        <f>VLOOKUP(A304,'[1]Средние курсы'!A:D,4,0)</f>
        <v>#N/A</v>
      </c>
      <c r="Z304" s="30" t="str">
        <f t="shared" si="81"/>
        <v>CNY</v>
      </c>
      <c r="AA304" s="31">
        <f t="shared" si="72"/>
        <v>0.42436000000000001</v>
      </c>
      <c r="AB304" s="60">
        <f t="shared" si="82"/>
        <v>1.03E-2</v>
      </c>
      <c r="AC304" s="61">
        <f t="shared" si="73"/>
        <v>1.03E-2</v>
      </c>
      <c r="AD304" s="13">
        <f t="shared" si="89"/>
        <v>1.0609E-2</v>
      </c>
      <c r="AE304" s="34">
        <f t="shared" si="83"/>
        <v>0</v>
      </c>
      <c r="AF304" s="60">
        <f t="shared" si="84"/>
        <v>0</v>
      </c>
      <c r="AG304" s="36">
        <f t="shared" si="85"/>
        <v>1.236000000000001E-2</v>
      </c>
      <c r="AH304" s="37">
        <f t="shared" si="86"/>
        <v>-2.791372549019594E-3</v>
      </c>
      <c r="AI304" s="50" t="s">
        <v>76</v>
      </c>
      <c r="AJ304" s="50"/>
      <c r="AK304" s="25" t="b">
        <v>0</v>
      </c>
      <c r="AL304" s="25"/>
      <c r="AM304" s="25"/>
      <c r="AN304" s="25"/>
      <c r="AO304" s="25"/>
      <c r="AP304" s="37">
        <f t="shared" si="87"/>
        <v>4.2156862745098044E-3</v>
      </c>
      <c r="AQ304" s="37"/>
      <c r="AR304" s="37"/>
      <c r="AS304" s="37"/>
      <c r="AT304" s="34">
        <f t="shared" si="74"/>
        <v>8.1443137254902064E-3</v>
      </c>
    </row>
    <row r="305" spans="1:46" ht="15.75" x14ac:dyDescent="0.25">
      <c r="A305" s="15">
        <v>382276</v>
      </c>
      <c r="B305" s="16">
        <v>44714</v>
      </c>
      <c r="C305" s="16" t="s">
        <v>45</v>
      </c>
      <c r="D305" s="17" t="s">
        <v>70</v>
      </c>
      <c r="E305" s="52" t="s">
        <v>365</v>
      </c>
      <c r="F305" s="53">
        <v>80</v>
      </c>
      <c r="G305" s="54">
        <f t="shared" si="75"/>
        <v>1.0609E-2</v>
      </c>
      <c r="H305" s="44" t="s">
        <v>72</v>
      </c>
      <c r="I305" s="55">
        <f t="shared" si="76"/>
        <v>1.06E-2</v>
      </c>
      <c r="J305" s="56">
        <v>0.87</v>
      </c>
      <c r="K305" s="57">
        <f t="shared" si="77"/>
        <v>1.0661764705882353E-2</v>
      </c>
      <c r="L305" s="44" t="s">
        <v>72</v>
      </c>
      <c r="M305" s="21" t="s">
        <v>73</v>
      </c>
      <c r="N305" s="22">
        <v>44714</v>
      </c>
      <c r="O305" s="23">
        <f t="shared" si="78"/>
        <v>0.84872000000000003</v>
      </c>
      <c r="P305" s="23">
        <f t="shared" si="79"/>
        <v>0.84872000000000003</v>
      </c>
      <c r="Q305" s="25" t="s">
        <v>74</v>
      </c>
      <c r="R305" s="49" t="s">
        <v>75</v>
      </c>
      <c r="S305" s="21">
        <v>2022060102</v>
      </c>
      <c r="T305" s="58">
        <v>1.03E-2</v>
      </c>
      <c r="U305" s="59">
        <f t="shared" si="88"/>
        <v>0.82400000000000007</v>
      </c>
      <c r="V305" s="29" t="s">
        <v>72</v>
      </c>
      <c r="W305" s="30" t="b">
        <f t="shared" si="80"/>
        <v>1</v>
      </c>
      <c r="X305" s="25"/>
      <c r="Y305" s="30" t="e">
        <f>VLOOKUP(A305,'[1]Средние курсы'!A:D,4,0)</f>
        <v>#N/A</v>
      </c>
      <c r="Z305" s="30" t="str">
        <f t="shared" si="81"/>
        <v>CNY</v>
      </c>
      <c r="AA305" s="31">
        <f t="shared" si="72"/>
        <v>0.84872000000000003</v>
      </c>
      <c r="AB305" s="60">
        <f t="shared" si="82"/>
        <v>1.03E-2</v>
      </c>
      <c r="AC305" s="61">
        <f t="shared" si="73"/>
        <v>1.03E-2</v>
      </c>
      <c r="AD305" s="13">
        <f t="shared" si="89"/>
        <v>1.0609E-2</v>
      </c>
      <c r="AE305" s="34">
        <f t="shared" si="83"/>
        <v>0</v>
      </c>
      <c r="AF305" s="60">
        <f t="shared" si="84"/>
        <v>0</v>
      </c>
      <c r="AG305" s="36">
        <f t="shared" si="85"/>
        <v>2.472000000000002E-2</v>
      </c>
      <c r="AH305" s="37">
        <f t="shared" si="86"/>
        <v>4.2211764705882282E-3</v>
      </c>
      <c r="AI305" s="50" t="s">
        <v>76</v>
      </c>
      <c r="AJ305" s="50"/>
      <c r="AK305" s="25" t="b">
        <v>0</v>
      </c>
      <c r="AL305" s="25"/>
      <c r="AM305" s="25"/>
      <c r="AN305" s="25"/>
      <c r="AO305" s="25"/>
      <c r="AP305" s="37">
        <f t="shared" si="87"/>
        <v>8.5294117647058826E-3</v>
      </c>
      <c r="AQ305" s="37"/>
      <c r="AR305" s="37"/>
      <c r="AS305" s="37"/>
      <c r="AT305" s="34">
        <f t="shared" si="74"/>
        <v>1.6190588235294137E-2</v>
      </c>
    </row>
    <row r="306" spans="1:46" ht="15.75" x14ac:dyDescent="0.25">
      <c r="A306" s="15">
        <v>382276</v>
      </c>
      <c r="B306" s="16">
        <v>44714</v>
      </c>
      <c r="C306" s="16" t="s">
        <v>45</v>
      </c>
      <c r="D306" s="17" t="s">
        <v>70</v>
      </c>
      <c r="E306" s="52" t="s">
        <v>366</v>
      </c>
      <c r="F306" s="53">
        <v>40</v>
      </c>
      <c r="G306" s="54">
        <f t="shared" si="75"/>
        <v>1.0609E-2</v>
      </c>
      <c r="H306" s="44" t="s">
        <v>72</v>
      </c>
      <c r="I306" s="55">
        <f t="shared" si="76"/>
        <v>1.06E-2</v>
      </c>
      <c r="J306" s="56">
        <v>0.43</v>
      </c>
      <c r="K306" s="57">
        <f t="shared" si="77"/>
        <v>1.0539215686274511E-2</v>
      </c>
      <c r="L306" s="44" t="s">
        <v>72</v>
      </c>
      <c r="M306" s="21" t="s">
        <v>73</v>
      </c>
      <c r="N306" s="22">
        <v>44714</v>
      </c>
      <c r="O306" s="23">
        <f t="shared" si="78"/>
        <v>0.42436000000000001</v>
      </c>
      <c r="P306" s="23">
        <f t="shared" si="79"/>
        <v>0.42436000000000001</v>
      </c>
      <c r="Q306" s="25" t="s">
        <v>74</v>
      </c>
      <c r="R306" s="49" t="s">
        <v>75</v>
      </c>
      <c r="S306" s="21">
        <v>2022060102</v>
      </c>
      <c r="T306" s="58">
        <v>1.03E-2</v>
      </c>
      <c r="U306" s="59">
        <f t="shared" si="88"/>
        <v>0.41200000000000003</v>
      </c>
      <c r="V306" s="29" t="s">
        <v>72</v>
      </c>
      <c r="W306" s="30" t="b">
        <f t="shared" si="80"/>
        <v>1</v>
      </c>
      <c r="X306" s="25"/>
      <c r="Y306" s="30" t="e">
        <f>VLOOKUP(A306,'[1]Средние курсы'!A:D,4,0)</f>
        <v>#N/A</v>
      </c>
      <c r="Z306" s="30" t="str">
        <f t="shared" si="81"/>
        <v>CNY</v>
      </c>
      <c r="AA306" s="31">
        <f t="shared" si="72"/>
        <v>0.42436000000000001</v>
      </c>
      <c r="AB306" s="60">
        <f t="shared" si="82"/>
        <v>1.03E-2</v>
      </c>
      <c r="AC306" s="61">
        <f t="shared" si="73"/>
        <v>1.03E-2</v>
      </c>
      <c r="AD306" s="13">
        <f t="shared" si="89"/>
        <v>1.0609E-2</v>
      </c>
      <c r="AE306" s="34">
        <f t="shared" si="83"/>
        <v>0</v>
      </c>
      <c r="AF306" s="60">
        <f t="shared" si="84"/>
        <v>0</v>
      </c>
      <c r="AG306" s="36">
        <f t="shared" si="85"/>
        <v>1.236000000000001E-2</v>
      </c>
      <c r="AH306" s="37">
        <f t="shared" si="86"/>
        <v>-2.791372549019594E-3</v>
      </c>
      <c r="AI306" s="50" t="s">
        <v>76</v>
      </c>
      <c r="AJ306" s="50"/>
      <c r="AK306" s="25" t="b">
        <v>0</v>
      </c>
      <c r="AL306" s="25"/>
      <c r="AM306" s="25"/>
      <c r="AN306" s="25"/>
      <c r="AO306" s="25"/>
      <c r="AP306" s="37">
        <f t="shared" si="87"/>
        <v>4.2156862745098044E-3</v>
      </c>
      <c r="AQ306" s="37"/>
      <c r="AR306" s="37"/>
      <c r="AS306" s="37"/>
      <c r="AT306" s="34">
        <f t="shared" si="74"/>
        <v>8.1443137254902064E-3</v>
      </c>
    </row>
    <row r="307" spans="1:46" ht="15.75" x14ac:dyDescent="0.25">
      <c r="A307" s="15">
        <v>382276</v>
      </c>
      <c r="B307" s="16">
        <v>44714</v>
      </c>
      <c r="C307" s="16" t="s">
        <v>45</v>
      </c>
      <c r="D307" s="17" t="s">
        <v>70</v>
      </c>
      <c r="E307" s="52" t="s">
        <v>367</v>
      </c>
      <c r="F307" s="53">
        <v>1120</v>
      </c>
      <c r="G307" s="54">
        <f t="shared" si="75"/>
        <v>7.4160000000000007E-3</v>
      </c>
      <c r="H307" s="44" t="s">
        <v>72</v>
      </c>
      <c r="I307" s="55">
        <f t="shared" si="76"/>
        <v>7.4000000000000003E-3</v>
      </c>
      <c r="J307" s="56">
        <v>8.4700000000000006</v>
      </c>
      <c r="K307" s="57">
        <f t="shared" si="77"/>
        <v>7.4142156862745104E-3</v>
      </c>
      <c r="L307" s="44" t="s">
        <v>72</v>
      </c>
      <c r="M307" s="21" t="s">
        <v>73</v>
      </c>
      <c r="N307" s="22">
        <v>44714</v>
      </c>
      <c r="O307" s="23">
        <f t="shared" si="78"/>
        <v>8.3059200000000004</v>
      </c>
      <c r="P307" s="23">
        <f t="shared" si="79"/>
        <v>8.3059200000000004</v>
      </c>
      <c r="Q307" s="25" t="s">
        <v>74</v>
      </c>
      <c r="R307" s="49" t="s">
        <v>75</v>
      </c>
      <c r="S307" s="21">
        <v>2022060102</v>
      </c>
      <c r="T307" s="58">
        <v>7.2000000000000007E-3</v>
      </c>
      <c r="U307" s="59">
        <f t="shared" si="88"/>
        <v>8.0640000000000001</v>
      </c>
      <c r="V307" s="29" t="s">
        <v>72</v>
      </c>
      <c r="W307" s="30" t="b">
        <f t="shared" si="80"/>
        <v>1</v>
      </c>
      <c r="X307" s="25"/>
      <c r="Y307" s="30" t="e">
        <f>VLOOKUP(A307,'[1]Средние курсы'!A:D,4,0)</f>
        <v>#N/A</v>
      </c>
      <c r="Z307" s="30" t="str">
        <f t="shared" si="81"/>
        <v>CNY</v>
      </c>
      <c r="AA307" s="31">
        <f t="shared" si="72"/>
        <v>8.3059200000000004</v>
      </c>
      <c r="AB307" s="60">
        <f t="shared" si="82"/>
        <v>7.2000000000000007E-3</v>
      </c>
      <c r="AC307" s="61">
        <f t="shared" si="73"/>
        <v>7.1999999999999998E-3</v>
      </c>
      <c r="AD307" s="13">
        <f t="shared" si="89"/>
        <v>7.4159999999999998E-3</v>
      </c>
      <c r="AE307" s="34">
        <f t="shared" si="83"/>
        <v>0</v>
      </c>
      <c r="AF307" s="60">
        <f t="shared" si="84"/>
        <v>-9.7144514654701197E-16</v>
      </c>
      <c r="AG307" s="36">
        <f t="shared" si="85"/>
        <v>0.24192000000000005</v>
      </c>
      <c r="AH307" s="37">
        <f t="shared" si="86"/>
        <v>-1.9984313725482372E-3</v>
      </c>
      <c r="AI307" s="50" t="s">
        <v>76</v>
      </c>
      <c r="AJ307" s="50"/>
      <c r="AK307" s="25" t="b">
        <v>0</v>
      </c>
      <c r="AL307" s="25"/>
      <c r="AM307" s="25"/>
      <c r="AN307" s="25"/>
      <c r="AO307" s="25"/>
      <c r="AP307" s="37">
        <f t="shared" si="87"/>
        <v>8.3039215686274523E-2</v>
      </c>
      <c r="AQ307" s="37"/>
      <c r="AR307" s="37"/>
      <c r="AS307" s="37"/>
      <c r="AT307" s="34">
        <f t="shared" si="74"/>
        <v>0.15888078431372554</v>
      </c>
    </row>
    <row r="308" spans="1:46" ht="15.75" x14ac:dyDescent="0.25">
      <c r="A308" s="15">
        <v>382276</v>
      </c>
      <c r="B308" s="16">
        <v>44714</v>
      </c>
      <c r="C308" s="16" t="s">
        <v>45</v>
      </c>
      <c r="D308" s="17" t="s">
        <v>70</v>
      </c>
      <c r="E308" s="52" t="s">
        <v>368</v>
      </c>
      <c r="F308" s="53">
        <v>120</v>
      </c>
      <c r="G308" s="54">
        <f t="shared" si="75"/>
        <v>1.4070830000000001</v>
      </c>
      <c r="H308" s="44" t="s">
        <v>72</v>
      </c>
      <c r="I308" s="55">
        <f t="shared" si="76"/>
        <v>1.4071</v>
      </c>
      <c r="J308" s="56">
        <v>172.13</v>
      </c>
      <c r="K308" s="57">
        <f t="shared" si="77"/>
        <v>1.4062908496732025</v>
      </c>
      <c r="L308" s="44" t="s">
        <v>72</v>
      </c>
      <c r="M308" s="21" t="s">
        <v>73</v>
      </c>
      <c r="N308" s="22">
        <v>44714</v>
      </c>
      <c r="O308" s="23">
        <f t="shared" si="78"/>
        <v>168.84996000000001</v>
      </c>
      <c r="P308" s="23">
        <f t="shared" si="79"/>
        <v>168.84996000000001</v>
      </c>
      <c r="Q308" s="25" t="s">
        <v>74</v>
      </c>
      <c r="R308" s="49" t="s">
        <v>75</v>
      </c>
      <c r="S308" s="21">
        <v>2022060102</v>
      </c>
      <c r="T308" s="58">
        <v>1.3661000000000001</v>
      </c>
      <c r="U308" s="59">
        <f t="shared" si="88"/>
        <v>163.93200000000002</v>
      </c>
      <c r="V308" s="29" t="s">
        <v>72</v>
      </c>
      <c r="W308" s="30" t="b">
        <f t="shared" si="80"/>
        <v>1</v>
      </c>
      <c r="X308" s="25"/>
      <c r="Y308" s="30" t="e">
        <f>VLOOKUP(A308,'[1]Средние курсы'!A:D,4,0)</f>
        <v>#N/A</v>
      </c>
      <c r="Z308" s="30" t="str">
        <f t="shared" si="81"/>
        <v>CNY</v>
      </c>
      <c r="AA308" s="31">
        <f t="shared" si="72"/>
        <v>168.84996000000001</v>
      </c>
      <c r="AB308" s="60">
        <f t="shared" si="82"/>
        <v>1.3661000000000001</v>
      </c>
      <c r="AC308" s="61">
        <f t="shared" si="73"/>
        <v>1.3661000000000001</v>
      </c>
      <c r="AD308" s="13">
        <f t="shared" si="89"/>
        <v>1.4070830000000001</v>
      </c>
      <c r="AE308" s="34">
        <f t="shared" si="83"/>
        <v>0</v>
      </c>
      <c r="AF308" s="60">
        <f t="shared" si="84"/>
        <v>0</v>
      </c>
      <c r="AG308" s="36">
        <f t="shared" si="85"/>
        <v>4.917959999999999</v>
      </c>
      <c r="AH308" s="37">
        <f t="shared" si="86"/>
        <v>-9.5058039215709655E-2</v>
      </c>
      <c r="AI308" s="50" t="s">
        <v>76</v>
      </c>
      <c r="AJ308" s="50"/>
      <c r="AK308" s="25" t="b">
        <v>0</v>
      </c>
      <c r="AL308" s="25"/>
      <c r="AM308" s="25"/>
      <c r="AN308" s="25"/>
      <c r="AO308" s="25"/>
      <c r="AP308" s="37">
        <f t="shared" si="87"/>
        <v>1.6875490196078431</v>
      </c>
      <c r="AQ308" s="37"/>
      <c r="AR308" s="37"/>
      <c r="AS308" s="37"/>
      <c r="AT308" s="34">
        <f t="shared" si="74"/>
        <v>3.2304109803921559</v>
      </c>
    </row>
    <row r="309" spans="1:46" ht="15.75" x14ac:dyDescent="0.25">
      <c r="A309" s="15">
        <v>382276</v>
      </c>
      <c r="B309" s="16">
        <v>44714</v>
      </c>
      <c r="C309" s="16" t="s">
        <v>45</v>
      </c>
      <c r="D309" s="17" t="s">
        <v>70</v>
      </c>
      <c r="E309" s="52" t="s">
        <v>369</v>
      </c>
      <c r="F309" s="53">
        <v>480</v>
      </c>
      <c r="G309" s="54">
        <f t="shared" si="75"/>
        <v>2.9436370000000003</v>
      </c>
      <c r="H309" s="44" t="s">
        <v>72</v>
      </c>
      <c r="I309" s="55">
        <f t="shared" si="76"/>
        <v>2.9436</v>
      </c>
      <c r="J309" s="56">
        <v>1440.38</v>
      </c>
      <c r="K309" s="57">
        <f t="shared" si="77"/>
        <v>2.9419526143790851</v>
      </c>
      <c r="L309" s="44" t="s">
        <v>72</v>
      </c>
      <c r="M309" s="21" t="s">
        <v>73</v>
      </c>
      <c r="N309" s="22">
        <v>44714</v>
      </c>
      <c r="O309" s="23">
        <f t="shared" si="78"/>
        <v>1412.9457600000001</v>
      </c>
      <c r="P309" s="23">
        <f t="shared" si="79"/>
        <v>1412.9457600000001</v>
      </c>
      <c r="Q309" s="25" t="s">
        <v>74</v>
      </c>
      <c r="R309" s="49" t="s">
        <v>75</v>
      </c>
      <c r="S309" s="21">
        <v>2022060102</v>
      </c>
      <c r="T309" s="58">
        <v>2.8579000000000003</v>
      </c>
      <c r="U309" s="59">
        <f t="shared" si="88"/>
        <v>1371.7920000000001</v>
      </c>
      <c r="V309" s="29" t="s">
        <v>72</v>
      </c>
      <c r="W309" s="30" t="b">
        <f t="shared" si="80"/>
        <v>1</v>
      </c>
      <c r="X309" s="25"/>
      <c r="Y309" s="30" t="e">
        <f>VLOOKUP(A309,'[1]Средние курсы'!A:D,4,0)</f>
        <v>#N/A</v>
      </c>
      <c r="Z309" s="30" t="str">
        <f t="shared" si="81"/>
        <v>CNY</v>
      </c>
      <c r="AA309" s="31">
        <f t="shared" si="72"/>
        <v>1412.9457599999998</v>
      </c>
      <c r="AB309" s="60">
        <f t="shared" si="82"/>
        <v>2.8579000000000003</v>
      </c>
      <c r="AC309" s="61">
        <f t="shared" si="73"/>
        <v>2.8578999999999999</v>
      </c>
      <c r="AD309" s="13">
        <f t="shared" si="89"/>
        <v>2.9436369999999998</v>
      </c>
      <c r="AE309" s="34">
        <f t="shared" si="83"/>
        <v>0</v>
      </c>
      <c r="AF309" s="60">
        <f t="shared" si="84"/>
        <v>-2.1316282072803006E-13</v>
      </c>
      <c r="AG309" s="36">
        <f t="shared" si="85"/>
        <v>41.153759999999977</v>
      </c>
      <c r="AH309" s="37">
        <f t="shared" si="86"/>
        <v>-0.80850509803909176</v>
      </c>
      <c r="AI309" s="50" t="s">
        <v>76</v>
      </c>
      <c r="AJ309" s="50"/>
      <c r="AK309" s="25" t="b">
        <v>0</v>
      </c>
      <c r="AL309" s="25"/>
      <c r="AM309" s="25"/>
      <c r="AN309" s="25"/>
      <c r="AO309" s="25"/>
      <c r="AP309" s="37">
        <f t="shared" si="87"/>
        <v>14.121372549019609</v>
      </c>
      <c r="AQ309" s="37"/>
      <c r="AR309" s="37"/>
      <c r="AS309" s="37"/>
      <c r="AT309" s="34">
        <f t="shared" si="74"/>
        <v>27.032387450980366</v>
      </c>
    </row>
    <row r="310" spans="1:46" ht="15.75" x14ac:dyDescent="0.25">
      <c r="A310" s="15">
        <v>382276</v>
      </c>
      <c r="B310" s="16">
        <v>44714</v>
      </c>
      <c r="C310" s="16" t="s">
        <v>45</v>
      </c>
      <c r="D310" s="17" t="s">
        <v>70</v>
      </c>
      <c r="E310" s="52" t="s">
        <v>370</v>
      </c>
      <c r="F310" s="53">
        <v>120</v>
      </c>
      <c r="G310" s="54">
        <f t="shared" si="75"/>
        <v>3.7942110000000007</v>
      </c>
      <c r="H310" s="44" t="s">
        <v>72</v>
      </c>
      <c r="I310" s="55">
        <f t="shared" si="76"/>
        <v>3.7942</v>
      </c>
      <c r="J310" s="56">
        <v>464.15</v>
      </c>
      <c r="K310" s="57">
        <f t="shared" si="77"/>
        <v>3.7920751633986924</v>
      </c>
      <c r="L310" s="44" t="s">
        <v>72</v>
      </c>
      <c r="M310" s="21" t="s">
        <v>73</v>
      </c>
      <c r="N310" s="22">
        <v>44714</v>
      </c>
      <c r="O310" s="23">
        <f t="shared" si="78"/>
        <v>455.30532000000005</v>
      </c>
      <c r="P310" s="23">
        <f t="shared" si="79"/>
        <v>455.30532000000005</v>
      </c>
      <c r="Q310" s="25" t="s">
        <v>74</v>
      </c>
      <c r="R310" s="49" t="s">
        <v>75</v>
      </c>
      <c r="S310" s="21">
        <v>2022060102</v>
      </c>
      <c r="T310" s="58">
        <v>3.6837000000000004</v>
      </c>
      <c r="U310" s="59">
        <f t="shared" si="88"/>
        <v>442.04400000000004</v>
      </c>
      <c r="V310" s="29" t="s">
        <v>72</v>
      </c>
      <c r="W310" s="30" t="b">
        <f t="shared" si="80"/>
        <v>1</v>
      </c>
      <c r="X310" s="25"/>
      <c r="Y310" s="30" t="e">
        <f>VLOOKUP(A310,'[1]Средние курсы'!A:D,4,0)</f>
        <v>#N/A</v>
      </c>
      <c r="Z310" s="30" t="str">
        <f t="shared" si="81"/>
        <v>CNY</v>
      </c>
      <c r="AA310" s="31">
        <f t="shared" si="72"/>
        <v>455.30532000000005</v>
      </c>
      <c r="AB310" s="60">
        <f t="shared" si="82"/>
        <v>3.6837000000000004</v>
      </c>
      <c r="AC310" s="61">
        <f t="shared" si="73"/>
        <v>3.6837</v>
      </c>
      <c r="AD310" s="13">
        <f t="shared" si="89"/>
        <v>3.7942110000000002</v>
      </c>
      <c r="AE310" s="34">
        <f t="shared" si="83"/>
        <v>0</v>
      </c>
      <c r="AF310" s="60">
        <f t="shared" si="84"/>
        <v>-5.3290705182007514E-14</v>
      </c>
      <c r="AG310" s="36">
        <f t="shared" si="85"/>
        <v>13.26132000000003</v>
      </c>
      <c r="AH310" s="37">
        <f t="shared" si="86"/>
        <v>-0.25630039215693401</v>
      </c>
      <c r="AI310" s="50" t="s">
        <v>76</v>
      </c>
      <c r="AJ310" s="50"/>
      <c r="AK310" s="25" t="b">
        <v>0</v>
      </c>
      <c r="AL310" s="25"/>
      <c r="AM310" s="25"/>
      <c r="AN310" s="25"/>
      <c r="AO310" s="25"/>
      <c r="AP310" s="37">
        <f t="shared" si="87"/>
        <v>4.5504901960784307</v>
      </c>
      <c r="AQ310" s="37"/>
      <c r="AR310" s="37"/>
      <c r="AS310" s="37"/>
      <c r="AT310" s="34">
        <f t="shared" si="74"/>
        <v>8.7108298039215981</v>
      </c>
    </row>
    <row r="311" spans="1:46" ht="15.75" x14ac:dyDescent="0.25">
      <c r="A311" s="15">
        <v>382276</v>
      </c>
      <c r="B311" s="16">
        <v>44714</v>
      </c>
      <c r="C311" s="16" t="s">
        <v>45</v>
      </c>
      <c r="D311" s="17" t="s">
        <v>70</v>
      </c>
      <c r="E311" s="52" t="s">
        <v>371</v>
      </c>
      <c r="F311" s="53">
        <v>960</v>
      </c>
      <c r="G311" s="54">
        <f t="shared" si="75"/>
        <v>2.7977890000000003</v>
      </c>
      <c r="H311" s="44" t="s">
        <v>72</v>
      </c>
      <c r="I311" s="55">
        <f t="shared" si="76"/>
        <v>2.7978000000000001</v>
      </c>
      <c r="J311" s="56">
        <v>2738.03</v>
      </c>
      <c r="K311" s="57">
        <f t="shared" si="77"/>
        <v>2.7961907679738562</v>
      </c>
      <c r="L311" s="44" t="s">
        <v>72</v>
      </c>
      <c r="M311" s="21" t="s">
        <v>73</v>
      </c>
      <c r="N311" s="22">
        <v>44714</v>
      </c>
      <c r="O311" s="23">
        <f t="shared" si="78"/>
        <v>2685.8774400000002</v>
      </c>
      <c r="P311" s="23">
        <f t="shared" si="79"/>
        <v>2685.8774400000002</v>
      </c>
      <c r="Q311" s="25" t="s">
        <v>74</v>
      </c>
      <c r="R311" s="49" t="s">
        <v>75</v>
      </c>
      <c r="S311" s="21">
        <v>2022060102</v>
      </c>
      <c r="T311" s="58">
        <v>2.7163000000000004</v>
      </c>
      <c r="U311" s="59">
        <f t="shared" si="88"/>
        <v>2607.6480000000001</v>
      </c>
      <c r="V311" s="29" t="s">
        <v>72</v>
      </c>
      <c r="W311" s="30" t="b">
        <f t="shared" si="80"/>
        <v>1</v>
      </c>
      <c r="X311" s="25"/>
      <c r="Y311" s="30" t="e">
        <f>VLOOKUP(A311,'[1]Средние курсы'!A:D,4,0)</f>
        <v>#N/A</v>
      </c>
      <c r="Z311" s="30" t="str">
        <f t="shared" si="81"/>
        <v>CNY</v>
      </c>
      <c r="AA311" s="31">
        <f t="shared" si="72"/>
        <v>2685.8774399999998</v>
      </c>
      <c r="AB311" s="60">
        <f t="shared" si="82"/>
        <v>2.7163000000000004</v>
      </c>
      <c r="AC311" s="61">
        <f t="shared" si="73"/>
        <v>2.7162999999999999</v>
      </c>
      <c r="AD311" s="13">
        <f t="shared" si="89"/>
        <v>2.7977889999999999</v>
      </c>
      <c r="AE311" s="34">
        <f t="shared" si="83"/>
        <v>0</v>
      </c>
      <c r="AF311" s="60">
        <f t="shared" si="84"/>
        <v>-4.2632564145606011E-13</v>
      </c>
      <c r="AG311" s="36">
        <f t="shared" si="85"/>
        <v>78.229439999999926</v>
      </c>
      <c r="AH311" s="37">
        <f t="shared" si="86"/>
        <v>-1.5343027450978752</v>
      </c>
      <c r="AI311" s="50" t="s">
        <v>76</v>
      </c>
      <c r="AJ311" s="50"/>
      <c r="AK311" s="25" t="b">
        <v>0</v>
      </c>
      <c r="AL311" s="25"/>
      <c r="AM311" s="25"/>
      <c r="AN311" s="25"/>
      <c r="AO311" s="25"/>
      <c r="AP311" s="37">
        <f t="shared" si="87"/>
        <v>26.84343137254902</v>
      </c>
      <c r="AQ311" s="37"/>
      <c r="AR311" s="37"/>
      <c r="AS311" s="37"/>
      <c r="AT311" s="34">
        <f t="shared" si="74"/>
        <v>51.386008627450906</v>
      </c>
    </row>
    <row r="312" spans="1:46" ht="15.75" x14ac:dyDescent="0.25">
      <c r="A312" s="15">
        <v>382276</v>
      </c>
      <c r="B312" s="16">
        <v>44714</v>
      </c>
      <c r="C312" s="16" t="s">
        <v>45</v>
      </c>
      <c r="D312" s="17" t="s">
        <v>70</v>
      </c>
      <c r="E312" s="52" t="s">
        <v>372</v>
      </c>
      <c r="F312" s="53">
        <v>520</v>
      </c>
      <c r="G312" s="54">
        <f t="shared" si="75"/>
        <v>3.398279</v>
      </c>
      <c r="H312" s="44" t="s">
        <v>72</v>
      </c>
      <c r="I312" s="55">
        <f t="shared" si="76"/>
        <v>3.3982999999999999</v>
      </c>
      <c r="J312" s="56">
        <v>1801.42</v>
      </c>
      <c r="K312" s="57">
        <f t="shared" si="77"/>
        <v>3.3963423831070894</v>
      </c>
      <c r="L312" s="44" t="s">
        <v>72</v>
      </c>
      <c r="M312" s="21" t="s">
        <v>73</v>
      </c>
      <c r="N312" s="22">
        <v>44714</v>
      </c>
      <c r="O312" s="23">
        <f t="shared" si="78"/>
        <v>1767.10508</v>
      </c>
      <c r="P312" s="23">
        <f t="shared" si="79"/>
        <v>1767.10508</v>
      </c>
      <c r="Q312" s="25" t="s">
        <v>74</v>
      </c>
      <c r="R312" s="49" t="s">
        <v>75</v>
      </c>
      <c r="S312" s="21">
        <v>2022060102</v>
      </c>
      <c r="T312" s="58">
        <v>3.2993000000000001</v>
      </c>
      <c r="U312" s="59">
        <f t="shared" si="88"/>
        <v>1715.636</v>
      </c>
      <c r="V312" s="29" t="s">
        <v>72</v>
      </c>
      <c r="W312" s="30" t="b">
        <f t="shared" si="80"/>
        <v>1</v>
      </c>
      <c r="X312" s="25"/>
      <c r="Y312" s="30" t="e">
        <f>VLOOKUP(A312,'[1]Средние курсы'!A:D,4,0)</f>
        <v>#N/A</v>
      </c>
      <c r="Z312" s="30" t="str">
        <f t="shared" si="81"/>
        <v>CNY</v>
      </c>
      <c r="AA312" s="31">
        <f t="shared" si="72"/>
        <v>1767.10508</v>
      </c>
      <c r="AB312" s="60">
        <f t="shared" si="82"/>
        <v>3.2993000000000001</v>
      </c>
      <c r="AC312" s="61">
        <f t="shared" si="73"/>
        <v>3.2993000000000001</v>
      </c>
      <c r="AD312" s="13">
        <f t="shared" si="89"/>
        <v>3.398279</v>
      </c>
      <c r="AE312" s="34">
        <f t="shared" si="83"/>
        <v>0</v>
      </c>
      <c r="AF312" s="60">
        <f t="shared" si="84"/>
        <v>0</v>
      </c>
      <c r="AG312" s="36">
        <f t="shared" si="85"/>
        <v>51.469079999999963</v>
      </c>
      <c r="AH312" s="37">
        <f t="shared" si="86"/>
        <v>-1.0070407843135598</v>
      </c>
      <c r="AI312" s="50" t="s">
        <v>76</v>
      </c>
      <c r="AJ312" s="50"/>
      <c r="AK312" s="25" t="b">
        <v>0</v>
      </c>
      <c r="AL312" s="25"/>
      <c r="AM312" s="25"/>
      <c r="AN312" s="25"/>
      <c r="AO312" s="25"/>
      <c r="AP312" s="37">
        <f t="shared" si="87"/>
        <v>17.660980392156866</v>
      </c>
      <c r="AQ312" s="37"/>
      <c r="AR312" s="37"/>
      <c r="AS312" s="37"/>
      <c r="AT312" s="34">
        <f t="shared" si="74"/>
        <v>33.808099607843097</v>
      </c>
    </row>
    <row r="313" spans="1:46" ht="15.75" x14ac:dyDescent="0.25">
      <c r="A313" s="15">
        <v>382276</v>
      </c>
      <c r="B313" s="16">
        <v>44714</v>
      </c>
      <c r="C313" s="16" t="s">
        <v>45</v>
      </c>
      <c r="D313" s="17" t="s">
        <v>70</v>
      </c>
      <c r="E313" s="52" t="s">
        <v>373</v>
      </c>
      <c r="F313" s="53">
        <v>120</v>
      </c>
      <c r="G313" s="54">
        <f t="shared" si="75"/>
        <v>1.6204989999999999</v>
      </c>
      <c r="H313" s="44" t="s">
        <v>72</v>
      </c>
      <c r="I313" s="55">
        <f t="shared" si="76"/>
        <v>1.6205000000000001</v>
      </c>
      <c r="J313" s="56">
        <v>198.24</v>
      </c>
      <c r="K313" s="57">
        <f t="shared" si="77"/>
        <v>1.6196078431372549</v>
      </c>
      <c r="L313" s="44" t="s">
        <v>72</v>
      </c>
      <c r="M313" s="21" t="s">
        <v>73</v>
      </c>
      <c r="N313" s="22">
        <v>44714</v>
      </c>
      <c r="O313" s="23">
        <f t="shared" si="78"/>
        <v>194.45988</v>
      </c>
      <c r="P313" s="23">
        <f t="shared" si="79"/>
        <v>194.45988</v>
      </c>
      <c r="Q313" s="25" t="s">
        <v>74</v>
      </c>
      <c r="R313" s="49" t="s">
        <v>75</v>
      </c>
      <c r="S313" s="21">
        <v>2022060102</v>
      </c>
      <c r="T313" s="58">
        <v>1.5732999999999999</v>
      </c>
      <c r="U313" s="59">
        <f t="shared" si="88"/>
        <v>188.79599999999999</v>
      </c>
      <c r="V313" s="29" t="s">
        <v>72</v>
      </c>
      <c r="W313" s="30" t="b">
        <f t="shared" si="80"/>
        <v>1</v>
      </c>
      <c r="X313" s="25"/>
      <c r="Y313" s="30" t="e">
        <f>VLOOKUP(A313,'[1]Средние курсы'!A:D,4,0)</f>
        <v>#N/A</v>
      </c>
      <c r="Z313" s="30" t="str">
        <f t="shared" si="81"/>
        <v>CNY</v>
      </c>
      <c r="AA313" s="31">
        <f t="shared" si="72"/>
        <v>194.45988</v>
      </c>
      <c r="AB313" s="60">
        <f t="shared" si="82"/>
        <v>1.5732999999999999</v>
      </c>
      <c r="AC313" s="61">
        <f t="shared" si="73"/>
        <v>1.5732999999999999</v>
      </c>
      <c r="AD313" s="13">
        <f t="shared" si="89"/>
        <v>1.6204989999999999</v>
      </c>
      <c r="AE313" s="34">
        <f t="shared" si="83"/>
        <v>0</v>
      </c>
      <c r="AF313" s="60">
        <f t="shared" si="84"/>
        <v>0</v>
      </c>
      <c r="AG313" s="36">
        <f t="shared" si="85"/>
        <v>5.6638799999999989</v>
      </c>
      <c r="AH313" s="37">
        <f t="shared" si="86"/>
        <v>-0.10693882352939887</v>
      </c>
      <c r="AI313" s="50" t="s">
        <v>76</v>
      </c>
      <c r="AJ313" s="50"/>
      <c r="AK313" s="25" t="b">
        <v>0</v>
      </c>
      <c r="AL313" s="25"/>
      <c r="AM313" s="25"/>
      <c r="AN313" s="25"/>
      <c r="AO313" s="25"/>
      <c r="AP313" s="37">
        <f t="shared" si="87"/>
        <v>1.9435294117647059</v>
      </c>
      <c r="AQ313" s="37"/>
      <c r="AR313" s="37"/>
      <c r="AS313" s="37"/>
      <c r="AT313" s="34">
        <f t="shared" si="74"/>
        <v>3.7203505882352932</v>
      </c>
    </row>
    <row r="314" spans="1:46" ht="15.75" x14ac:dyDescent="0.25">
      <c r="A314" s="15">
        <v>382276</v>
      </c>
      <c r="B314" s="16">
        <v>44714</v>
      </c>
      <c r="C314" s="16" t="s">
        <v>45</v>
      </c>
      <c r="D314" s="17" t="s">
        <v>70</v>
      </c>
      <c r="E314" s="52" t="s">
        <v>374</v>
      </c>
      <c r="F314" s="53">
        <v>80</v>
      </c>
      <c r="G314" s="54">
        <f t="shared" si="75"/>
        <v>3.095974</v>
      </c>
      <c r="H314" s="44" t="s">
        <v>72</v>
      </c>
      <c r="I314" s="55">
        <f t="shared" si="76"/>
        <v>3.0960000000000001</v>
      </c>
      <c r="J314" s="56">
        <v>252.49</v>
      </c>
      <c r="K314" s="57">
        <f t="shared" si="77"/>
        <v>3.0942401960784314</v>
      </c>
      <c r="L314" s="44" t="s">
        <v>72</v>
      </c>
      <c r="M314" s="21" t="s">
        <v>73</v>
      </c>
      <c r="N314" s="22">
        <v>44714</v>
      </c>
      <c r="O314" s="23">
        <f t="shared" si="78"/>
        <v>247.67792</v>
      </c>
      <c r="P314" s="23">
        <f t="shared" si="79"/>
        <v>247.67792</v>
      </c>
      <c r="Q314" s="25" t="s">
        <v>74</v>
      </c>
      <c r="R314" s="49" t="s">
        <v>75</v>
      </c>
      <c r="S314" s="21">
        <v>2022060102</v>
      </c>
      <c r="T314" s="58">
        <v>3.0057999999999998</v>
      </c>
      <c r="U314" s="59">
        <f t="shared" si="88"/>
        <v>240.464</v>
      </c>
      <c r="V314" s="29" t="s">
        <v>72</v>
      </c>
      <c r="W314" s="30" t="b">
        <f t="shared" si="80"/>
        <v>1</v>
      </c>
      <c r="X314" s="25"/>
      <c r="Y314" s="30" t="e">
        <f>VLOOKUP(A314,'[1]Средние курсы'!A:D,4,0)</f>
        <v>#N/A</v>
      </c>
      <c r="Z314" s="30" t="str">
        <f t="shared" si="81"/>
        <v>CNY</v>
      </c>
      <c r="AA314" s="31">
        <f t="shared" si="72"/>
        <v>247.67792</v>
      </c>
      <c r="AB314" s="60">
        <f t="shared" si="82"/>
        <v>3.0057999999999998</v>
      </c>
      <c r="AC314" s="61">
        <f t="shared" si="73"/>
        <v>3.0057999999999998</v>
      </c>
      <c r="AD314" s="13">
        <f t="shared" si="89"/>
        <v>3.095974</v>
      </c>
      <c r="AE314" s="34">
        <f t="shared" si="83"/>
        <v>0</v>
      </c>
      <c r="AF314" s="60">
        <f t="shared" si="84"/>
        <v>0</v>
      </c>
      <c r="AG314" s="36">
        <f t="shared" si="85"/>
        <v>7.2139200000000159</v>
      </c>
      <c r="AH314" s="37">
        <f t="shared" si="86"/>
        <v>-0.13870431372549064</v>
      </c>
      <c r="AI314" s="50" t="s">
        <v>76</v>
      </c>
      <c r="AJ314" s="50"/>
      <c r="AK314" s="25" t="b">
        <v>0</v>
      </c>
      <c r="AL314" s="25"/>
      <c r="AM314" s="25"/>
      <c r="AN314" s="25"/>
      <c r="AO314" s="25"/>
      <c r="AP314" s="37">
        <f t="shared" si="87"/>
        <v>2.4753921568627453</v>
      </c>
      <c r="AQ314" s="37"/>
      <c r="AR314" s="37"/>
      <c r="AS314" s="37"/>
      <c r="AT314" s="34">
        <f t="shared" si="74"/>
        <v>4.7385278431372706</v>
      </c>
    </row>
    <row r="315" spans="1:46" ht="15.75" x14ac:dyDescent="0.25">
      <c r="A315" s="15">
        <v>382276</v>
      </c>
      <c r="B315" s="16">
        <v>44714</v>
      </c>
      <c r="C315" s="16" t="s">
        <v>45</v>
      </c>
      <c r="D315" s="17" t="s">
        <v>70</v>
      </c>
      <c r="E315" s="52" t="s">
        <v>375</v>
      </c>
      <c r="F315" s="53">
        <v>40</v>
      </c>
      <c r="G315" s="54">
        <f t="shared" si="75"/>
        <v>0.58339200000000002</v>
      </c>
      <c r="H315" s="44" t="s">
        <v>72</v>
      </c>
      <c r="I315" s="55">
        <f t="shared" si="76"/>
        <v>0.58340000000000003</v>
      </c>
      <c r="J315" s="56">
        <v>23.79</v>
      </c>
      <c r="K315" s="57">
        <f t="shared" si="77"/>
        <v>0.58308823529411757</v>
      </c>
      <c r="L315" s="44" t="s">
        <v>72</v>
      </c>
      <c r="M315" s="21" t="s">
        <v>73</v>
      </c>
      <c r="N315" s="22">
        <v>44714</v>
      </c>
      <c r="O315" s="23">
        <f t="shared" si="78"/>
        <v>23.33568</v>
      </c>
      <c r="P315" s="23">
        <f t="shared" si="79"/>
        <v>23.33568</v>
      </c>
      <c r="Q315" s="25" t="s">
        <v>74</v>
      </c>
      <c r="R315" s="49" t="s">
        <v>75</v>
      </c>
      <c r="S315" s="21">
        <v>2022060102</v>
      </c>
      <c r="T315" s="58">
        <v>0.56640000000000001</v>
      </c>
      <c r="U315" s="59">
        <f t="shared" si="88"/>
        <v>22.655999999999999</v>
      </c>
      <c r="V315" s="29" t="s">
        <v>72</v>
      </c>
      <c r="W315" s="30" t="b">
        <f t="shared" si="80"/>
        <v>1</v>
      </c>
      <c r="X315" s="25"/>
      <c r="Y315" s="30" t="e">
        <f>VLOOKUP(A315,'[1]Средние курсы'!A:D,4,0)</f>
        <v>#N/A</v>
      </c>
      <c r="Z315" s="30" t="str">
        <f t="shared" si="81"/>
        <v>CNY</v>
      </c>
      <c r="AA315" s="31">
        <f t="shared" si="72"/>
        <v>23.33568</v>
      </c>
      <c r="AB315" s="60">
        <f t="shared" si="82"/>
        <v>0.56640000000000001</v>
      </c>
      <c r="AC315" s="61">
        <f t="shared" si="73"/>
        <v>0.56640000000000001</v>
      </c>
      <c r="AD315" s="13">
        <f t="shared" si="89"/>
        <v>0.58339200000000002</v>
      </c>
      <c r="AE315" s="34">
        <f t="shared" si="83"/>
        <v>0</v>
      </c>
      <c r="AF315" s="60">
        <f t="shared" si="84"/>
        <v>0</v>
      </c>
      <c r="AG315" s="36">
        <f t="shared" si="85"/>
        <v>0.67968000000000028</v>
      </c>
      <c r="AH315" s="37">
        <f t="shared" si="86"/>
        <v>-1.215058823529791E-2</v>
      </c>
      <c r="AI315" s="50" t="s">
        <v>76</v>
      </c>
      <c r="AJ315" s="50"/>
      <c r="AK315" s="25" t="b">
        <v>0</v>
      </c>
      <c r="AL315" s="25"/>
      <c r="AM315" s="25"/>
      <c r="AN315" s="25"/>
      <c r="AO315" s="25"/>
      <c r="AP315" s="37">
        <f t="shared" si="87"/>
        <v>0.23323529411764704</v>
      </c>
      <c r="AQ315" s="37"/>
      <c r="AR315" s="37"/>
      <c r="AS315" s="37"/>
      <c r="AT315" s="34">
        <f t="shared" si="74"/>
        <v>0.44644470588235324</v>
      </c>
    </row>
    <row r="316" spans="1:46" ht="15.75" x14ac:dyDescent="0.25">
      <c r="A316" s="15">
        <v>382276</v>
      </c>
      <c r="B316" s="16">
        <v>44714</v>
      </c>
      <c r="C316" s="16" t="s">
        <v>45</v>
      </c>
      <c r="D316" s="17" t="s">
        <v>70</v>
      </c>
      <c r="E316" s="52" t="s">
        <v>376</v>
      </c>
      <c r="F316" s="53">
        <v>160</v>
      </c>
      <c r="G316" s="54">
        <f t="shared" si="75"/>
        <v>0.58339200000000002</v>
      </c>
      <c r="H316" s="44" t="s">
        <v>72</v>
      </c>
      <c r="I316" s="55">
        <f t="shared" si="76"/>
        <v>0.58340000000000003</v>
      </c>
      <c r="J316" s="56">
        <v>95.16</v>
      </c>
      <c r="K316" s="57">
        <f t="shared" si="77"/>
        <v>0.58308823529411757</v>
      </c>
      <c r="L316" s="44" t="s">
        <v>72</v>
      </c>
      <c r="M316" s="21" t="s">
        <v>73</v>
      </c>
      <c r="N316" s="22">
        <v>44714</v>
      </c>
      <c r="O316" s="23">
        <f t="shared" si="78"/>
        <v>93.34272</v>
      </c>
      <c r="P316" s="23">
        <f t="shared" si="79"/>
        <v>93.34272</v>
      </c>
      <c r="Q316" s="25" t="s">
        <v>74</v>
      </c>
      <c r="R316" s="49" t="s">
        <v>75</v>
      </c>
      <c r="S316" s="21">
        <v>2022060102</v>
      </c>
      <c r="T316" s="58">
        <v>0.56640000000000001</v>
      </c>
      <c r="U316" s="59">
        <f t="shared" si="88"/>
        <v>90.623999999999995</v>
      </c>
      <c r="V316" s="29" t="s">
        <v>72</v>
      </c>
      <c r="W316" s="30" t="b">
        <f t="shared" si="80"/>
        <v>1</v>
      </c>
      <c r="X316" s="25"/>
      <c r="Y316" s="30" t="e">
        <f>VLOOKUP(A316,'[1]Средние курсы'!A:D,4,0)</f>
        <v>#N/A</v>
      </c>
      <c r="Z316" s="30" t="str">
        <f t="shared" si="81"/>
        <v>CNY</v>
      </c>
      <c r="AA316" s="31">
        <f t="shared" si="72"/>
        <v>93.34272</v>
      </c>
      <c r="AB316" s="60">
        <f t="shared" si="82"/>
        <v>0.56640000000000001</v>
      </c>
      <c r="AC316" s="61">
        <f t="shared" si="73"/>
        <v>0.56640000000000001</v>
      </c>
      <c r="AD316" s="13">
        <f t="shared" si="89"/>
        <v>0.58339200000000002</v>
      </c>
      <c r="AE316" s="34">
        <f t="shared" si="83"/>
        <v>0</v>
      </c>
      <c r="AF316" s="60">
        <f t="shared" si="84"/>
        <v>0</v>
      </c>
      <c r="AG316" s="36">
        <f t="shared" si="85"/>
        <v>2.7187200000000011</v>
      </c>
      <c r="AH316" s="37">
        <f t="shared" si="86"/>
        <v>-4.860235294119164E-2</v>
      </c>
      <c r="AI316" s="50" t="s">
        <v>76</v>
      </c>
      <c r="AJ316" s="50"/>
      <c r="AK316" s="25" t="b">
        <v>0</v>
      </c>
      <c r="AL316" s="25"/>
      <c r="AM316" s="25"/>
      <c r="AN316" s="25"/>
      <c r="AO316" s="25"/>
      <c r="AP316" s="37">
        <f t="shared" si="87"/>
        <v>0.93294117647058816</v>
      </c>
      <c r="AQ316" s="37"/>
      <c r="AR316" s="37"/>
      <c r="AS316" s="37"/>
      <c r="AT316" s="34">
        <f t="shared" si="74"/>
        <v>1.785778823529413</v>
      </c>
    </row>
    <row r="317" spans="1:46" ht="15.75" x14ac:dyDescent="0.25">
      <c r="A317" s="15">
        <v>382276</v>
      </c>
      <c r="B317" s="16">
        <v>44714</v>
      </c>
      <c r="C317" s="16" t="s">
        <v>45</v>
      </c>
      <c r="D317" s="17" t="s">
        <v>70</v>
      </c>
      <c r="E317" s="52" t="s">
        <v>377</v>
      </c>
      <c r="F317" s="53">
        <v>40</v>
      </c>
      <c r="G317" s="54">
        <f t="shared" si="75"/>
        <v>3.095974</v>
      </c>
      <c r="H317" s="44" t="s">
        <v>72</v>
      </c>
      <c r="I317" s="55">
        <f t="shared" si="76"/>
        <v>3.0960000000000001</v>
      </c>
      <c r="J317" s="56">
        <v>126.24</v>
      </c>
      <c r="K317" s="57">
        <f t="shared" si="77"/>
        <v>3.0941176470588232</v>
      </c>
      <c r="L317" s="44" t="s">
        <v>72</v>
      </c>
      <c r="M317" s="21" t="s">
        <v>73</v>
      </c>
      <c r="N317" s="22">
        <v>44714</v>
      </c>
      <c r="O317" s="23">
        <f t="shared" si="78"/>
        <v>123.83896</v>
      </c>
      <c r="P317" s="23">
        <f t="shared" si="79"/>
        <v>123.83896</v>
      </c>
      <c r="Q317" s="25" t="s">
        <v>74</v>
      </c>
      <c r="R317" s="49" t="s">
        <v>75</v>
      </c>
      <c r="S317" s="21">
        <v>2022060102</v>
      </c>
      <c r="T317" s="58">
        <v>3.0057999999999998</v>
      </c>
      <c r="U317" s="59">
        <f t="shared" si="88"/>
        <v>120.232</v>
      </c>
      <c r="V317" s="29" t="s">
        <v>72</v>
      </c>
      <c r="W317" s="30" t="b">
        <f t="shared" si="80"/>
        <v>1</v>
      </c>
      <c r="X317" s="25"/>
      <c r="Y317" s="30" t="e">
        <f>VLOOKUP(A317,'[1]Средние курсы'!A:D,4,0)</f>
        <v>#N/A</v>
      </c>
      <c r="Z317" s="30" t="str">
        <f t="shared" si="81"/>
        <v>CNY</v>
      </c>
      <c r="AA317" s="31">
        <f t="shared" si="72"/>
        <v>123.83896</v>
      </c>
      <c r="AB317" s="60">
        <f t="shared" si="82"/>
        <v>3.0057999999999998</v>
      </c>
      <c r="AC317" s="61">
        <f t="shared" si="73"/>
        <v>3.0057999999999998</v>
      </c>
      <c r="AD317" s="13">
        <f t="shared" si="89"/>
        <v>3.095974</v>
      </c>
      <c r="AE317" s="34">
        <f t="shared" si="83"/>
        <v>0</v>
      </c>
      <c r="AF317" s="60">
        <f t="shared" si="84"/>
        <v>0</v>
      </c>
      <c r="AG317" s="36">
        <f t="shared" si="85"/>
        <v>3.6069600000000079</v>
      </c>
      <c r="AH317" s="37">
        <f t="shared" si="86"/>
        <v>-7.4254117647072349E-2</v>
      </c>
      <c r="AI317" s="50" t="s">
        <v>76</v>
      </c>
      <c r="AJ317" s="50"/>
      <c r="AK317" s="25" t="b">
        <v>0</v>
      </c>
      <c r="AL317" s="25"/>
      <c r="AM317" s="25"/>
      <c r="AN317" s="25"/>
      <c r="AO317" s="25"/>
      <c r="AP317" s="37">
        <f t="shared" si="87"/>
        <v>1.2376470588235293</v>
      </c>
      <c r="AQ317" s="37"/>
      <c r="AR317" s="37"/>
      <c r="AS317" s="37"/>
      <c r="AT317" s="34">
        <f t="shared" si="74"/>
        <v>2.3693129411764788</v>
      </c>
    </row>
    <row r="318" spans="1:46" ht="15.75" x14ac:dyDescent="0.25">
      <c r="A318" s="15">
        <v>382276</v>
      </c>
      <c r="B318" s="16">
        <v>44714</v>
      </c>
      <c r="C318" s="16" t="s">
        <v>45</v>
      </c>
      <c r="D318" s="17" t="s">
        <v>70</v>
      </c>
      <c r="E318" s="52" t="s">
        <v>378</v>
      </c>
      <c r="F318" s="53">
        <v>40</v>
      </c>
      <c r="G318" s="54">
        <f t="shared" si="75"/>
        <v>1.8706860000000001</v>
      </c>
      <c r="H318" s="44" t="s">
        <v>72</v>
      </c>
      <c r="I318" s="55">
        <f t="shared" si="76"/>
        <v>1.8707</v>
      </c>
      <c r="J318" s="56">
        <v>76.28</v>
      </c>
      <c r="K318" s="57">
        <f t="shared" si="77"/>
        <v>1.8696078431372549</v>
      </c>
      <c r="L318" s="44" t="s">
        <v>72</v>
      </c>
      <c r="M318" s="21" t="s">
        <v>73</v>
      </c>
      <c r="N318" s="22">
        <v>44714</v>
      </c>
      <c r="O318" s="23">
        <f t="shared" si="78"/>
        <v>74.827439999999996</v>
      </c>
      <c r="P318" s="23">
        <f t="shared" si="79"/>
        <v>74.827439999999996</v>
      </c>
      <c r="Q318" s="25" t="s">
        <v>74</v>
      </c>
      <c r="R318" s="49" t="s">
        <v>75</v>
      </c>
      <c r="S318" s="21">
        <v>2022060102</v>
      </c>
      <c r="T318" s="58">
        <v>1.8162</v>
      </c>
      <c r="U318" s="59">
        <f t="shared" si="88"/>
        <v>72.647999999999996</v>
      </c>
      <c r="V318" s="29" t="s">
        <v>72</v>
      </c>
      <c r="W318" s="30" t="b">
        <f t="shared" si="80"/>
        <v>1</v>
      </c>
      <c r="X318" s="25"/>
      <c r="Y318" s="30" t="e">
        <f>VLOOKUP(A318,'[1]Средние курсы'!A:D,4,0)</f>
        <v>#N/A</v>
      </c>
      <c r="Z318" s="30" t="str">
        <f t="shared" si="81"/>
        <v>CNY</v>
      </c>
      <c r="AA318" s="31">
        <f t="shared" si="72"/>
        <v>74.827439999999996</v>
      </c>
      <c r="AB318" s="60">
        <f t="shared" si="82"/>
        <v>1.8162</v>
      </c>
      <c r="AC318" s="61">
        <f t="shared" si="73"/>
        <v>1.8162</v>
      </c>
      <c r="AD318" s="13">
        <f t="shared" si="89"/>
        <v>1.8706860000000001</v>
      </c>
      <c r="AE318" s="34">
        <f t="shared" si="83"/>
        <v>0</v>
      </c>
      <c r="AF318" s="60">
        <f t="shared" si="84"/>
        <v>0</v>
      </c>
      <c r="AG318" s="36">
        <f t="shared" si="85"/>
        <v>2.1794400000000014</v>
      </c>
      <c r="AH318" s="37">
        <f t="shared" si="86"/>
        <v>-4.3126274509805995E-2</v>
      </c>
      <c r="AI318" s="50" t="s">
        <v>76</v>
      </c>
      <c r="AJ318" s="50"/>
      <c r="AK318" s="25" t="b">
        <v>0</v>
      </c>
      <c r="AL318" s="25"/>
      <c r="AM318" s="25"/>
      <c r="AN318" s="25"/>
      <c r="AO318" s="25"/>
      <c r="AP318" s="37">
        <f t="shared" si="87"/>
        <v>0.74784313725490192</v>
      </c>
      <c r="AQ318" s="37"/>
      <c r="AR318" s="37"/>
      <c r="AS318" s="37"/>
      <c r="AT318" s="34">
        <f t="shared" si="74"/>
        <v>1.4315968627450995</v>
      </c>
    </row>
    <row r="319" spans="1:46" ht="15.75" x14ac:dyDescent="0.25">
      <c r="A319" s="15">
        <v>382276</v>
      </c>
      <c r="B319" s="16">
        <v>44714</v>
      </c>
      <c r="C319" s="16" t="s">
        <v>45</v>
      </c>
      <c r="D319" s="17" t="s">
        <v>70</v>
      </c>
      <c r="E319" s="52" t="s">
        <v>379</v>
      </c>
      <c r="F319" s="53">
        <v>40</v>
      </c>
      <c r="G319" s="54">
        <f t="shared" si="75"/>
        <v>2.3041100000000001</v>
      </c>
      <c r="H319" s="44" t="s">
        <v>72</v>
      </c>
      <c r="I319" s="55">
        <f t="shared" si="76"/>
        <v>2.3041</v>
      </c>
      <c r="J319" s="56">
        <v>93.95</v>
      </c>
      <c r="K319" s="57">
        <f t="shared" si="77"/>
        <v>2.3026960784313726</v>
      </c>
      <c r="L319" s="44" t="s">
        <v>72</v>
      </c>
      <c r="M319" s="21" t="s">
        <v>73</v>
      </c>
      <c r="N319" s="22">
        <v>44714</v>
      </c>
      <c r="O319" s="23">
        <f t="shared" si="78"/>
        <v>92.164400000000001</v>
      </c>
      <c r="P319" s="23">
        <f t="shared" si="79"/>
        <v>92.164400000000001</v>
      </c>
      <c r="Q319" s="25" t="s">
        <v>74</v>
      </c>
      <c r="R319" s="49" t="s">
        <v>75</v>
      </c>
      <c r="S319" s="21">
        <v>2022060102</v>
      </c>
      <c r="T319" s="58">
        <v>2.2370000000000001</v>
      </c>
      <c r="U319" s="59">
        <f t="shared" si="88"/>
        <v>89.48</v>
      </c>
      <c r="V319" s="29" t="s">
        <v>72</v>
      </c>
      <c r="W319" s="30" t="b">
        <f t="shared" si="80"/>
        <v>1</v>
      </c>
      <c r="X319" s="25"/>
      <c r="Y319" s="30" t="e">
        <f>VLOOKUP(A319,'[1]Средние курсы'!A:D,4,0)</f>
        <v>#N/A</v>
      </c>
      <c r="Z319" s="30" t="str">
        <f t="shared" si="81"/>
        <v>CNY</v>
      </c>
      <c r="AA319" s="31">
        <f t="shared" si="72"/>
        <v>92.164400000000001</v>
      </c>
      <c r="AB319" s="60">
        <f t="shared" si="82"/>
        <v>2.2370000000000001</v>
      </c>
      <c r="AC319" s="61">
        <f t="shared" si="73"/>
        <v>2.2370000000000001</v>
      </c>
      <c r="AD319" s="13">
        <f t="shared" si="89"/>
        <v>2.3041100000000001</v>
      </c>
      <c r="AE319" s="34">
        <f t="shared" si="83"/>
        <v>0</v>
      </c>
      <c r="AF319" s="60">
        <f t="shared" si="84"/>
        <v>0</v>
      </c>
      <c r="AG319" s="36">
        <f t="shared" si="85"/>
        <v>2.6844000000000001</v>
      </c>
      <c r="AH319" s="37">
        <f t="shared" si="86"/>
        <v>-5.6556862745100744E-2</v>
      </c>
      <c r="AI319" s="50" t="s">
        <v>76</v>
      </c>
      <c r="AJ319" s="50"/>
      <c r="AK319" s="25" t="b">
        <v>0</v>
      </c>
      <c r="AL319" s="25"/>
      <c r="AM319" s="25"/>
      <c r="AN319" s="25"/>
      <c r="AO319" s="25"/>
      <c r="AP319" s="37">
        <f t="shared" si="87"/>
        <v>0.92107843137254908</v>
      </c>
      <c r="AQ319" s="37"/>
      <c r="AR319" s="37"/>
      <c r="AS319" s="37"/>
      <c r="AT319" s="34">
        <f t="shared" si="74"/>
        <v>1.763321568627451</v>
      </c>
    </row>
    <row r="320" spans="1:46" ht="15.75" x14ac:dyDescent="0.25">
      <c r="A320" s="15">
        <v>382276</v>
      </c>
      <c r="B320" s="16">
        <v>44714</v>
      </c>
      <c r="C320" s="16" t="s">
        <v>45</v>
      </c>
      <c r="D320" s="17" t="s">
        <v>70</v>
      </c>
      <c r="E320" s="52" t="s">
        <v>380</v>
      </c>
      <c r="F320" s="53">
        <v>160</v>
      </c>
      <c r="G320" s="54">
        <f t="shared" si="75"/>
        <v>1.512143</v>
      </c>
      <c r="H320" s="44" t="s">
        <v>72</v>
      </c>
      <c r="I320" s="55">
        <f t="shared" si="76"/>
        <v>1.5121</v>
      </c>
      <c r="J320" s="56">
        <v>246.64</v>
      </c>
      <c r="K320" s="57">
        <f t="shared" si="77"/>
        <v>1.5112745098039215</v>
      </c>
      <c r="L320" s="44" t="s">
        <v>72</v>
      </c>
      <c r="M320" s="21" t="s">
        <v>73</v>
      </c>
      <c r="N320" s="22">
        <v>44714</v>
      </c>
      <c r="O320" s="23">
        <f t="shared" si="78"/>
        <v>241.94288</v>
      </c>
      <c r="P320" s="23">
        <f t="shared" si="79"/>
        <v>241.94288</v>
      </c>
      <c r="Q320" s="25" t="s">
        <v>74</v>
      </c>
      <c r="R320" s="49" t="s">
        <v>75</v>
      </c>
      <c r="S320" s="21">
        <v>2022060102</v>
      </c>
      <c r="T320" s="58">
        <v>1.4681</v>
      </c>
      <c r="U320" s="59">
        <f t="shared" si="88"/>
        <v>234.89599999999999</v>
      </c>
      <c r="V320" s="29" t="s">
        <v>72</v>
      </c>
      <c r="W320" s="30" t="b">
        <f t="shared" si="80"/>
        <v>1</v>
      </c>
      <c r="X320" s="25"/>
      <c r="Y320" s="30" t="e">
        <f>VLOOKUP(A320,'[1]Средние курсы'!A:D,4,0)</f>
        <v>#N/A</v>
      </c>
      <c r="Z320" s="30" t="str">
        <f t="shared" si="81"/>
        <v>CNY</v>
      </c>
      <c r="AA320" s="31">
        <f t="shared" si="72"/>
        <v>241.94288</v>
      </c>
      <c r="AB320" s="60">
        <f t="shared" si="82"/>
        <v>1.4681</v>
      </c>
      <c r="AC320" s="61">
        <f t="shared" si="73"/>
        <v>1.4681</v>
      </c>
      <c r="AD320" s="13">
        <f t="shared" si="89"/>
        <v>1.512143</v>
      </c>
      <c r="AE320" s="34">
        <f t="shared" si="83"/>
        <v>0</v>
      </c>
      <c r="AF320" s="60">
        <f t="shared" si="84"/>
        <v>0</v>
      </c>
      <c r="AG320" s="36">
        <f t="shared" si="85"/>
        <v>7.0468800000000087</v>
      </c>
      <c r="AH320" s="37">
        <f t="shared" si="86"/>
        <v>-0.13895843137255781</v>
      </c>
      <c r="AI320" s="50" t="s">
        <v>76</v>
      </c>
      <c r="AJ320" s="50"/>
      <c r="AK320" s="25" t="b">
        <v>0</v>
      </c>
      <c r="AL320" s="25"/>
      <c r="AM320" s="25"/>
      <c r="AN320" s="25"/>
      <c r="AO320" s="25"/>
      <c r="AP320" s="37">
        <f t="shared" si="87"/>
        <v>2.4180392156862744</v>
      </c>
      <c r="AQ320" s="37"/>
      <c r="AR320" s="37"/>
      <c r="AS320" s="37"/>
      <c r="AT320" s="34">
        <f t="shared" si="74"/>
        <v>4.6288407843137342</v>
      </c>
    </row>
    <row r="321" spans="1:46" ht="15.75" x14ac:dyDescent="0.25">
      <c r="A321" s="15">
        <v>382276</v>
      </c>
      <c r="B321" s="16">
        <v>44714</v>
      </c>
      <c r="C321" s="16" t="s">
        <v>45</v>
      </c>
      <c r="D321" s="17" t="s">
        <v>70</v>
      </c>
      <c r="E321" s="52" t="s">
        <v>381</v>
      </c>
      <c r="F321" s="53">
        <v>40</v>
      </c>
      <c r="G321" s="54">
        <f t="shared" si="75"/>
        <v>1.512143</v>
      </c>
      <c r="H321" s="44" t="s">
        <v>72</v>
      </c>
      <c r="I321" s="55">
        <f t="shared" si="76"/>
        <v>1.5121</v>
      </c>
      <c r="J321" s="56">
        <v>61.66</v>
      </c>
      <c r="K321" s="57">
        <f t="shared" si="77"/>
        <v>1.5112745098039215</v>
      </c>
      <c r="L321" s="44" t="s">
        <v>72</v>
      </c>
      <c r="M321" s="21" t="s">
        <v>73</v>
      </c>
      <c r="N321" s="22">
        <v>44714</v>
      </c>
      <c r="O321" s="23">
        <f t="shared" si="78"/>
        <v>60.485720000000001</v>
      </c>
      <c r="P321" s="23">
        <f t="shared" si="79"/>
        <v>60.485720000000001</v>
      </c>
      <c r="Q321" s="25" t="s">
        <v>74</v>
      </c>
      <c r="R321" s="49" t="s">
        <v>75</v>
      </c>
      <c r="S321" s="21">
        <v>2022060102</v>
      </c>
      <c r="T321" s="58">
        <v>1.4681</v>
      </c>
      <c r="U321" s="59">
        <f t="shared" si="88"/>
        <v>58.723999999999997</v>
      </c>
      <c r="V321" s="29" t="s">
        <v>72</v>
      </c>
      <c r="W321" s="30" t="b">
        <f t="shared" si="80"/>
        <v>1</v>
      </c>
      <c r="X321" s="25"/>
      <c r="Y321" s="30" t="e">
        <f>VLOOKUP(A321,'[1]Средние курсы'!A:D,4,0)</f>
        <v>#N/A</v>
      </c>
      <c r="Z321" s="30" t="str">
        <f t="shared" si="81"/>
        <v>CNY</v>
      </c>
      <c r="AA321" s="31">
        <f t="shared" si="72"/>
        <v>60.485720000000001</v>
      </c>
      <c r="AB321" s="60">
        <f t="shared" si="82"/>
        <v>1.4681</v>
      </c>
      <c r="AC321" s="61">
        <f t="shared" si="73"/>
        <v>1.4681</v>
      </c>
      <c r="AD321" s="13">
        <f t="shared" si="89"/>
        <v>1.512143</v>
      </c>
      <c r="AE321" s="34">
        <f t="shared" si="83"/>
        <v>0</v>
      </c>
      <c r="AF321" s="60">
        <f t="shared" si="84"/>
        <v>0</v>
      </c>
      <c r="AG321" s="36">
        <f t="shared" si="85"/>
        <v>1.7617200000000022</v>
      </c>
      <c r="AH321" s="37">
        <f t="shared" si="86"/>
        <v>-3.4739607843139453E-2</v>
      </c>
      <c r="AI321" s="50" t="s">
        <v>76</v>
      </c>
      <c r="AJ321" s="50"/>
      <c r="AK321" s="25" t="b">
        <v>0</v>
      </c>
      <c r="AL321" s="25"/>
      <c r="AM321" s="25"/>
      <c r="AN321" s="25"/>
      <c r="AO321" s="25"/>
      <c r="AP321" s="37">
        <f t="shared" si="87"/>
        <v>0.60450980392156861</v>
      </c>
      <c r="AQ321" s="37"/>
      <c r="AR321" s="37"/>
      <c r="AS321" s="37"/>
      <c r="AT321" s="34">
        <f t="shared" si="74"/>
        <v>1.1572101960784336</v>
      </c>
    </row>
    <row r="322" spans="1:46" ht="15.75" x14ac:dyDescent="0.25">
      <c r="A322" s="15">
        <v>382276</v>
      </c>
      <c r="B322" s="16">
        <v>44714</v>
      </c>
      <c r="C322" s="16" t="s">
        <v>45</v>
      </c>
      <c r="D322" s="17" t="s">
        <v>70</v>
      </c>
      <c r="E322" s="52" t="s">
        <v>382</v>
      </c>
      <c r="F322" s="53">
        <v>80</v>
      </c>
      <c r="G322" s="54">
        <f t="shared" si="75"/>
        <v>1.530065</v>
      </c>
      <c r="H322" s="44" t="s">
        <v>72</v>
      </c>
      <c r="I322" s="55">
        <f t="shared" si="76"/>
        <v>1.5301</v>
      </c>
      <c r="J322" s="56">
        <v>124.78</v>
      </c>
      <c r="K322" s="57">
        <f t="shared" si="77"/>
        <v>1.5291666666666666</v>
      </c>
      <c r="L322" s="44" t="s">
        <v>72</v>
      </c>
      <c r="M322" s="21" t="s">
        <v>73</v>
      </c>
      <c r="N322" s="22">
        <v>44714</v>
      </c>
      <c r="O322" s="23">
        <f t="shared" si="78"/>
        <v>122.40520000000001</v>
      </c>
      <c r="P322" s="23">
        <f t="shared" si="79"/>
        <v>122.40520000000001</v>
      </c>
      <c r="Q322" s="25" t="s">
        <v>74</v>
      </c>
      <c r="R322" s="49" t="s">
        <v>75</v>
      </c>
      <c r="S322" s="21">
        <v>2022060102</v>
      </c>
      <c r="T322" s="58">
        <v>1.4855</v>
      </c>
      <c r="U322" s="59">
        <f t="shared" si="88"/>
        <v>118.84</v>
      </c>
      <c r="V322" s="29" t="s">
        <v>72</v>
      </c>
      <c r="W322" s="30" t="b">
        <f t="shared" si="80"/>
        <v>1</v>
      </c>
      <c r="X322" s="25"/>
      <c r="Y322" s="30" t="e">
        <f>VLOOKUP(A322,'[1]Средние курсы'!A:D,4,0)</f>
        <v>#N/A</v>
      </c>
      <c r="Z322" s="30" t="str">
        <f t="shared" si="81"/>
        <v>CNY</v>
      </c>
      <c r="AA322" s="31">
        <f t="shared" si="72"/>
        <v>122.40520000000001</v>
      </c>
      <c r="AB322" s="60">
        <f t="shared" si="82"/>
        <v>1.4855</v>
      </c>
      <c r="AC322" s="61">
        <f t="shared" si="73"/>
        <v>1.4855</v>
      </c>
      <c r="AD322" s="13">
        <f t="shared" si="89"/>
        <v>1.530065</v>
      </c>
      <c r="AE322" s="34">
        <f t="shared" si="83"/>
        <v>0</v>
      </c>
      <c r="AF322" s="60">
        <f t="shared" si="84"/>
        <v>0</v>
      </c>
      <c r="AG322" s="36">
        <f t="shared" si="85"/>
        <v>3.5651999999999973</v>
      </c>
      <c r="AH322" s="37">
        <f t="shared" si="86"/>
        <v>-7.1866666666675627E-2</v>
      </c>
      <c r="AI322" s="50" t="s">
        <v>76</v>
      </c>
      <c r="AJ322" s="50"/>
      <c r="AK322" s="25" t="b">
        <v>0</v>
      </c>
      <c r="AL322" s="25"/>
      <c r="AM322" s="25"/>
      <c r="AN322" s="25"/>
      <c r="AO322" s="25"/>
      <c r="AP322" s="37">
        <f t="shared" si="87"/>
        <v>1.2233333333333334</v>
      </c>
      <c r="AQ322" s="37"/>
      <c r="AR322" s="37"/>
      <c r="AS322" s="37"/>
      <c r="AT322" s="34">
        <f t="shared" si="74"/>
        <v>2.3418666666666637</v>
      </c>
    </row>
    <row r="323" spans="1:46" ht="15.75" x14ac:dyDescent="0.25">
      <c r="A323" s="15">
        <v>382276</v>
      </c>
      <c r="B323" s="16">
        <v>44714</v>
      </c>
      <c r="C323" s="16" t="s">
        <v>45</v>
      </c>
      <c r="D323" s="17" t="s">
        <v>70</v>
      </c>
      <c r="E323" s="52" t="s">
        <v>383</v>
      </c>
      <c r="F323" s="53">
        <v>200</v>
      </c>
      <c r="G323" s="54">
        <f t="shared" si="75"/>
        <v>2.3399540000000005</v>
      </c>
      <c r="H323" s="44" t="s">
        <v>72</v>
      </c>
      <c r="I323" s="55">
        <f t="shared" si="76"/>
        <v>2.34</v>
      </c>
      <c r="J323" s="56">
        <v>477.08</v>
      </c>
      <c r="K323" s="57">
        <f t="shared" si="77"/>
        <v>2.3386274509803919</v>
      </c>
      <c r="L323" s="44" t="s">
        <v>72</v>
      </c>
      <c r="M323" s="21" t="s">
        <v>73</v>
      </c>
      <c r="N323" s="22">
        <v>44714</v>
      </c>
      <c r="O323" s="23">
        <f t="shared" si="78"/>
        <v>467.99080000000009</v>
      </c>
      <c r="P323" s="23">
        <f t="shared" si="79"/>
        <v>467.99080000000009</v>
      </c>
      <c r="Q323" s="25" t="s">
        <v>74</v>
      </c>
      <c r="R323" s="49" t="s">
        <v>75</v>
      </c>
      <c r="S323" s="21">
        <v>2022060102</v>
      </c>
      <c r="T323" s="58">
        <v>2.2718000000000003</v>
      </c>
      <c r="U323" s="59">
        <f t="shared" si="88"/>
        <v>454.36000000000007</v>
      </c>
      <c r="V323" s="29" t="s">
        <v>72</v>
      </c>
      <c r="W323" s="30" t="b">
        <f t="shared" si="80"/>
        <v>1</v>
      </c>
      <c r="X323" s="25"/>
      <c r="Y323" s="30" t="e">
        <f>VLOOKUP(A323,'[1]Средние курсы'!A:D,4,0)</f>
        <v>#N/A</v>
      </c>
      <c r="Z323" s="30" t="str">
        <f t="shared" si="81"/>
        <v>CNY</v>
      </c>
      <c r="AA323" s="31">
        <f t="shared" si="72"/>
        <v>467.99080000000004</v>
      </c>
      <c r="AB323" s="60">
        <f t="shared" si="82"/>
        <v>2.2718000000000003</v>
      </c>
      <c r="AC323" s="61">
        <f t="shared" si="73"/>
        <v>2.2717999999999998</v>
      </c>
      <c r="AD323" s="13">
        <f t="shared" si="89"/>
        <v>2.3399540000000001</v>
      </c>
      <c r="AE323" s="34">
        <f t="shared" si="83"/>
        <v>0</v>
      </c>
      <c r="AF323" s="60">
        <f t="shared" si="84"/>
        <v>-8.8817841970012523E-14</v>
      </c>
      <c r="AG323" s="36">
        <f t="shared" si="85"/>
        <v>13.630800000000054</v>
      </c>
      <c r="AH323" s="37">
        <f t="shared" si="86"/>
        <v>-0.26530980392163173</v>
      </c>
      <c r="AI323" s="50" t="s">
        <v>76</v>
      </c>
      <c r="AJ323" s="50"/>
      <c r="AK323" s="25" t="b">
        <v>0</v>
      </c>
      <c r="AL323" s="25"/>
      <c r="AM323" s="25"/>
      <c r="AN323" s="25"/>
      <c r="AO323" s="25"/>
      <c r="AP323" s="37">
        <f t="shared" si="87"/>
        <v>4.6772549019607839</v>
      </c>
      <c r="AQ323" s="37"/>
      <c r="AR323" s="37"/>
      <c r="AS323" s="37"/>
      <c r="AT323" s="34">
        <f t="shared" si="74"/>
        <v>8.953545098039271</v>
      </c>
    </row>
    <row r="324" spans="1:46" ht="15.75" x14ac:dyDescent="0.25">
      <c r="A324" s="15">
        <v>382276</v>
      </c>
      <c r="B324" s="16">
        <v>44714</v>
      </c>
      <c r="C324" s="16" t="s">
        <v>45</v>
      </c>
      <c r="D324" s="17" t="s">
        <v>70</v>
      </c>
      <c r="E324" s="52" t="s">
        <v>384</v>
      </c>
      <c r="F324" s="53">
        <v>400</v>
      </c>
      <c r="G324" s="54">
        <f t="shared" si="75"/>
        <v>2.5199980000000002</v>
      </c>
      <c r="H324" s="44" t="s">
        <v>72</v>
      </c>
      <c r="I324" s="55">
        <f t="shared" si="76"/>
        <v>2.52</v>
      </c>
      <c r="J324" s="56">
        <v>1027.57</v>
      </c>
      <c r="K324" s="57">
        <f t="shared" si="77"/>
        <v>2.5185539215686275</v>
      </c>
      <c r="L324" s="44" t="s">
        <v>72</v>
      </c>
      <c r="M324" s="21" t="s">
        <v>73</v>
      </c>
      <c r="N324" s="22">
        <v>44714</v>
      </c>
      <c r="O324" s="23">
        <f t="shared" si="78"/>
        <v>1007.9992000000001</v>
      </c>
      <c r="P324" s="23">
        <f t="shared" si="79"/>
        <v>1007.9992000000001</v>
      </c>
      <c r="Q324" s="25" t="s">
        <v>74</v>
      </c>
      <c r="R324" s="49" t="s">
        <v>75</v>
      </c>
      <c r="S324" s="21">
        <v>2022060102</v>
      </c>
      <c r="T324" s="58">
        <v>2.4466000000000001</v>
      </c>
      <c r="U324" s="59">
        <f t="shared" si="88"/>
        <v>978.6400000000001</v>
      </c>
      <c r="V324" s="29" t="s">
        <v>72</v>
      </c>
      <c r="W324" s="30" t="b">
        <f t="shared" si="80"/>
        <v>1</v>
      </c>
      <c r="X324" s="25"/>
      <c r="Y324" s="30" t="e">
        <f>VLOOKUP(A324,'[1]Средние курсы'!A:D,4,0)</f>
        <v>#N/A</v>
      </c>
      <c r="Z324" s="30" t="str">
        <f t="shared" si="81"/>
        <v>CNY</v>
      </c>
      <c r="AA324" s="31">
        <f t="shared" si="72"/>
        <v>1007.9992000000001</v>
      </c>
      <c r="AB324" s="60">
        <f t="shared" si="82"/>
        <v>2.4466000000000001</v>
      </c>
      <c r="AC324" s="61">
        <f t="shared" si="73"/>
        <v>2.4466000000000001</v>
      </c>
      <c r="AD324" s="13">
        <f t="shared" si="89"/>
        <v>2.5199980000000002</v>
      </c>
      <c r="AE324" s="34">
        <f t="shared" si="83"/>
        <v>0</v>
      </c>
      <c r="AF324" s="60">
        <f t="shared" si="84"/>
        <v>0</v>
      </c>
      <c r="AG324" s="36">
        <f t="shared" si="85"/>
        <v>29.35920000000003</v>
      </c>
      <c r="AH324" s="37">
        <f t="shared" si="86"/>
        <v>-0.57763137254909225</v>
      </c>
      <c r="AI324" s="50" t="s">
        <v>76</v>
      </c>
      <c r="AJ324" s="50"/>
      <c r="AK324" s="25" t="b">
        <v>0</v>
      </c>
      <c r="AL324" s="25"/>
      <c r="AM324" s="25"/>
      <c r="AN324" s="25"/>
      <c r="AO324" s="25"/>
      <c r="AP324" s="37">
        <f t="shared" si="87"/>
        <v>10.07421568627451</v>
      </c>
      <c r="AQ324" s="37"/>
      <c r="AR324" s="37"/>
      <c r="AS324" s="37"/>
      <c r="AT324" s="34">
        <f t="shared" si="74"/>
        <v>19.28498431372552</v>
      </c>
    </row>
    <row r="325" spans="1:46" ht="15.75" x14ac:dyDescent="0.25">
      <c r="A325" s="15">
        <v>382276</v>
      </c>
      <c r="B325" s="16">
        <v>44714</v>
      </c>
      <c r="C325" s="16" t="s">
        <v>45</v>
      </c>
      <c r="D325" s="17" t="s">
        <v>70</v>
      </c>
      <c r="E325" s="52" t="s">
        <v>385</v>
      </c>
      <c r="F325" s="53">
        <v>80</v>
      </c>
      <c r="G325" s="54">
        <f t="shared" si="75"/>
        <v>2.5199980000000002</v>
      </c>
      <c r="H325" s="44" t="s">
        <v>72</v>
      </c>
      <c r="I325" s="55">
        <f t="shared" si="76"/>
        <v>2.52</v>
      </c>
      <c r="J325" s="56">
        <v>205.51</v>
      </c>
      <c r="K325" s="57">
        <f t="shared" si="77"/>
        <v>2.5185049019607844</v>
      </c>
      <c r="L325" s="44" t="s">
        <v>72</v>
      </c>
      <c r="M325" s="21" t="s">
        <v>73</v>
      </c>
      <c r="N325" s="22">
        <v>44714</v>
      </c>
      <c r="O325" s="23">
        <f t="shared" si="78"/>
        <v>201.59984000000003</v>
      </c>
      <c r="P325" s="23">
        <f t="shared" si="79"/>
        <v>201.59984000000003</v>
      </c>
      <c r="Q325" s="25" t="s">
        <v>74</v>
      </c>
      <c r="R325" s="49" t="s">
        <v>75</v>
      </c>
      <c r="S325" s="21">
        <v>2022060102</v>
      </c>
      <c r="T325" s="58">
        <v>2.4466000000000001</v>
      </c>
      <c r="U325" s="59">
        <f t="shared" si="88"/>
        <v>195.72800000000001</v>
      </c>
      <c r="V325" s="29" t="s">
        <v>72</v>
      </c>
      <c r="W325" s="30" t="b">
        <f t="shared" si="80"/>
        <v>1</v>
      </c>
      <c r="X325" s="25"/>
      <c r="Y325" s="30" t="e">
        <f>VLOOKUP(A325,'[1]Средние курсы'!A:D,4,0)</f>
        <v>#N/A</v>
      </c>
      <c r="Z325" s="30" t="str">
        <f t="shared" si="81"/>
        <v>CNY</v>
      </c>
      <c r="AA325" s="31">
        <f t="shared" si="72"/>
        <v>201.59984000000003</v>
      </c>
      <c r="AB325" s="60">
        <f t="shared" si="82"/>
        <v>2.4466000000000001</v>
      </c>
      <c r="AC325" s="61">
        <f t="shared" si="73"/>
        <v>2.4466000000000001</v>
      </c>
      <c r="AD325" s="13">
        <f t="shared" si="89"/>
        <v>2.5199980000000002</v>
      </c>
      <c r="AE325" s="34">
        <f t="shared" si="83"/>
        <v>0</v>
      </c>
      <c r="AF325" s="60">
        <f t="shared" si="84"/>
        <v>0</v>
      </c>
      <c r="AG325" s="36">
        <f t="shared" si="85"/>
        <v>5.8718400000000059</v>
      </c>
      <c r="AH325" s="37">
        <f t="shared" si="86"/>
        <v>-0.11944784313726586</v>
      </c>
      <c r="AI325" s="50" t="s">
        <v>76</v>
      </c>
      <c r="AJ325" s="50"/>
      <c r="AK325" s="25" t="b">
        <v>0</v>
      </c>
      <c r="AL325" s="25"/>
      <c r="AM325" s="25"/>
      <c r="AN325" s="25"/>
      <c r="AO325" s="25"/>
      <c r="AP325" s="37">
        <f t="shared" si="87"/>
        <v>2.0148039215686278</v>
      </c>
      <c r="AQ325" s="37"/>
      <c r="AR325" s="37"/>
      <c r="AS325" s="37"/>
      <c r="AT325" s="34">
        <f t="shared" si="74"/>
        <v>3.8570360784313782</v>
      </c>
    </row>
    <row r="326" spans="1:46" ht="15.75" x14ac:dyDescent="0.25">
      <c r="A326" s="15">
        <v>382276</v>
      </c>
      <c r="B326" s="16">
        <v>44714</v>
      </c>
      <c r="C326" s="16" t="s">
        <v>45</v>
      </c>
      <c r="D326" s="17" t="s">
        <v>70</v>
      </c>
      <c r="E326" s="52" t="s">
        <v>386</v>
      </c>
      <c r="F326" s="53">
        <v>80</v>
      </c>
      <c r="G326" s="54">
        <f t="shared" si="75"/>
        <v>2.6641980000000003</v>
      </c>
      <c r="H326" s="44" t="s">
        <v>72</v>
      </c>
      <c r="I326" s="55">
        <f t="shared" si="76"/>
        <v>2.6642000000000001</v>
      </c>
      <c r="J326" s="56">
        <v>217.27</v>
      </c>
      <c r="K326" s="57">
        <f t="shared" si="77"/>
        <v>2.6626225490196083</v>
      </c>
      <c r="L326" s="44" t="s">
        <v>72</v>
      </c>
      <c r="M326" s="21" t="s">
        <v>73</v>
      </c>
      <c r="N326" s="22">
        <v>44714</v>
      </c>
      <c r="O326" s="23">
        <f t="shared" si="78"/>
        <v>213.13584000000003</v>
      </c>
      <c r="P326" s="23">
        <f t="shared" si="79"/>
        <v>213.13584000000003</v>
      </c>
      <c r="Q326" s="25" t="s">
        <v>74</v>
      </c>
      <c r="R326" s="49" t="s">
        <v>75</v>
      </c>
      <c r="S326" s="21">
        <v>2022060102</v>
      </c>
      <c r="T326" s="58">
        <v>2.5866000000000002</v>
      </c>
      <c r="U326" s="59">
        <f t="shared" si="88"/>
        <v>206.92800000000003</v>
      </c>
      <c r="V326" s="29" t="s">
        <v>72</v>
      </c>
      <c r="W326" s="30" t="b">
        <f t="shared" si="80"/>
        <v>1</v>
      </c>
      <c r="X326" s="25"/>
      <c r="Y326" s="30" t="e">
        <f>VLOOKUP(A326,'[1]Средние курсы'!A:D,4,0)</f>
        <v>#N/A</v>
      </c>
      <c r="Z326" s="30" t="str">
        <f t="shared" si="81"/>
        <v>CNY</v>
      </c>
      <c r="AA326" s="31">
        <f t="shared" si="72"/>
        <v>213.13583999999997</v>
      </c>
      <c r="AB326" s="60">
        <f t="shared" si="82"/>
        <v>2.5866000000000002</v>
      </c>
      <c r="AC326" s="61">
        <f t="shared" si="73"/>
        <v>2.5865999999999998</v>
      </c>
      <c r="AD326" s="13">
        <f t="shared" si="89"/>
        <v>2.6641979999999998</v>
      </c>
      <c r="AE326" s="34">
        <f t="shared" si="83"/>
        <v>0</v>
      </c>
      <c r="AF326" s="60">
        <f t="shared" si="84"/>
        <v>-3.5527136788005009E-14</v>
      </c>
      <c r="AG326" s="36">
        <f t="shared" si="85"/>
        <v>6.2078400000000045</v>
      </c>
      <c r="AH326" s="37">
        <f t="shared" si="86"/>
        <v>-0.12603607843132636</v>
      </c>
      <c r="AI326" s="50" t="s">
        <v>76</v>
      </c>
      <c r="AJ326" s="50"/>
      <c r="AK326" s="25" t="b">
        <v>0</v>
      </c>
      <c r="AL326" s="25"/>
      <c r="AM326" s="25"/>
      <c r="AN326" s="25"/>
      <c r="AO326" s="25"/>
      <c r="AP326" s="37">
        <f t="shared" si="87"/>
        <v>2.130098039215687</v>
      </c>
      <c r="AQ326" s="37"/>
      <c r="AR326" s="37"/>
      <c r="AS326" s="37"/>
      <c r="AT326" s="34">
        <f t="shared" si="74"/>
        <v>4.0777419607843175</v>
      </c>
    </row>
    <row r="327" spans="1:46" ht="15.75" x14ac:dyDescent="0.25">
      <c r="A327" s="15">
        <v>382276</v>
      </c>
      <c r="B327" s="16">
        <v>44714</v>
      </c>
      <c r="C327" s="16" t="s">
        <v>45</v>
      </c>
      <c r="D327" s="17" t="s">
        <v>70</v>
      </c>
      <c r="E327" s="52" t="s">
        <v>387</v>
      </c>
      <c r="F327" s="53">
        <v>480</v>
      </c>
      <c r="G327" s="54">
        <f t="shared" si="75"/>
        <v>2.6104320000000003</v>
      </c>
      <c r="H327" s="44" t="s">
        <v>72</v>
      </c>
      <c r="I327" s="55">
        <f t="shared" si="76"/>
        <v>2.6103999999999998</v>
      </c>
      <c r="J327" s="56">
        <v>1277.3399999999999</v>
      </c>
      <c r="K327" s="57">
        <f t="shared" si="77"/>
        <v>2.6089460784313725</v>
      </c>
      <c r="L327" s="44" t="s">
        <v>72</v>
      </c>
      <c r="M327" s="21" t="s">
        <v>73</v>
      </c>
      <c r="N327" s="22">
        <v>44714</v>
      </c>
      <c r="O327" s="23">
        <f t="shared" si="78"/>
        <v>1253.0073600000001</v>
      </c>
      <c r="P327" s="23">
        <f t="shared" si="79"/>
        <v>1253.0073600000001</v>
      </c>
      <c r="Q327" s="25" t="s">
        <v>74</v>
      </c>
      <c r="R327" s="49" t="s">
        <v>75</v>
      </c>
      <c r="S327" s="21">
        <v>2022060102</v>
      </c>
      <c r="T327" s="58">
        <v>2.5344000000000002</v>
      </c>
      <c r="U327" s="59">
        <f t="shared" si="88"/>
        <v>1216.5120000000002</v>
      </c>
      <c r="V327" s="29" t="s">
        <v>72</v>
      </c>
      <c r="W327" s="30" t="b">
        <f t="shared" si="80"/>
        <v>1</v>
      </c>
      <c r="X327" s="25"/>
      <c r="Y327" s="30" t="e">
        <f>VLOOKUP(A327,'[1]Средние курсы'!A:D,4,0)</f>
        <v>#N/A</v>
      </c>
      <c r="Z327" s="30" t="str">
        <f t="shared" si="81"/>
        <v>CNY</v>
      </c>
      <c r="AA327" s="31">
        <f t="shared" si="72"/>
        <v>1253.0073600000001</v>
      </c>
      <c r="AB327" s="60">
        <f t="shared" si="82"/>
        <v>2.5344000000000002</v>
      </c>
      <c r="AC327" s="61">
        <f t="shared" si="73"/>
        <v>2.5344000000000002</v>
      </c>
      <c r="AD327" s="13">
        <f t="shared" si="89"/>
        <v>2.6104320000000003</v>
      </c>
      <c r="AE327" s="34">
        <f t="shared" si="83"/>
        <v>0</v>
      </c>
      <c r="AF327" s="60">
        <f t="shared" si="84"/>
        <v>0</v>
      </c>
      <c r="AG327" s="36">
        <f t="shared" si="85"/>
        <v>36.495360000000048</v>
      </c>
      <c r="AH327" s="37">
        <f t="shared" si="86"/>
        <v>-0.71324235294135008</v>
      </c>
      <c r="AI327" s="50" t="s">
        <v>76</v>
      </c>
      <c r="AJ327" s="50"/>
      <c r="AK327" s="25" t="b">
        <v>0</v>
      </c>
      <c r="AL327" s="25"/>
      <c r="AM327" s="25"/>
      <c r="AN327" s="25"/>
      <c r="AO327" s="25"/>
      <c r="AP327" s="37">
        <f t="shared" si="87"/>
        <v>12.522941176470589</v>
      </c>
      <c r="AQ327" s="37"/>
      <c r="AR327" s="37"/>
      <c r="AS327" s="37"/>
      <c r="AT327" s="34">
        <f t="shared" si="74"/>
        <v>23.972418823529459</v>
      </c>
    </row>
    <row r="328" spans="1:46" ht="15.75" x14ac:dyDescent="0.25">
      <c r="A328" s="15">
        <v>382276</v>
      </c>
      <c r="B328" s="16">
        <v>44714</v>
      </c>
      <c r="C328" s="16" t="s">
        <v>45</v>
      </c>
      <c r="D328" s="17" t="s">
        <v>70</v>
      </c>
      <c r="E328" s="52" t="s">
        <v>388</v>
      </c>
      <c r="F328" s="53">
        <v>240</v>
      </c>
      <c r="G328" s="54">
        <f t="shared" si="75"/>
        <v>0.194773</v>
      </c>
      <c r="H328" s="44" t="s">
        <v>72</v>
      </c>
      <c r="I328" s="55">
        <f t="shared" si="76"/>
        <v>0.1948</v>
      </c>
      <c r="J328" s="56">
        <v>47.65</v>
      </c>
      <c r="K328" s="57">
        <f t="shared" si="77"/>
        <v>0.19464869281045749</v>
      </c>
      <c r="L328" s="44" t="s">
        <v>72</v>
      </c>
      <c r="M328" s="21" t="s">
        <v>73</v>
      </c>
      <c r="N328" s="22">
        <v>44714</v>
      </c>
      <c r="O328" s="23">
        <f t="shared" si="78"/>
        <v>46.745519999999999</v>
      </c>
      <c r="P328" s="23">
        <f t="shared" si="79"/>
        <v>46.745519999999999</v>
      </c>
      <c r="Q328" s="25" t="s">
        <v>74</v>
      </c>
      <c r="R328" s="49" t="s">
        <v>75</v>
      </c>
      <c r="S328" s="21">
        <v>2022060102</v>
      </c>
      <c r="T328" s="58">
        <v>0.18909999999999999</v>
      </c>
      <c r="U328" s="59">
        <f t="shared" si="88"/>
        <v>45.384</v>
      </c>
      <c r="V328" s="29" t="s">
        <v>72</v>
      </c>
      <c r="W328" s="30" t="b">
        <f t="shared" si="80"/>
        <v>1</v>
      </c>
      <c r="X328" s="25"/>
      <c r="Y328" s="30" t="e">
        <f>VLOOKUP(A328,'[1]Средние курсы'!A:D,4,0)</f>
        <v>#N/A</v>
      </c>
      <c r="Z328" s="30" t="str">
        <f t="shared" si="81"/>
        <v>CNY</v>
      </c>
      <c r="AA328" s="31">
        <f t="shared" si="72"/>
        <v>46.745519999999999</v>
      </c>
      <c r="AB328" s="60">
        <f t="shared" si="82"/>
        <v>0.18909999999999999</v>
      </c>
      <c r="AC328" s="61">
        <f t="shared" si="73"/>
        <v>0.18909999999999999</v>
      </c>
      <c r="AD328" s="13">
        <f t="shared" si="89"/>
        <v>0.194773</v>
      </c>
      <c r="AE328" s="34">
        <f t="shared" si="83"/>
        <v>0</v>
      </c>
      <c r="AF328" s="60">
        <f t="shared" si="84"/>
        <v>0</v>
      </c>
      <c r="AG328" s="36">
        <f t="shared" si="85"/>
        <v>1.3615200000000027</v>
      </c>
      <c r="AH328" s="37">
        <f t="shared" si="86"/>
        <v>-2.9833725490202578E-2</v>
      </c>
      <c r="AI328" s="50" t="s">
        <v>76</v>
      </c>
      <c r="AJ328" s="50"/>
      <c r="AK328" s="25" t="b">
        <v>0</v>
      </c>
      <c r="AL328" s="25"/>
      <c r="AM328" s="25"/>
      <c r="AN328" s="25"/>
      <c r="AO328" s="25"/>
      <c r="AP328" s="37">
        <f t="shared" si="87"/>
        <v>0.46715686274509799</v>
      </c>
      <c r="AQ328" s="37"/>
      <c r="AR328" s="37"/>
      <c r="AS328" s="37"/>
      <c r="AT328" s="34">
        <f t="shared" si="74"/>
        <v>0.89436313725490479</v>
      </c>
    </row>
    <row r="329" spans="1:46" ht="15.75" x14ac:dyDescent="0.25">
      <c r="A329" s="15">
        <v>382276</v>
      </c>
      <c r="B329" s="16">
        <v>44714</v>
      </c>
      <c r="C329" s="16" t="s">
        <v>45</v>
      </c>
      <c r="D329" s="17" t="s">
        <v>70</v>
      </c>
      <c r="E329" s="52" t="s">
        <v>389</v>
      </c>
      <c r="F329" s="53">
        <v>80</v>
      </c>
      <c r="G329" s="54">
        <f t="shared" si="75"/>
        <v>0.35524699999999998</v>
      </c>
      <c r="H329" s="44" t="s">
        <v>72</v>
      </c>
      <c r="I329" s="55">
        <f t="shared" si="76"/>
        <v>0.35520000000000002</v>
      </c>
      <c r="J329" s="56">
        <v>28.97</v>
      </c>
      <c r="K329" s="57">
        <f t="shared" si="77"/>
        <v>0.35502450980392153</v>
      </c>
      <c r="L329" s="44" t="s">
        <v>72</v>
      </c>
      <c r="M329" s="21" t="s">
        <v>73</v>
      </c>
      <c r="N329" s="22">
        <v>44714</v>
      </c>
      <c r="O329" s="23">
        <f t="shared" si="78"/>
        <v>28.419759999999997</v>
      </c>
      <c r="P329" s="23">
        <f t="shared" si="79"/>
        <v>28.419759999999997</v>
      </c>
      <c r="Q329" s="25" t="s">
        <v>74</v>
      </c>
      <c r="R329" s="49" t="s">
        <v>75</v>
      </c>
      <c r="S329" s="21">
        <v>2022060102</v>
      </c>
      <c r="T329" s="58">
        <v>0.34489999999999998</v>
      </c>
      <c r="U329" s="59">
        <f t="shared" si="88"/>
        <v>27.591999999999999</v>
      </c>
      <c r="V329" s="29" t="s">
        <v>72</v>
      </c>
      <c r="W329" s="30" t="b">
        <f t="shared" si="80"/>
        <v>1</v>
      </c>
      <c r="X329" s="25"/>
      <c r="Y329" s="30" t="e">
        <f>VLOOKUP(A329,'[1]Средние курсы'!A:D,4,0)</f>
        <v>#N/A</v>
      </c>
      <c r="Z329" s="30" t="str">
        <f t="shared" si="81"/>
        <v>CNY</v>
      </c>
      <c r="AA329" s="31">
        <f t="shared" si="72"/>
        <v>28.419759999999997</v>
      </c>
      <c r="AB329" s="60">
        <f t="shared" si="82"/>
        <v>0.34489999999999998</v>
      </c>
      <c r="AC329" s="61">
        <f t="shared" si="73"/>
        <v>0.34489999999999998</v>
      </c>
      <c r="AD329" s="13">
        <f t="shared" si="89"/>
        <v>0.35524699999999998</v>
      </c>
      <c r="AE329" s="34">
        <f t="shared" si="83"/>
        <v>0</v>
      </c>
      <c r="AF329" s="60">
        <f t="shared" si="84"/>
        <v>0</v>
      </c>
      <c r="AG329" s="36">
        <f t="shared" si="85"/>
        <v>0.82775999999999961</v>
      </c>
      <c r="AH329" s="37">
        <f t="shared" si="86"/>
        <v>-1.7799215686276071E-2</v>
      </c>
      <c r="AI329" s="50" t="s">
        <v>76</v>
      </c>
      <c r="AJ329" s="50"/>
      <c r="AK329" s="25" t="b">
        <v>0</v>
      </c>
      <c r="AL329" s="25"/>
      <c r="AM329" s="25"/>
      <c r="AN329" s="25"/>
      <c r="AO329" s="25"/>
      <c r="AP329" s="37">
        <f t="shared" si="87"/>
        <v>0.28401960784313723</v>
      </c>
      <c r="AQ329" s="37"/>
      <c r="AR329" s="37"/>
      <c r="AS329" s="37"/>
      <c r="AT329" s="34">
        <f t="shared" si="74"/>
        <v>0.54374039215686243</v>
      </c>
    </row>
    <row r="330" spans="1:46" ht="15.75" x14ac:dyDescent="0.25">
      <c r="A330" s="15">
        <v>382276</v>
      </c>
      <c r="B330" s="16">
        <v>44714</v>
      </c>
      <c r="C330" s="16" t="s">
        <v>45</v>
      </c>
      <c r="D330" s="17" t="s">
        <v>70</v>
      </c>
      <c r="E330" s="52" t="s">
        <v>390</v>
      </c>
      <c r="F330" s="53">
        <v>40</v>
      </c>
      <c r="G330" s="54">
        <f t="shared" si="75"/>
        <v>0.51005599999999995</v>
      </c>
      <c r="H330" s="44" t="s">
        <v>72</v>
      </c>
      <c r="I330" s="55">
        <f t="shared" si="76"/>
        <v>0.5101</v>
      </c>
      <c r="J330" s="56">
        <v>20.8</v>
      </c>
      <c r="K330" s="57">
        <f t="shared" si="77"/>
        <v>0.50980392156862742</v>
      </c>
      <c r="L330" s="44" t="s">
        <v>72</v>
      </c>
      <c r="M330" s="21" t="s">
        <v>73</v>
      </c>
      <c r="N330" s="22">
        <v>44714</v>
      </c>
      <c r="O330" s="23">
        <f t="shared" si="78"/>
        <v>20.402239999999999</v>
      </c>
      <c r="P330" s="23">
        <f t="shared" si="79"/>
        <v>20.402239999999999</v>
      </c>
      <c r="Q330" s="25" t="s">
        <v>74</v>
      </c>
      <c r="R330" s="49" t="s">
        <v>75</v>
      </c>
      <c r="S330" s="21">
        <v>2022060102</v>
      </c>
      <c r="T330" s="58">
        <v>0.49519999999999997</v>
      </c>
      <c r="U330" s="59">
        <f t="shared" si="88"/>
        <v>19.808</v>
      </c>
      <c r="V330" s="29" t="s">
        <v>72</v>
      </c>
      <c r="W330" s="30" t="b">
        <f t="shared" si="80"/>
        <v>1</v>
      </c>
      <c r="X330" s="25"/>
      <c r="Y330" s="30" t="e">
        <f>VLOOKUP(A330,'[1]Средние курсы'!A:D,4,0)</f>
        <v>#N/A</v>
      </c>
      <c r="Z330" s="30" t="str">
        <f t="shared" si="81"/>
        <v>CNY</v>
      </c>
      <c r="AA330" s="31">
        <f t="shared" si="72"/>
        <v>20.402239999999999</v>
      </c>
      <c r="AB330" s="60">
        <f t="shared" si="82"/>
        <v>0.49519999999999997</v>
      </c>
      <c r="AC330" s="61">
        <f>ROUND(I330/1.03,4)</f>
        <v>0.49519999999999997</v>
      </c>
      <c r="AD330" s="13">
        <f t="shared" si="89"/>
        <v>0.51005599999999995</v>
      </c>
      <c r="AE330" s="34">
        <f t="shared" si="83"/>
        <v>0</v>
      </c>
      <c r="AF330" s="60">
        <f t="shared" si="84"/>
        <v>0</v>
      </c>
      <c r="AG330" s="36">
        <f t="shared" si="85"/>
        <v>0.59423999999999921</v>
      </c>
      <c r="AH330" s="37">
        <f t="shared" si="86"/>
        <v>-1.0083137254901509E-2</v>
      </c>
      <c r="AI330" s="50" t="s">
        <v>76</v>
      </c>
      <c r="AJ330" s="50"/>
      <c r="AK330" s="25" t="b">
        <v>0</v>
      </c>
      <c r="AL330" s="25"/>
      <c r="AM330" s="25"/>
      <c r="AN330" s="25"/>
      <c r="AO330" s="25"/>
      <c r="AP330" s="37">
        <f t="shared" si="87"/>
        <v>0.20392156862745098</v>
      </c>
      <c r="AQ330" s="37"/>
      <c r="AR330" s="37"/>
      <c r="AS330" s="37"/>
      <c r="AT330" s="34">
        <f t="shared" si="74"/>
        <v>0.39031843137254824</v>
      </c>
    </row>
    <row r="331" spans="1:46" ht="15.75" x14ac:dyDescent="0.25">
      <c r="A331" s="15">
        <v>382276</v>
      </c>
      <c r="B331" s="16">
        <v>44714</v>
      </c>
      <c r="C331" s="16" t="s">
        <v>45</v>
      </c>
      <c r="D331" s="17" t="s">
        <v>70</v>
      </c>
      <c r="E331" s="52" t="s">
        <v>391</v>
      </c>
      <c r="F331" s="53">
        <v>80</v>
      </c>
      <c r="G331" s="54">
        <f t="shared" si="75"/>
        <v>0.50758400000000004</v>
      </c>
      <c r="H331" s="44" t="s">
        <v>72</v>
      </c>
      <c r="I331" s="55">
        <f t="shared" si="76"/>
        <v>0.50760000000000005</v>
      </c>
      <c r="J331" s="56">
        <v>41.4</v>
      </c>
      <c r="K331" s="57">
        <f t="shared" si="77"/>
        <v>0.50735294117647056</v>
      </c>
      <c r="L331" s="44" t="s">
        <v>72</v>
      </c>
      <c r="M331" s="21" t="s">
        <v>73</v>
      </c>
      <c r="N331" s="22">
        <v>44714</v>
      </c>
      <c r="O331" s="23">
        <f t="shared" si="78"/>
        <v>40.606720000000003</v>
      </c>
      <c r="P331" s="23">
        <f t="shared" si="79"/>
        <v>40.606720000000003</v>
      </c>
      <c r="Q331" s="25" t="s">
        <v>74</v>
      </c>
      <c r="R331" s="49" t="s">
        <v>75</v>
      </c>
      <c r="S331" s="21">
        <v>2022060102</v>
      </c>
      <c r="T331" s="58">
        <v>0.49280000000000002</v>
      </c>
      <c r="U331" s="59">
        <f t="shared" si="88"/>
        <v>39.423999999999999</v>
      </c>
      <c r="V331" s="29" t="s">
        <v>72</v>
      </c>
      <c r="W331" s="30" t="b">
        <f t="shared" si="80"/>
        <v>1</v>
      </c>
      <c r="X331" s="25"/>
      <c r="Y331" s="30" t="e">
        <f>VLOOKUP(A331,'[1]Средние курсы'!A:D,4,0)</f>
        <v>#N/A</v>
      </c>
      <c r="Z331" s="30" t="str">
        <f t="shared" si="81"/>
        <v>CNY</v>
      </c>
      <c r="AA331" s="31">
        <f t="shared" si="72"/>
        <v>40.606720000000003</v>
      </c>
      <c r="AB331" s="60">
        <f t="shared" si="82"/>
        <v>0.49280000000000002</v>
      </c>
      <c r="AC331" s="61">
        <f t="shared" si="73"/>
        <v>0.49280000000000002</v>
      </c>
      <c r="AD331" s="13">
        <f t="shared" si="89"/>
        <v>0.50758400000000004</v>
      </c>
      <c r="AE331" s="34">
        <f t="shared" si="83"/>
        <v>0</v>
      </c>
      <c r="AF331" s="60">
        <f t="shared" si="84"/>
        <v>0</v>
      </c>
      <c r="AG331" s="36">
        <f t="shared" si="85"/>
        <v>1.1827200000000015</v>
      </c>
      <c r="AH331" s="37">
        <f t="shared" si="86"/>
        <v>-1.8484705882357844E-2</v>
      </c>
      <c r="AI331" s="50" t="s">
        <v>76</v>
      </c>
      <c r="AJ331" s="50"/>
      <c r="AK331" s="25" t="b">
        <v>0</v>
      </c>
      <c r="AL331" s="25"/>
      <c r="AM331" s="25"/>
      <c r="AN331" s="25"/>
      <c r="AO331" s="25"/>
      <c r="AP331" s="37">
        <f t="shared" si="87"/>
        <v>0.40588235294117647</v>
      </c>
      <c r="AQ331" s="37"/>
      <c r="AR331" s="37"/>
      <c r="AS331" s="37"/>
      <c r="AT331" s="34">
        <f t="shared" si="74"/>
        <v>0.77683764705882508</v>
      </c>
    </row>
    <row r="332" spans="1:46" ht="15.75" x14ac:dyDescent="0.25">
      <c r="A332" s="15">
        <v>382276</v>
      </c>
      <c r="B332" s="16">
        <v>44714</v>
      </c>
      <c r="C332" s="16" t="s">
        <v>45</v>
      </c>
      <c r="D332" s="17" t="s">
        <v>70</v>
      </c>
      <c r="E332" s="52" t="s">
        <v>392</v>
      </c>
      <c r="F332" s="53">
        <v>40</v>
      </c>
      <c r="G332" s="54">
        <f t="shared" si="75"/>
        <v>5.2428029999999994</v>
      </c>
      <c r="H332" s="44" t="s">
        <v>72</v>
      </c>
      <c r="I332" s="55">
        <f t="shared" si="76"/>
        <v>5.2427999999999999</v>
      </c>
      <c r="J332" s="56">
        <v>213.78</v>
      </c>
      <c r="K332" s="57">
        <f t="shared" si="77"/>
        <v>5.2397058823529417</v>
      </c>
      <c r="L332" s="44" t="s">
        <v>72</v>
      </c>
      <c r="M332" s="21" t="s">
        <v>73</v>
      </c>
      <c r="N332" s="22">
        <v>44714</v>
      </c>
      <c r="O332" s="23">
        <f t="shared" si="78"/>
        <v>209.71211999999997</v>
      </c>
      <c r="P332" s="23">
        <f t="shared" si="79"/>
        <v>209.71211999999997</v>
      </c>
      <c r="Q332" s="25" t="s">
        <v>74</v>
      </c>
      <c r="R332" s="49" t="s">
        <v>75</v>
      </c>
      <c r="S332" s="21">
        <v>2022060102</v>
      </c>
      <c r="T332" s="58">
        <v>5.0900999999999996</v>
      </c>
      <c r="U332" s="59">
        <f t="shared" si="88"/>
        <v>203.60399999999998</v>
      </c>
      <c r="V332" s="29" t="s">
        <v>72</v>
      </c>
      <c r="W332" s="30" t="b">
        <f t="shared" si="80"/>
        <v>1</v>
      </c>
      <c r="X332" s="25"/>
      <c r="Y332" s="30" t="e">
        <f>VLOOKUP(A332,'[1]Средние курсы'!A:D,4,0)</f>
        <v>#N/A</v>
      </c>
      <c r="Z332" s="30" t="str">
        <f t="shared" si="81"/>
        <v>CNY</v>
      </c>
      <c r="AA332" s="31">
        <f t="shared" si="72"/>
        <v>209.71211999999997</v>
      </c>
      <c r="AB332" s="60">
        <f t="shared" si="82"/>
        <v>5.0900999999999996</v>
      </c>
      <c r="AC332" s="61">
        <f t="shared" si="73"/>
        <v>5.0900999999999996</v>
      </c>
      <c r="AD332" s="13">
        <f t="shared" si="89"/>
        <v>5.2428029999999994</v>
      </c>
      <c r="AE332" s="34">
        <f t="shared" si="83"/>
        <v>0</v>
      </c>
      <c r="AF332" s="60">
        <f t="shared" si="84"/>
        <v>0</v>
      </c>
      <c r="AG332" s="36">
        <f t="shared" si="85"/>
        <v>6.1081199999999924</v>
      </c>
      <c r="AH332" s="37">
        <f t="shared" si="86"/>
        <v>-0.12388470588231115</v>
      </c>
      <c r="AI332" s="50" t="s">
        <v>76</v>
      </c>
      <c r="AJ332" s="50"/>
      <c r="AK332" s="25" t="b">
        <v>0</v>
      </c>
      <c r="AL332" s="25"/>
      <c r="AM332" s="25"/>
      <c r="AN332" s="25"/>
      <c r="AO332" s="25"/>
      <c r="AP332" s="37">
        <f t="shared" si="87"/>
        <v>2.0958823529411768</v>
      </c>
      <c r="AQ332" s="37"/>
      <c r="AR332" s="37"/>
      <c r="AS332" s="37"/>
      <c r="AT332" s="34">
        <f t="shared" si="74"/>
        <v>4.0122376470588161</v>
      </c>
    </row>
    <row r="333" spans="1:46" ht="15.75" x14ac:dyDescent="0.25">
      <c r="A333" s="15">
        <v>382276</v>
      </c>
      <c r="B333" s="16">
        <v>44714</v>
      </c>
      <c r="C333" s="16" t="s">
        <v>45</v>
      </c>
      <c r="D333" s="17" t="s">
        <v>70</v>
      </c>
      <c r="E333" s="52" t="s">
        <v>393</v>
      </c>
      <c r="F333" s="53">
        <v>40</v>
      </c>
      <c r="G333" s="54">
        <f t="shared" si="75"/>
        <v>5.8660560000000004</v>
      </c>
      <c r="H333" s="44" t="s">
        <v>72</v>
      </c>
      <c r="I333" s="55">
        <f t="shared" si="76"/>
        <v>5.8661000000000003</v>
      </c>
      <c r="J333" s="56">
        <v>239.2</v>
      </c>
      <c r="K333" s="57">
        <f t="shared" si="77"/>
        <v>5.8627450980392153</v>
      </c>
      <c r="L333" s="44" t="s">
        <v>72</v>
      </c>
      <c r="M333" s="21" t="s">
        <v>73</v>
      </c>
      <c r="N333" s="22">
        <v>44714</v>
      </c>
      <c r="O333" s="23">
        <f t="shared" si="78"/>
        <v>234.64224000000002</v>
      </c>
      <c r="P333" s="23">
        <f t="shared" si="79"/>
        <v>234.64224000000002</v>
      </c>
      <c r="Q333" s="25" t="s">
        <v>74</v>
      </c>
      <c r="R333" s="49" t="s">
        <v>75</v>
      </c>
      <c r="S333" s="21">
        <v>2022060102</v>
      </c>
      <c r="T333" s="58">
        <v>5.6951999999999998</v>
      </c>
      <c r="U333" s="59">
        <f t="shared" si="88"/>
        <v>227.80799999999999</v>
      </c>
      <c r="V333" s="29" t="s">
        <v>72</v>
      </c>
      <c r="W333" s="30" t="b">
        <f t="shared" si="80"/>
        <v>1</v>
      </c>
      <c r="X333" s="25"/>
      <c r="Y333" s="30" t="e">
        <f>VLOOKUP(A333,'[1]Средние курсы'!A:D,4,0)</f>
        <v>#N/A</v>
      </c>
      <c r="Z333" s="30" t="str">
        <f t="shared" si="81"/>
        <v>CNY</v>
      </c>
      <c r="AA333" s="31">
        <f t="shared" si="72"/>
        <v>234.64224000000002</v>
      </c>
      <c r="AB333" s="60">
        <f t="shared" si="82"/>
        <v>5.6951999999999998</v>
      </c>
      <c r="AC333" s="61">
        <f t="shared" si="73"/>
        <v>5.6951999999999998</v>
      </c>
      <c r="AD333" s="13">
        <f t="shared" si="89"/>
        <v>5.8660560000000004</v>
      </c>
      <c r="AE333" s="34">
        <f t="shared" si="83"/>
        <v>0</v>
      </c>
      <c r="AF333" s="60">
        <f t="shared" si="84"/>
        <v>0</v>
      </c>
      <c r="AG333" s="36">
        <f t="shared" si="85"/>
        <v>6.8342400000000225</v>
      </c>
      <c r="AH333" s="37">
        <f t="shared" si="86"/>
        <v>-0.13243607843140381</v>
      </c>
      <c r="AI333" s="50" t="s">
        <v>76</v>
      </c>
      <c r="AJ333" s="50"/>
      <c r="AK333" s="25" t="b">
        <v>0</v>
      </c>
      <c r="AL333" s="25"/>
      <c r="AM333" s="25"/>
      <c r="AN333" s="25"/>
      <c r="AO333" s="25"/>
      <c r="AP333" s="37">
        <f t="shared" si="87"/>
        <v>2.3450980392156864</v>
      </c>
      <c r="AQ333" s="37"/>
      <c r="AR333" s="37"/>
      <c r="AS333" s="37"/>
      <c r="AT333" s="34">
        <f t="shared" si="74"/>
        <v>4.4891419607843357</v>
      </c>
    </row>
    <row r="334" spans="1:46" ht="15.75" x14ac:dyDescent="0.25">
      <c r="A334" s="15">
        <v>382276</v>
      </c>
      <c r="B334" s="16">
        <v>44714</v>
      </c>
      <c r="C334" s="16" t="s">
        <v>45</v>
      </c>
      <c r="D334" s="17" t="s">
        <v>70</v>
      </c>
      <c r="E334" s="52" t="s">
        <v>394</v>
      </c>
      <c r="F334" s="53">
        <v>120</v>
      </c>
      <c r="G334" s="54">
        <f t="shared" si="75"/>
        <v>0.82533900000000004</v>
      </c>
      <c r="H334" s="44" t="s">
        <v>72</v>
      </c>
      <c r="I334" s="55">
        <f t="shared" si="76"/>
        <v>0.82530000000000003</v>
      </c>
      <c r="J334" s="56">
        <v>100.96</v>
      </c>
      <c r="K334" s="57">
        <f t="shared" si="77"/>
        <v>0.8248366013071895</v>
      </c>
      <c r="L334" s="44" t="s">
        <v>72</v>
      </c>
      <c r="M334" s="21" t="s">
        <v>73</v>
      </c>
      <c r="N334" s="22">
        <v>44714</v>
      </c>
      <c r="O334" s="23">
        <f t="shared" si="78"/>
        <v>99.040680000000009</v>
      </c>
      <c r="P334" s="23">
        <f t="shared" si="79"/>
        <v>99.040680000000009</v>
      </c>
      <c r="Q334" s="25" t="s">
        <v>74</v>
      </c>
      <c r="R334" s="49" t="s">
        <v>75</v>
      </c>
      <c r="S334" s="21">
        <v>2022060102</v>
      </c>
      <c r="T334" s="58">
        <v>0.80130000000000001</v>
      </c>
      <c r="U334" s="59">
        <f t="shared" si="88"/>
        <v>96.156000000000006</v>
      </c>
      <c r="V334" s="29" t="s">
        <v>72</v>
      </c>
      <c r="W334" s="30" t="b">
        <f t="shared" si="80"/>
        <v>1</v>
      </c>
      <c r="X334" s="25"/>
      <c r="Y334" s="30" t="e">
        <f>VLOOKUP(A334,'[1]Средние курсы'!A:D,4,0)</f>
        <v>#N/A</v>
      </c>
      <c r="Z334" s="30" t="str">
        <f t="shared" si="81"/>
        <v>CNY</v>
      </c>
      <c r="AA334" s="31">
        <f t="shared" si="72"/>
        <v>99.040680000000009</v>
      </c>
      <c r="AB334" s="60">
        <f t="shared" si="82"/>
        <v>0.80130000000000001</v>
      </c>
      <c r="AC334" s="61">
        <f t="shared" si="73"/>
        <v>0.80130000000000001</v>
      </c>
      <c r="AD334" s="13">
        <f t="shared" si="89"/>
        <v>0.82533900000000004</v>
      </c>
      <c r="AE334" s="34">
        <f t="shared" si="83"/>
        <v>0</v>
      </c>
      <c r="AF334" s="60">
        <f t="shared" si="84"/>
        <v>0</v>
      </c>
      <c r="AG334" s="36">
        <f t="shared" si="85"/>
        <v>2.8846800000000039</v>
      </c>
      <c r="AH334" s="37">
        <f t="shared" si="86"/>
        <v>-6.028784313726554E-2</v>
      </c>
      <c r="AI334" s="50" t="s">
        <v>76</v>
      </c>
      <c r="AJ334" s="50"/>
      <c r="AK334" s="25" t="b">
        <v>0</v>
      </c>
      <c r="AL334" s="25"/>
      <c r="AM334" s="25"/>
      <c r="AN334" s="25"/>
      <c r="AO334" s="25"/>
      <c r="AP334" s="37">
        <f t="shared" si="87"/>
        <v>0.9898039215686274</v>
      </c>
      <c r="AQ334" s="37"/>
      <c r="AR334" s="37"/>
      <c r="AS334" s="37"/>
      <c r="AT334" s="34">
        <f t="shared" si="74"/>
        <v>1.8948760784313765</v>
      </c>
    </row>
    <row r="335" spans="1:46" ht="15.75" x14ac:dyDescent="0.25">
      <c r="A335" s="15">
        <v>382276</v>
      </c>
      <c r="B335" s="16">
        <v>44714</v>
      </c>
      <c r="C335" s="16" t="s">
        <v>45</v>
      </c>
      <c r="D335" s="17" t="s">
        <v>70</v>
      </c>
      <c r="E335" s="52" t="s">
        <v>395</v>
      </c>
      <c r="F335" s="53">
        <v>40</v>
      </c>
      <c r="G335" s="54">
        <f t="shared" si="75"/>
        <v>2.1997710000000001</v>
      </c>
      <c r="H335" s="44" t="s">
        <v>72</v>
      </c>
      <c r="I335" s="55">
        <f t="shared" si="76"/>
        <v>2.1998000000000002</v>
      </c>
      <c r="J335" s="56">
        <v>89.7</v>
      </c>
      <c r="K335" s="57">
        <f t="shared" si="77"/>
        <v>2.1985294117647056</v>
      </c>
      <c r="L335" s="44" t="s">
        <v>72</v>
      </c>
      <c r="M335" s="21" t="s">
        <v>73</v>
      </c>
      <c r="N335" s="22">
        <v>44714</v>
      </c>
      <c r="O335" s="23">
        <f t="shared" si="78"/>
        <v>87.990840000000006</v>
      </c>
      <c r="P335" s="23">
        <f t="shared" si="79"/>
        <v>87.990840000000006</v>
      </c>
      <c r="Q335" s="25" t="s">
        <v>74</v>
      </c>
      <c r="R335" s="49" t="s">
        <v>75</v>
      </c>
      <c r="S335" s="21">
        <v>2022060102</v>
      </c>
      <c r="T335" s="58">
        <v>2.1356999999999999</v>
      </c>
      <c r="U335" s="59">
        <f t="shared" si="88"/>
        <v>85.427999999999997</v>
      </c>
      <c r="V335" s="29" t="s">
        <v>72</v>
      </c>
      <c r="W335" s="30" t="b">
        <f t="shared" si="80"/>
        <v>1</v>
      </c>
      <c r="X335" s="25"/>
      <c r="Y335" s="30" t="e">
        <f>VLOOKUP(A335,'[1]Средние курсы'!A:D,4,0)</f>
        <v>#N/A</v>
      </c>
      <c r="Z335" s="30" t="str">
        <f t="shared" si="81"/>
        <v>CNY</v>
      </c>
      <c r="AA335" s="31">
        <f t="shared" si="72"/>
        <v>87.990840000000006</v>
      </c>
      <c r="AB335" s="60">
        <f t="shared" si="82"/>
        <v>2.1356999999999999</v>
      </c>
      <c r="AC335" s="61">
        <f t="shared" si="73"/>
        <v>2.1356999999999999</v>
      </c>
      <c r="AD335" s="13">
        <f t="shared" si="89"/>
        <v>2.1997710000000001</v>
      </c>
      <c r="AE335" s="34">
        <f t="shared" si="83"/>
        <v>0</v>
      </c>
      <c r="AF335" s="60">
        <f t="shared" si="84"/>
        <v>0</v>
      </c>
      <c r="AG335" s="36">
        <f t="shared" si="85"/>
        <v>2.5628400000000084</v>
      </c>
      <c r="AH335" s="37">
        <f t="shared" si="86"/>
        <v>-4.9663529411780871E-2</v>
      </c>
      <c r="AI335" s="50" t="s">
        <v>76</v>
      </c>
      <c r="AJ335" s="50"/>
      <c r="AK335" s="25" t="b">
        <v>0</v>
      </c>
      <c r="AL335" s="25"/>
      <c r="AM335" s="25"/>
      <c r="AN335" s="25"/>
      <c r="AO335" s="25"/>
      <c r="AP335" s="37">
        <f t="shared" si="87"/>
        <v>0.87941176470588234</v>
      </c>
      <c r="AQ335" s="37"/>
      <c r="AR335" s="37"/>
      <c r="AS335" s="37"/>
      <c r="AT335" s="34">
        <f t="shared" si="74"/>
        <v>1.6834282352941261</v>
      </c>
    </row>
    <row r="336" spans="1:46" ht="15.75" x14ac:dyDescent="0.25">
      <c r="A336" s="15">
        <v>382276</v>
      </c>
      <c r="B336" s="16">
        <v>44714</v>
      </c>
      <c r="C336" s="16" t="s">
        <v>45</v>
      </c>
      <c r="D336" s="17" t="s">
        <v>70</v>
      </c>
      <c r="E336" s="52" t="s">
        <v>396</v>
      </c>
      <c r="F336" s="53">
        <v>40</v>
      </c>
      <c r="G336" s="54">
        <f t="shared" si="75"/>
        <v>1.155351</v>
      </c>
      <c r="H336" s="44" t="s">
        <v>72</v>
      </c>
      <c r="I336" s="55">
        <f t="shared" si="76"/>
        <v>1.1554</v>
      </c>
      <c r="J336" s="56">
        <v>47.11</v>
      </c>
      <c r="K336" s="57">
        <f t="shared" si="77"/>
        <v>1.1546568627450982</v>
      </c>
      <c r="L336" s="44" t="s">
        <v>72</v>
      </c>
      <c r="M336" s="21" t="s">
        <v>73</v>
      </c>
      <c r="N336" s="22">
        <v>44714</v>
      </c>
      <c r="O336" s="23">
        <f t="shared" si="78"/>
        <v>46.214039999999997</v>
      </c>
      <c r="P336" s="23">
        <f t="shared" si="79"/>
        <v>46.214039999999997</v>
      </c>
      <c r="Q336" s="25" t="s">
        <v>74</v>
      </c>
      <c r="R336" s="49" t="s">
        <v>75</v>
      </c>
      <c r="S336" s="21">
        <v>2022060102</v>
      </c>
      <c r="T336" s="58">
        <v>1.1216999999999999</v>
      </c>
      <c r="U336" s="59">
        <f t="shared" si="88"/>
        <v>44.867999999999995</v>
      </c>
      <c r="V336" s="29" t="s">
        <v>72</v>
      </c>
      <c r="W336" s="30" t="b">
        <f t="shared" si="80"/>
        <v>1</v>
      </c>
      <c r="X336" s="25"/>
      <c r="Y336" s="30" t="e">
        <f>VLOOKUP(A336,'[1]Средние курсы'!A:D,4,0)</f>
        <v>#N/A</v>
      </c>
      <c r="Z336" s="30" t="str">
        <f t="shared" si="81"/>
        <v>CNY</v>
      </c>
      <c r="AA336" s="31">
        <f t="shared" ref="AA336:AA357" si="90">AD336*F336</f>
        <v>46.214039999999997</v>
      </c>
      <c r="AB336" s="60">
        <f t="shared" si="82"/>
        <v>1.1216999999999999</v>
      </c>
      <c r="AC336" s="61">
        <f t="shared" ref="AC336:AC357" si="91">ROUND(I336/1.03,4)</f>
        <v>1.1216999999999999</v>
      </c>
      <c r="AD336" s="13">
        <f t="shared" si="89"/>
        <v>1.155351</v>
      </c>
      <c r="AE336" s="34">
        <f t="shared" si="83"/>
        <v>0</v>
      </c>
      <c r="AF336" s="60">
        <f t="shared" si="84"/>
        <v>0</v>
      </c>
      <c r="AG336" s="36">
        <f t="shared" si="85"/>
        <v>1.3460400000000039</v>
      </c>
      <c r="AH336" s="37">
        <f t="shared" si="86"/>
        <v>-2.7765490196074438E-2</v>
      </c>
      <c r="AI336" s="50" t="s">
        <v>76</v>
      </c>
      <c r="AJ336" s="50"/>
      <c r="AK336" s="25" t="b">
        <v>0</v>
      </c>
      <c r="AL336" s="25"/>
      <c r="AM336" s="25"/>
      <c r="AN336" s="25"/>
      <c r="AO336" s="25"/>
      <c r="AP336" s="37">
        <f t="shared" si="87"/>
        <v>0.46186274509803926</v>
      </c>
      <c r="AQ336" s="37"/>
      <c r="AR336" s="37"/>
      <c r="AS336" s="37"/>
      <c r="AT336" s="34">
        <f t="shared" ref="AT336:AT357" si="92">AG336-AP336</f>
        <v>0.88417725490196464</v>
      </c>
    </row>
    <row r="337" spans="1:46" ht="15.75" x14ac:dyDescent="0.25">
      <c r="A337" s="15">
        <v>382276</v>
      </c>
      <c r="B337" s="16">
        <v>44714</v>
      </c>
      <c r="C337" s="16" t="s">
        <v>45</v>
      </c>
      <c r="D337" s="17" t="s">
        <v>70</v>
      </c>
      <c r="E337" s="52" t="s">
        <v>397</v>
      </c>
      <c r="F337" s="53">
        <v>80</v>
      </c>
      <c r="G337" s="54">
        <f t="shared" ref="G337:G357" si="93">T337*1.03</f>
        <v>6.355100000000001E-2</v>
      </c>
      <c r="H337" s="44" t="s">
        <v>72</v>
      </c>
      <c r="I337" s="55">
        <f t="shared" ref="I337:I366" si="94">ROUND(IF(W337=FALSE,G337/X337,G337),4)</f>
        <v>6.3600000000000004E-2</v>
      </c>
      <c r="J337" s="56">
        <v>5.18</v>
      </c>
      <c r="K337" s="57">
        <f t="shared" ref="K337:K357" si="95">(J337/1.02)/F337</f>
        <v>6.3480392156862742E-2</v>
      </c>
      <c r="L337" s="44" t="s">
        <v>72</v>
      </c>
      <c r="M337" s="21" t="s">
        <v>73</v>
      </c>
      <c r="N337" s="22">
        <v>44714</v>
      </c>
      <c r="O337" s="23">
        <f t="shared" ref="O337:O356" si="96">F337*G337</f>
        <v>5.084080000000001</v>
      </c>
      <c r="P337" s="23">
        <f t="shared" ref="P337:P366" si="97">IF(W337=FALSE,O337/X337,O337)</f>
        <v>5.084080000000001</v>
      </c>
      <c r="Q337" s="25" t="s">
        <v>74</v>
      </c>
      <c r="R337" s="49" t="s">
        <v>75</v>
      </c>
      <c r="S337" s="21">
        <v>2022060102</v>
      </c>
      <c r="T337" s="58">
        <v>6.1700000000000005E-2</v>
      </c>
      <c r="U337" s="59">
        <f t="shared" si="88"/>
        <v>4.9359999999999999</v>
      </c>
      <c r="V337" s="29" t="s">
        <v>72</v>
      </c>
      <c r="W337" s="30" t="b">
        <f t="shared" ref="W337:W366" si="98">V337=H337</f>
        <v>1</v>
      </c>
      <c r="X337" s="25"/>
      <c r="Y337" s="30" t="e">
        <f>VLOOKUP(A337,'[1]Средние курсы'!A:D,4,0)</f>
        <v>#N/A</v>
      </c>
      <c r="Z337" s="30" t="str">
        <f t="shared" ref="Z337:Z366" si="99">IF(H337=V337,V337,"USD")</f>
        <v>CNY</v>
      </c>
      <c r="AA337" s="31">
        <f t="shared" si="90"/>
        <v>5.0840800000000002</v>
      </c>
      <c r="AB337" s="60">
        <f t="shared" ref="AB337:AB366" si="100">T337</f>
        <v>6.1700000000000005E-2</v>
      </c>
      <c r="AC337" s="61">
        <f t="shared" si="91"/>
        <v>6.1699999999999998E-2</v>
      </c>
      <c r="AD337" s="13">
        <f t="shared" si="89"/>
        <v>6.3550999999999996E-2</v>
      </c>
      <c r="AE337" s="34">
        <f t="shared" ref="AE337:AE366" si="101">(AB337-T337)*F337</f>
        <v>0</v>
      </c>
      <c r="AF337" s="60">
        <f t="shared" ref="AF337:AF357" si="102">(AC337-AB337)*F337</f>
        <v>-5.5511151231257827E-16</v>
      </c>
      <c r="AG337" s="36">
        <f t="shared" ref="AG337:AG366" si="103">(AD337-AC337)*F337</f>
        <v>0.14807999999999988</v>
      </c>
      <c r="AH337" s="37">
        <f t="shared" ref="AH337:AH366" si="104">(K337-AD337)*F337</f>
        <v>-5.6486274509803813E-3</v>
      </c>
      <c r="AI337" s="50" t="s">
        <v>76</v>
      </c>
      <c r="AJ337" s="50"/>
      <c r="AK337" s="25" t="b">
        <v>0</v>
      </c>
      <c r="AL337" s="25"/>
      <c r="AM337" s="25"/>
      <c r="AN337" s="25"/>
      <c r="AO337" s="25"/>
      <c r="AP337" s="37">
        <f t="shared" ref="AP337:AP366" si="105">K337*F337*0.01</f>
        <v>5.0784313725490193E-2</v>
      </c>
      <c r="AQ337" s="37"/>
      <c r="AR337" s="37"/>
      <c r="AS337" s="37"/>
      <c r="AT337" s="34">
        <f t="shared" si="92"/>
        <v>9.7295686274509685E-2</v>
      </c>
    </row>
    <row r="338" spans="1:46" ht="15.75" x14ac:dyDescent="0.25">
      <c r="A338" s="15">
        <v>382276</v>
      </c>
      <c r="B338" s="16">
        <v>44714</v>
      </c>
      <c r="C338" s="16" t="s">
        <v>45</v>
      </c>
      <c r="D338" s="17" t="s">
        <v>70</v>
      </c>
      <c r="E338" s="52" t="s">
        <v>398</v>
      </c>
      <c r="F338" s="53">
        <v>240</v>
      </c>
      <c r="G338" s="54">
        <f t="shared" si="93"/>
        <v>2.5337999999999999E-2</v>
      </c>
      <c r="H338" s="44" t="s">
        <v>72</v>
      </c>
      <c r="I338" s="55">
        <f t="shared" si="94"/>
        <v>2.53E-2</v>
      </c>
      <c r="J338" s="56">
        <v>6.2</v>
      </c>
      <c r="K338" s="57">
        <f t="shared" si="95"/>
        <v>2.5326797385620915E-2</v>
      </c>
      <c r="L338" s="44" t="s">
        <v>72</v>
      </c>
      <c r="M338" s="21" t="s">
        <v>73</v>
      </c>
      <c r="N338" s="22">
        <v>44714</v>
      </c>
      <c r="O338" s="23">
        <f t="shared" si="96"/>
        <v>6.0811200000000003</v>
      </c>
      <c r="P338" s="23">
        <f t="shared" si="97"/>
        <v>6.0811200000000003</v>
      </c>
      <c r="Q338" s="25" t="s">
        <v>74</v>
      </c>
      <c r="R338" s="49" t="s">
        <v>75</v>
      </c>
      <c r="S338" s="21">
        <v>2022060102</v>
      </c>
      <c r="T338" s="58">
        <v>2.46E-2</v>
      </c>
      <c r="U338" s="59">
        <f t="shared" si="88"/>
        <v>5.9039999999999999</v>
      </c>
      <c r="V338" s="29" t="s">
        <v>72</v>
      </c>
      <c r="W338" s="30" t="b">
        <f t="shared" si="98"/>
        <v>1</v>
      </c>
      <c r="X338" s="25"/>
      <c r="Y338" s="30" t="e">
        <f>VLOOKUP(A338,'[1]Средние курсы'!A:D,4,0)</f>
        <v>#N/A</v>
      </c>
      <c r="Z338" s="30" t="str">
        <f t="shared" si="99"/>
        <v>CNY</v>
      </c>
      <c r="AA338" s="31">
        <f t="shared" si="90"/>
        <v>6.0811200000000003</v>
      </c>
      <c r="AB338" s="60">
        <f t="shared" si="100"/>
        <v>2.46E-2</v>
      </c>
      <c r="AC338" s="61">
        <f t="shared" si="91"/>
        <v>2.46E-2</v>
      </c>
      <c r="AD338" s="13">
        <f t="shared" si="89"/>
        <v>2.5337999999999999E-2</v>
      </c>
      <c r="AE338" s="34">
        <f t="shared" si="101"/>
        <v>0</v>
      </c>
      <c r="AF338" s="60">
        <f t="shared" si="102"/>
        <v>0</v>
      </c>
      <c r="AG338" s="36">
        <f t="shared" si="103"/>
        <v>0.17711999999999978</v>
      </c>
      <c r="AH338" s="37">
        <f t="shared" si="104"/>
        <v>-2.6886274509801966E-3</v>
      </c>
      <c r="AI338" s="50" t="s">
        <v>76</v>
      </c>
      <c r="AJ338" s="50"/>
      <c r="AK338" s="25" t="b">
        <v>0</v>
      </c>
      <c r="AL338" s="25"/>
      <c r="AM338" s="25"/>
      <c r="AN338" s="25"/>
      <c r="AO338" s="25"/>
      <c r="AP338" s="37">
        <f t="shared" si="105"/>
        <v>6.0784313725490195E-2</v>
      </c>
      <c r="AQ338" s="37"/>
      <c r="AR338" s="37"/>
      <c r="AS338" s="37"/>
      <c r="AT338" s="34">
        <f t="shared" si="92"/>
        <v>0.11633568627450958</v>
      </c>
    </row>
    <row r="339" spans="1:46" ht="15.75" x14ac:dyDescent="0.25">
      <c r="A339" s="15">
        <v>382276</v>
      </c>
      <c r="B339" s="16">
        <v>44714</v>
      </c>
      <c r="C339" s="16" t="s">
        <v>45</v>
      </c>
      <c r="D339" s="17" t="s">
        <v>70</v>
      </c>
      <c r="E339" s="52" t="s">
        <v>399</v>
      </c>
      <c r="F339" s="53">
        <v>40</v>
      </c>
      <c r="G339" s="54">
        <f t="shared" si="93"/>
        <v>0.17118599999999998</v>
      </c>
      <c r="H339" s="44" t="s">
        <v>72</v>
      </c>
      <c r="I339" s="55">
        <f t="shared" si="94"/>
        <v>0.17119999999999999</v>
      </c>
      <c r="J339" s="56">
        <v>6.98</v>
      </c>
      <c r="K339" s="57">
        <f t="shared" si="95"/>
        <v>0.17107843137254902</v>
      </c>
      <c r="L339" s="44" t="s">
        <v>72</v>
      </c>
      <c r="M339" s="21" t="s">
        <v>73</v>
      </c>
      <c r="N339" s="22">
        <v>44714</v>
      </c>
      <c r="O339" s="23">
        <f t="shared" si="96"/>
        <v>6.8474399999999989</v>
      </c>
      <c r="P339" s="23">
        <f t="shared" si="97"/>
        <v>6.8474399999999989</v>
      </c>
      <c r="Q339" s="25" t="s">
        <v>74</v>
      </c>
      <c r="R339" s="49" t="s">
        <v>75</v>
      </c>
      <c r="S339" s="21">
        <v>2022060102</v>
      </c>
      <c r="T339" s="58">
        <v>0.16619999999999999</v>
      </c>
      <c r="U339" s="59">
        <f t="shared" si="88"/>
        <v>6.6479999999999997</v>
      </c>
      <c r="V339" s="29" t="s">
        <v>72</v>
      </c>
      <c r="W339" s="30" t="b">
        <f t="shared" si="98"/>
        <v>1</v>
      </c>
      <c r="X339" s="25"/>
      <c r="Y339" s="30" t="e">
        <f>VLOOKUP(A339,'[1]Средние курсы'!A:D,4,0)</f>
        <v>#N/A</v>
      </c>
      <c r="Z339" s="30" t="str">
        <f t="shared" si="99"/>
        <v>CNY</v>
      </c>
      <c r="AA339" s="31">
        <f t="shared" si="90"/>
        <v>6.8474399999999989</v>
      </c>
      <c r="AB339" s="60">
        <f t="shared" si="100"/>
        <v>0.16619999999999999</v>
      </c>
      <c r="AC339" s="61">
        <f t="shared" si="91"/>
        <v>0.16619999999999999</v>
      </c>
      <c r="AD339" s="13">
        <f t="shared" si="89"/>
        <v>0.17118599999999998</v>
      </c>
      <c r="AE339" s="34">
        <f t="shared" si="101"/>
        <v>0</v>
      </c>
      <c r="AF339" s="60">
        <f t="shared" si="102"/>
        <v>0</v>
      </c>
      <c r="AG339" s="36">
        <f t="shared" si="103"/>
        <v>0.19943999999999962</v>
      </c>
      <c r="AH339" s="37">
        <f t="shared" si="104"/>
        <v>-4.3027450980381854E-3</v>
      </c>
      <c r="AI339" s="50" t="s">
        <v>76</v>
      </c>
      <c r="AJ339" s="50"/>
      <c r="AK339" s="25" t="b">
        <v>0</v>
      </c>
      <c r="AL339" s="25"/>
      <c r="AM339" s="25"/>
      <c r="AN339" s="25"/>
      <c r="AO339" s="25"/>
      <c r="AP339" s="37">
        <f t="shared" si="105"/>
        <v>6.8431372549019612E-2</v>
      </c>
      <c r="AQ339" s="37"/>
      <c r="AR339" s="37"/>
      <c r="AS339" s="37"/>
      <c r="AT339" s="34">
        <f t="shared" si="92"/>
        <v>0.13100862745098002</v>
      </c>
    </row>
    <row r="340" spans="1:46" ht="15.75" x14ac:dyDescent="0.25">
      <c r="A340" s="15">
        <v>382276</v>
      </c>
      <c r="B340" s="16">
        <v>44714</v>
      </c>
      <c r="C340" s="16" t="s">
        <v>45</v>
      </c>
      <c r="D340" s="17" t="s">
        <v>70</v>
      </c>
      <c r="E340" s="52" t="s">
        <v>400</v>
      </c>
      <c r="F340" s="53">
        <v>240</v>
      </c>
      <c r="G340" s="54">
        <f t="shared" si="93"/>
        <v>2.2041999999999999E-2</v>
      </c>
      <c r="H340" s="44" t="s">
        <v>72</v>
      </c>
      <c r="I340" s="55">
        <f t="shared" si="94"/>
        <v>2.1999999999999999E-2</v>
      </c>
      <c r="J340" s="56">
        <v>5.39</v>
      </c>
      <c r="K340" s="57">
        <f t="shared" si="95"/>
        <v>2.2017973856209148E-2</v>
      </c>
      <c r="L340" s="44" t="s">
        <v>72</v>
      </c>
      <c r="M340" s="21" t="s">
        <v>73</v>
      </c>
      <c r="N340" s="22">
        <v>44714</v>
      </c>
      <c r="O340" s="23">
        <f t="shared" si="96"/>
        <v>5.2900799999999997</v>
      </c>
      <c r="P340" s="23">
        <f t="shared" si="97"/>
        <v>5.2900799999999997</v>
      </c>
      <c r="Q340" s="25" t="s">
        <v>74</v>
      </c>
      <c r="R340" s="49" t="s">
        <v>75</v>
      </c>
      <c r="S340" s="21">
        <v>2022060102</v>
      </c>
      <c r="T340" s="58">
        <v>2.1399999999999999E-2</v>
      </c>
      <c r="U340" s="59">
        <f t="shared" si="88"/>
        <v>5.1360000000000001</v>
      </c>
      <c r="V340" s="29" t="s">
        <v>72</v>
      </c>
      <c r="W340" s="30" t="b">
        <f t="shared" si="98"/>
        <v>1</v>
      </c>
      <c r="X340" s="25"/>
      <c r="Y340" s="30" t="e">
        <f>VLOOKUP(A340,'[1]Средние курсы'!A:D,4,0)</f>
        <v>#N/A</v>
      </c>
      <c r="Z340" s="30" t="str">
        <f t="shared" si="99"/>
        <v>CNY</v>
      </c>
      <c r="AA340" s="31">
        <f t="shared" si="90"/>
        <v>5.2900799999999997</v>
      </c>
      <c r="AB340" s="60">
        <f t="shared" si="100"/>
        <v>2.1399999999999999E-2</v>
      </c>
      <c r="AC340" s="61">
        <f t="shared" si="91"/>
        <v>2.1399999999999999E-2</v>
      </c>
      <c r="AD340" s="13">
        <f t="shared" si="89"/>
        <v>2.2041999999999999E-2</v>
      </c>
      <c r="AE340" s="34">
        <f t="shared" si="101"/>
        <v>0</v>
      </c>
      <c r="AF340" s="60">
        <f t="shared" si="102"/>
        <v>0</v>
      </c>
      <c r="AG340" s="36">
        <f t="shared" si="103"/>
        <v>0.15408000000000005</v>
      </c>
      <c r="AH340" s="37">
        <f t="shared" si="104"/>
        <v>-5.766274509804159E-3</v>
      </c>
      <c r="AI340" s="50" t="s">
        <v>76</v>
      </c>
      <c r="AJ340" s="50"/>
      <c r="AK340" s="25" t="b">
        <v>0</v>
      </c>
      <c r="AL340" s="25"/>
      <c r="AM340" s="25"/>
      <c r="AN340" s="25"/>
      <c r="AO340" s="25"/>
      <c r="AP340" s="37">
        <f t="shared" si="105"/>
        <v>5.2843137254901959E-2</v>
      </c>
      <c r="AQ340" s="37"/>
      <c r="AR340" s="37"/>
      <c r="AS340" s="37"/>
      <c r="AT340" s="34">
        <f t="shared" si="92"/>
        <v>0.10123686274509809</v>
      </c>
    </row>
    <row r="341" spans="1:46" ht="15.75" x14ac:dyDescent="0.25">
      <c r="A341" s="15">
        <v>382276</v>
      </c>
      <c r="B341" s="16">
        <v>44714</v>
      </c>
      <c r="C341" s="16" t="s">
        <v>45</v>
      </c>
      <c r="D341" s="17" t="s">
        <v>70</v>
      </c>
      <c r="E341" s="52" t="s">
        <v>401</v>
      </c>
      <c r="F341" s="53">
        <v>40</v>
      </c>
      <c r="G341" s="54">
        <f t="shared" si="93"/>
        <v>6.2006000000000006E-2</v>
      </c>
      <c r="H341" s="44" t="s">
        <v>72</v>
      </c>
      <c r="I341" s="55">
        <f t="shared" si="94"/>
        <v>6.2E-2</v>
      </c>
      <c r="J341" s="56">
        <v>2.5299999999999998</v>
      </c>
      <c r="K341" s="57">
        <f t="shared" si="95"/>
        <v>6.2009803921568615E-2</v>
      </c>
      <c r="L341" s="44" t="s">
        <v>72</v>
      </c>
      <c r="M341" s="21" t="s">
        <v>73</v>
      </c>
      <c r="N341" s="22">
        <v>44714</v>
      </c>
      <c r="O341" s="23">
        <f t="shared" si="96"/>
        <v>2.4802400000000002</v>
      </c>
      <c r="P341" s="23">
        <f t="shared" si="97"/>
        <v>2.4802400000000002</v>
      </c>
      <c r="Q341" s="25" t="s">
        <v>74</v>
      </c>
      <c r="R341" s="49" t="s">
        <v>75</v>
      </c>
      <c r="S341" s="21">
        <v>2022060102</v>
      </c>
      <c r="T341" s="58">
        <v>6.0200000000000004E-2</v>
      </c>
      <c r="U341" s="59">
        <f t="shared" ref="U341:U366" si="106">F341*T341</f>
        <v>2.4080000000000004</v>
      </c>
      <c r="V341" s="29" t="s">
        <v>72</v>
      </c>
      <c r="W341" s="30" t="b">
        <f t="shared" si="98"/>
        <v>1</v>
      </c>
      <c r="X341" s="25"/>
      <c r="Y341" s="30" t="e">
        <f>VLOOKUP(A341,'[1]Средние курсы'!A:D,4,0)</f>
        <v>#N/A</v>
      </c>
      <c r="Z341" s="30" t="str">
        <f t="shared" si="99"/>
        <v>CNY</v>
      </c>
      <c r="AA341" s="31">
        <f t="shared" si="90"/>
        <v>2.4802399999999998</v>
      </c>
      <c r="AB341" s="60">
        <f t="shared" si="100"/>
        <v>6.0200000000000004E-2</v>
      </c>
      <c r="AC341" s="61">
        <f t="shared" si="91"/>
        <v>6.0199999999999997E-2</v>
      </c>
      <c r="AD341" s="13">
        <f t="shared" si="89"/>
        <v>6.2005999999999999E-2</v>
      </c>
      <c r="AE341" s="34">
        <f t="shared" si="101"/>
        <v>0</v>
      </c>
      <c r="AF341" s="60">
        <f t="shared" si="102"/>
        <v>-2.7755575615628914E-16</v>
      </c>
      <c r="AG341" s="36">
        <f t="shared" si="103"/>
        <v>7.2240000000000082E-2</v>
      </c>
      <c r="AH341" s="37">
        <f t="shared" si="104"/>
        <v>1.5215686274466789E-4</v>
      </c>
      <c r="AI341" s="50" t="s">
        <v>76</v>
      </c>
      <c r="AJ341" s="50"/>
      <c r="AK341" s="25" t="b">
        <v>0</v>
      </c>
      <c r="AL341" s="25"/>
      <c r="AM341" s="25"/>
      <c r="AN341" s="25"/>
      <c r="AO341" s="25"/>
      <c r="AP341" s="37">
        <f t="shared" si="105"/>
        <v>2.4803921568627447E-2</v>
      </c>
      <c r="AQ341" s="37"/>
      <c r="AR341" s="37"/>
      <c r="AS341" s="37"/>
      <c r="AT341" s="34">
        <f t="shared" si="92"/>
        <v>4.7436078431372639E-2</v>
      </c>
    </row>
    <row r="342" spans="1:46" ht="15.75" x14ac:dyDescent="0.25">
      <c r="A342" s="15">
        <v>382276</v>
      </c>
      <c r="B342" s="16">
        <v>44714</v>
      </c>
      <c r="C342" s="16" t="s">
        <v>45</v>
      </c>
      <c r="D342" s="17" t="s">
        <v>70</v>
      </c>
      <c r="E342" s="52" t="s">
        <v>402</v>
      </c>
      <c r="F342" s="53">
        <v>760</v>
      </c>
      <c r="G342" s="54">
        <f t="shared" si="93"/>
        <v>2.3689999999999999E-2</v>
      </c>
      <c r="H342" s="44" t="s">
        <v>72</v>
      </c>
      <c r="I342" s="55">
        <f t="shared" si="94"/>
        <v>2.3699999999999999E-2</v>
      </c>
      <c r="J342" s="56">
        <v>18.350000000000001</v>
      </c>
      <c r="K342" s="57">
        <f t="shared" si="95"/>
        <v>2.3671310629514965E-2</v>
      </c>
      <c r="L342" s="44" t="s">
        <v>72</v>
      </c>
      <c r="M342" s="21" t="s">
        <v>73</v>
      </c>
      <c r="N342" s="22">
        <v>44714</v>
      </c>
      <c r="O342" s="23">
        <f t="shared" si="96"/>
        <v>18.0044</v>
      </c>
      <c r="P342" s="23">
        <f t="shared" si="97"/>
        <v>18.0044</v>
      </c>
      <c r="Q342" s="25" t="s">
        <v>74</v>
      </c>
      <c r="R342" s="49" t="s">
        <v>75</v>
      </c>
      <c r="S342" s="21">
        <v>2022060102</v>
      </c>
      <c r="T342" s="58">
        <v>2.3E-2</v>
      </c>
      <c r="U342" s="59">
        <f t="shared" si="106"/>
        <v>17.48</v>
      </c>
      <c r="V342" s="29" t="s">
        <v>72</v>
      </c>
      <c r="W342" s="30" t="b">
        <f t="shared" si="98"/>
        <v>1</v>
      </c>
      <c r="X342" s="25"/>
      <c r="Y342" s="30" t="e">
        <f>VLOOKUP(A342,'[1]Средние курсы'!A:D,4,0)</f>
        <v>#N/A</v>
      </c>
      <c r="Z342" s="30" t="str">
        <f t="shared" si="99"/>
        <v>CNY</v>
      </c>
      <c r="AA342" s="31">
        <f t="shared" si="90"/>
        <v>18.0044</v>
      </c>
      <c r="AB342" s="60">
        <f t="shared" si="100"/>
        <v>2.3E-2</v>
      </c>
      <c r="AC342" s="61">
        <f t="shared" si="91"/>
        <v>2.3E-2</v>
      </c>
      <c r="AD342" s="13">
        <f t="shared" si="89"/>
        <v>2.3689999999999999E-2</v>
      </c>
      <c r="AE342" s="34">
        <f t="shared" si="101"/>
        <v>0</v>
      </c>
      <c r="AF342" s="60">
        <f t="shared" si="102"/>
        <v>0</v>
      </c>
      <c r="AG342" s="36">
        <f t="shared" si="103"/>
        <v>0.52439999999999976</v>
      </c>
      <c r="AH342" s="37">
        <f t="shared" si="104"/>
        <v>-1.420392156862571E-2</v>
      </c>
      <c r="AI342" s="50" t="s">
        <v>76</v>
      </c>
      <c r="AJ342" s="50"/>
      <c r="AK342" s="25" t="b">
        <v>0</v>
      </c>
      <c r="AL342" s="25"/>
      <c r="AM342" s="25"/>
      <c r="AN342" s="25"/>
      <c r="AO342" s="25"/>
      <c r="AP342" s="37">
        <f t="shared" si="105"/>
        <v>0.17990196078431375</v>
      </c>
      <c r="AQ342" s="37"/>
      <c r="AR342" s="37"/>
      <c r="AS342" s="37"/>
      <c r="AT342" s="34">
        <f t="shared" si="92"/>
        <v>0.344498039215686</v>
      </c>
    </row>
    <row r="343" spans="1:46" ht="15.75" x14ac:dyDescent="0.25">
      <c r="A343" s="15">
        <v>382276</v>
      </c>
      <c r="B343" s="16">
        <v>44714</v>
      </c>
      <c r="C343" s="16" t="s">
        <v>45</v>
      </c>
      <c r="D343" s="17" t="s">
        <v>70</v>
      </c>
      <c r="E343" s="52" t="s">
        <v>403</v>
      </c>
      <c r="F343" s="53">
        <v>400</v>
      </c>
      <c r="G343" s="54">
        <f t="shared" si="93"/>
        <v>2.5337999999999999E-2</v>
      </c>
      <c r="H343" s="44" t="s">
        <v>72</v>
      </c>
      <c r="I343" s="55">
        <f t="shared" si="94"/>
        <v>2.53E-2</v>
      </c>
      <c r="J343" s="56">
        <v>10.33</v>
      </c>
      <c r="K343" s="57">
        <f t="shared" si="95"/>
        <v>2.5318627450980392E-2</v>
      </c>
      <c r="L343" s="44" t="s">
        <v>72</v>
      </c>
      <c r="M343" s="21" t="s">
        <v>73</v>
      </c>
      <c r="N343" s="22">
        <v>44714</v>
      </c>
      <c r="O343" s="23">
        <f t="shared" si="96"/>
        <v>10.135199999999999</v>
      </c>
      <c r="P343" s="23">
        <f t="shared" si="97"/>
        <v>10.135199999999999</v>
      </c>
      <c r="Q343" s="25" t="s">
        <v>74</v>
      </c>
      <c r="R343" s="49" t="s">
        <v>75</v>
      </c>
      <c r="S343" s="21">
        <v>2022060102</v>
      </c>
      <c r="T343" s="58">
        <v>2.46E-2</v>
      </c>
      <c r="U343" s="59">
        <f t="shared" si="106"/>
        <v>9.84</v>
      </c>
      <c r="V343" s="29" t="s">
        <v>72</v>
      </c>
      <c r="W343" s="30" t="b">
        <f t="shared" si="98"/>
        <v>1</v>
      </c>
      <c r="X343" s="25"/>
      <c r="Y343" s="30" t="e">
        <f>VLOOKUP(A343,'[1]Средние курсы'!A:D,4,0)</f>
        <v>#N/A</v>
      </c>
      <c r="Z343" s="30" t="str">
        <f t="shared" si="99"/>
        <v>CNY</v>
      </c>
      <c r="AA343" s="31">
        <f t="shared" si="90"/>
        <v>10.135199999999999</v>
      </c>
      <c r="AB343" s="60">
        <f t="shared" si="100"/>
        <v>2.46E-2</v>
      </c>
      <c r="AC343" s="61">
        <f t="shared" si="91"/>
        <v>2.46E-2</v>
      </c>
      <c r="AD343" s="13">
        <f t="shared" ref="AD343:AD357" si="107">AC343*1.03</f>
        <v>2.5337999999999999E-2</v>
      </c>
      <c r="AE343" s="34">
        <f t="shared" si="101"/>
        <v>0</v>
      </c>
      <c r="AF343" s="60">
        <f t="shared" si="102"/>
        <v>0</v>
      </c>
      <c r="AG343" s="36">
        <f t="shared" si="103"/>
        <v>0.29519999999999963</v>
      </c>
      <c r="AH343" s="37">
        <f t="shared" si="104"/>
        <v>-7.7490196078430773E-3</v>
      </c>
      <c r="AI343" s="50" t="s">
        <v>76</v>
      </c>
      <c r="AJ343" s="50"/>
      <c r="AK343" s="25" t="b">
        <v>0</v>
      </c>
      <c r="AL343" s="25"/>
      <c r="AM343" s="25"/>
      <c r="AN343" s="25"/>
      <c r="AO343" s="25"/>
      <c r="AP343" s="37">
        <f t="shared" si="105"/>
        <v>0.10127450980392157</v>
      </c>
      <c r="AQ343" s="37"/>
      <c r="AR343" s="37"/>
      <c r="AS343" s="37"/>
      <c r="AT343" s="34">
        <f t="shared" si="92"/>
        <v>0.19392549019607808</v>
      </c>
    </row>
    <row r="344" spans="1:46" ht="15.75" x14ac:dyDescent="0.25">
      <c r="A344" s="15">
        <v>382276</v>
      </c>
      <c r="B344" s="16">
        <v>44714</v>
      </c>
      <c r="C344" s="16" t="s">
        <v>45</v>
      </c>
      <c r="D344" s="17" t="s">
        <v>70</v>
      </c>
      <c r="E344" s="52" t="s">
        <v>404</v>
      </c>
      <c r="F344" s="53">
        <v>440</v>
      </c>
      <c r="G344" s="54">
        <f t="shared" si="93"/>
        <v>4.562900000000001E-2</v>
      </c>
      <c r="H344" s="44" t="s">
        <v>72</v>
      </c>
      <c r="I344" s="55">
        <f t="shared" si="94"/>
        <v>4.5600000000000002E-2</v>
      </c>
      <c r="J344" s="56">
        <v>20.47</v>
      </c>
      <c r="K344" s="57">
        <f t="shared" si="95"/>
        <v>4.5610516934046344E-2</v>
      </c>
      <c r="L344" s="44" t="s">
        <v>72</v>
      </c>
      <c r="M344" s="21" t="s">
        <v>73</v>
      </c>
      <c r="N344" s="22">
        <v>44714</v>
      </c>
      <c r="O344" s="23">
        <f t="shared" si="96"/>
        <v>20.076760000000004</v>
      </c>
      <c r="P344" s="23">
        <f t="shared" si="97"/>
        <v>20.076760000000004</v>
      </c>
      <c r="Q344" s="25" t="s">
        <v>74</v>
      </c>
      <c r="R344" s="49" t="s">
        <v>75</v>
      </c>
      <c r="S344" s="21">
        <v>2022060102</v>
      </c>
      <c r="T344" s="58">
        <v>4.4300000000000006E-2</v>
      </c>
      <c r="U344" s="59">
        <f t="shared" si="106"/>
        <v>19.492000000000004</v>
      </c>
      <c r="V344" s="29" t="s">
        <v>72</v>
      </c>
      <c r="W344" s="30" t="b">
        <f t="shared" si="98"/>
        <v>1</v>
      </c>
      <c r="X344" s="25"/>
      <c r="Y344" s="30" t="e">
        <f>VLOOKUP(A344,'[1]Средние курсы'!A:D,4,0)</f>
        <v>#N/A</v>
      </c>
      <c r="Z344" s="30" t="str">
        <f t="shared" si="99"/>
        <v>CNY</v>
      </c>
      <c r="AA344" s="31">
        <f t="shared" si="90"/>
        <v>20.07676</v>
      </c>
      <c r="AB344" s="60">
        <f t="shared" si="100"/>
        <v>4.4300000000000006E-2</v>
      </c>
      <c r="AC344" s="61">
        <f t="shared" si="91"/>
        <v>4.4299999999999999E-2</v>
      </c>
      <c r="AD344" s="13">
        <f t="shared" si="107"/>
        <v>4.5629000000000003E-2</v>
      </c>
      <c r="AE344" s="34">
        <f t="shared" si="101"/>
        <v>0</v>
      </c>
      <c r="AF344" s="60">
        <f t="shared" si="102"/>
        <v>-3.0531133177191805E-15</v>
      </c>
      <c r="AG344" s="36">
        <f t="shared" si="103"/>
        <v>0.58476000000000172</v>
      </c>
      <c r="AH344" s="37">
        <f t="shared" si="104"/>
        <v>-8.1325490196099137E-3</v>
      </c>
      <c r="AI344" s="50" t="s">
        <v>76</v>
      </c>
      <c r="AJ344" s="50"/>
      <c r="AK344" s="25" t="b">
        <v>0</v>
      </c>
      <c r="AL344" s="25"/>
      <c r="AM344" s="25"/>
      <c r="AN344" s="25"/>
      <c r="AO344" s="25"/>
      <c r="AP344" s="37">
        <f t="shared" si="105"/>
        <v>0.20068627450980392</v>
      </c>
      <c r="AQ344" s="37"/>
      <c r="AR344" s="37"/>
      <c r="AS344" s="37"/>
      <c r="AT344" s="34">
        <f t="shared" si="92"/>
        <v>0.3840737254901978</v>
      </c>
    </row>
    <row r="345" spans="1:46" ht="15.75" x14ac:dyDescent="0.25">
      <c r="A345" s="15">
        <v>382276</v>
      </c>
      <c r="B345" s="16">
        <v>44714</v>
      </c>
      <c r="C345" s="16" t="s">
        <v>45</v>
      </c>
      <c r="D345" s="17" t="s">
        <v>70</v>
      </c>
      <c r="E345" s="52" t="s">
        <v>405</v>
      </c>
      <c r="F345" s="53">
        <v>160</v>
      </c>
      <c r="G345" s="54">
        <f t="shared" si="93"/>
        <v>2.7707000000000002E-2</v>
      </c>
      <c r="H345" s="44" t="s">
        <v>72</v>
      </c>
      <c r="I345" s="55">
        <f t="shared" si="94"/>
        <v>2.7699999999999999E-2</v>
      </c>
      <c r="J345" s="56">
        <v>4.5199999999999996</v>
      </c>
      <c r="K345" s="57">
        <f t="shared" si="95"/>
        <v>2.7696078431372544E-2</v>
      </c>
      <c r="L345" s="44" t="s">
        <v>72</v>
      </c>
      <c r="M345" s="21" t="s">
        <v>73</v>
      </c>
      <c r="N345" s="22">
        <v>44714</v>
      </c>
      <c r="O345" s="23">
        <f t="shared" si="96"/>
        <v>4.4331200000000006</v>
      </c>
      <c r="P345" s="23">
        <f t="shared" si="97"/>
        <v>4.4331200000000006</v>
      </c>
      <c r="Q345" s="25" t="s">
        <v>74</v>
      </c>
      <c r="R345" s="49" t="s">
        <v>75</v>
      </c>
      <c r="S345" s="21">
        <v>2022060102</v>
      </c>
      <c r="T345" s="58">
        <v>2.69E-2</v>
      </c>
      <c r="U345" s="59">
        <f t="shared" si="106"/>
        <v>4.3040000000000003</v>
      </c>
      <c r="V345" s="29" t="s">
        <v>72</v>
      </c>
      <c r="W345" s="30" t="b">
        <f t="shared" si="98"/>
        <v>1</v>
      </c>
      <c r="X345" s="25"/>
      <c r="Y345" s="30" t="e">
        <f>VLOOKUP(A345,'[1]Средние курсы'!A:D,4,0)</f>
        <v>#N/A</v>
      </c>
      <c r="Z345" s="30" t="str">
        <f t="shared" si="99"/>
        <v>CNY</v>
      </c>
      <c r="AA345" s="31">
        <f t="shared" si="90"/>
        <v>4.4331200000000006</v>
      </c>
      <c r="AB345" s="60">
        <f t="shared" si="100"/>
        <v>2.69E-2</v>
      </c>
      <c r="AC345" s="61">
        <f t="shared" si="91"/>
        <v>2.69E-2</v>
      </c>
      <c r="AD345" s="13">
        <f t="shared" si="107"/>
        <v>2.7707000000000002E-2</v>
      </c>
      <c r="AE345" s="34">
        <f t="shared" si="101"/>
        <v>0</v>
      </c>
      <c r="AF345" s="60">
        <f t="shared" si="102"/>
        <v>0</v>
      </c>
      <c r="AG345" s="36">
        <f t="shared" si="103"/>
        <v>0.12912000000000035</v>
      </c>
      <c r="AH345" s="37">
        <f t="shared" si="104"/>
        <v>-1.7474509803933058E-3</v>
      </c>
      <c r="AI345" s="50" t="s">
        <v>76</v>
      </c>
      <c r="AJ345" s="50"/>
      <c r="AK345" s="25" t="b">
        <v>0</v>
      </c>
      <c r="AL345" s="25"/>
      <c r="AM345" s="25"/>
      <c r="AN345" s="25"/>
      <c r="AO345" s="25"/>
      <c r="AP345" s="37">
        <f t="shared" si="105"/>
        <v>4.4313725490196069E-2</v>
      </c>
      <c r="AQ345" s="37"/>
      <c r="AR345" s="37"/>
      <c r="AS345" s="37"/>
      <c r="AT345" s="34">
        <f t="shared" si="92"/>
        <v>8.4806274509804269E-2</v>
      </c>
    </row>
    <row r="346" spans="1:46" ht="15.75" x14ac:dyDescent="0.25">
      <c r="A346" s="15">
        <v>382276</v>
      </c>
      <c r="B346" s="16">
        <v>44714</v>
      </c>
      <c r="C346" s="16" t="s">
        <v>45</v>
      </c>
      <c r="D346" s="17" t="s">
        <v>70</v>
      </c>
      <c r="E346" s="52" t="s">
        <v>406</v>
      </c>
      <c r="F346" s="53">
        <v>40</v>
      </c>
      <c r="G346" s="54">
        <f t="shared" si="93"/>
        <v>5.2330179999999995</v>
      </c>
      <c r="H346" s="44" t="s">
        <v>72</v>
      </c>
      <c r="I346" s="55">
        <f t="shared" si="94"/>
        <v>5.2329999999999997</v>
      </c>
      <c r="J346" s="56">
        <v>213.39</v>
      </c>
      <c r="K346" s="57">
        <f t="shared" si="95"/>
        <v>5.2301470588235288</v>
      </c>
      <c r="L346" s="44" t="s">
        <v>72</v>
      </c>
      <c r="M346" s="21" t="s">
        <v>73</v>
      </c>
      <c r="N346" s="22">
        <v>44714</v>
      </c>
      <c r="O346" s="23">
        <f t="shared" si="96"/>
        <v>209.32071999999999</v>
      </c>
      <c r="P346" s="23">
        <f t="shared" si="97"/>
        <v>209.32071999999999</v>
      </c>
      <c r="Q346" s="25" t="s">
        <v>74</v>
      </c>
      <c r="R346" s="49" t="s">
        <v>75</v>
      </c>
      <c r="S346" s="21">
        <v>2022060102</v>
      </c>
      <c r="T346" s="58">
        <v>5.0805999999999996</v>
      </c>
      <c r="U346" s="59">
        <f t="shared" si="106"/>
        <v>203.22399999999999</v>
      </c>
      <c r="V346" s="29" t="s">
        <v>72</v>
      </c>
      <c r="W346" s="30" t="b">
        <f t="shared" si="98"/>
        <v>1</v>
      </c>
      <c r="X346" s="25"/>
      <c r="Y346" s="30" t="e">
        <f>VLOOKUP(A346,'[1]Средние курсы'!A:D,4,0)</f>
        <v>#N/A</v>
      </c>
      <c r="Z346" s="30" t="str">
        <f t="shared" si="99"/>
        <v>CNY</v>
      </c>
      <c r="AA346" s="31">
        <f t="shared" si="90"/>
        <v>209.32071999999999</v>
      </c>
      <c r="AB346" s="60">
        <f t="shared" si="100"/>
        <v>5.0805999999999996</v>
      </c>
      <c r="AC346" s="61">
        <f t="shared" si="91"/>
        <v>5.0805999999999996</v>
      </c>
      <c r="AD346" s="13">
        <f t="shared" si="107"/>
        <v>5.2330179999999995</v>
      </c>
      <c r="AE346" s="34">
        <f t="shared" si="101"/>
        <v>0</v>
      </c>
      <c r="AF346" s="60">
        <f t="shared" si="102"/>
        <v>0</v>
      </c>
      <c r="AG346" s="36">
        <f t="shared" si="103"/>
        <v>6.0967199999999977</v>
      </c>
      <c r="AH346" s="37">
        <f t="shared" si="104"/>
        <v>-0.11483764705882749</v>
      </c>
      <c r="AI346" s="50" t="s">
        <v>76</v>
      </c>
      <c r="AJ346" s="50"/>
      <c r="AK346" s="25" t="b">
        <v>0</v>
      </c>
      <c r="AL346" s="25"/>
      <c r="AM346" s="25"/>
      <c r="AN346" s="25"/>
      <c r="AO346" s="25"/>
      <c r="AP346" s="37">
        <f t="shared" si="105"/>
        <v>2.0920588235294115</v>
      </c>
      <c r="AQ346" s="37"/>
      <c r="AR346" s="37"/>
      <c r="AS346" s="37"/>
      <c r="AT346" s="34">
        <f t="shared" si="92"/>
        <v>4.0046611764705862</v>
      </c>
    </row>
    <row r="347" spans="1:46" ht="15.75" x14ac:dyDescent="0.25">
      <c r="A347" s="15">
        <v>382276</v>
      </c>
      <c r="B347" s="16">
        <v>44714</v>
      </c>
      <c r="C347" s="16" t="s">
        <v>45</v>
      </c>
      <c r="D347" s="17" t="s">
        <v>70</v>
      </c>
      <c r="E347" s="52" t="s">
        <v>407</v>
      </c>
      <c r="F347" s="53">
        <v>40</v>
      </c>
      <c r="G347" s="54">
        <f t="shared" si="93"/>
        <v>12.493075999999999</v>
      </c>
      <c r="H347" s="44" t="s">
        <v>72</v>
      </c>
      <c r="I347" s="55">
        <f t="shared" si="94"/>
        <v>12.4931</v>
      </c>
      <c r="J347" s="56">
        <v>509.43</v>
      </c>
      <c r="K347" s="57">
        <f t="shared" si="95"/>
        <v>12.486029411764706</v>
      </c>
      <c r="L347" s="44" t="s">
        <v>72</v>
      </c>
      <c r="M347" s="21" t="s">
        <v>73</v>
      </c>
      <c r="N347" s="22">
        <v>44714</v>
      </c>
      <c r="O347" s="23">
        <f t="shared" si="96"/>
        <v>499.72303999999997</v>
      </c>
      <c r="P347" s="23">
        <f t="shared" si="97"/>
        <v>499.72303999999997</v>
      </c>
      <c r="Q347" s="25" t="s">
        <v>74</v>
      </c>
      <c r="R347" s="49" t="s">
        <v>75</v>
      </c>
      <c r="S347" s="21">
        <v>2022060102</v>
      </c>
      <c r="T347" s="58">
        <v>12.129199999999999</v>
      </c>
      <c r="U347" s="59">
        <f t="shared" si="106"/>
        <v>485.16799999999995</v>
      </c>
      <c r="V347" s="29" t="s">
        <v>72</v>
      </c>
      <c r="W347" s="30" t="b">
        <f t="shared" si="98"/>
        <v>1</v>
      </c>
      <c r="X347" s="25"/>
      <c r="Y347" s="30" t="e">
        <f>VLOOKUP(A347,'[1]Средние курсы'!A:D,4,0)</f>
        <v>#N/A</v>
      </c>
      <c r="Z347" s="30" t="str">
        <f t="shared" si="99"/>
        <v>CNY</v>
      </c>
      <c r="AA347" s="31">
        <f t="shared" si="90"/>
        <v>499.72304000000008</v>
      </c>
      <c r="AB347" s="60">
        <f t="shared" si="100"/>
        <v>12.129199999999999</v>
      </c>
      <c r="AC347" s="61">
        <f t="shared" si="91"/>
        <v>12.129200000000001</v>
      </c>
      <c r="AD347" s="13">
        <f t="shared" si="107"/>
        <v>12.493076000000002</v>
      </c>
      <c r="AE347" s="34">
        <f t="shared" si="101"/>
        <v>0</v>
      </c>
      <c r="AF347" s="60">
        <f t="shared" si="102"/>
        <v>7.1054273576010019E-14</v>
      </c>
      <c r="AG347" s="36">
        <f t="shared" si="103"/>
        <v>14.555040000000048</v>
      </c>
      <c r="AH347" s="37">
        <f t="shared" si="104"/>
        <v>-0.28186352941183657</v>
      </c>
      <c r="AI347" s="50" t="s">
        <v>76</v>
      </c>
      <c r="AJ347" s="50"/>
      <c r="AK347" s="25" t="b">
        <v>0</v>
      </c>
      <c r="AL347" s="25"/>
      <c r="AM347" s="25"/>
      <c r="AN347" s="25"/>
      <c r="AO347" s="25"/>
      <c r="AP347" s="37">
        <f t="shared" si="105"/>
        <v>4.9944117647058821</v>
      </c>
      <c r="AQ347" s="37"/>
      <c r="AR347" s="37"/>
      <c r="AS347" s="37"/>
      <c r="AT347" s="34">
        <f t="shared" si="92"/>
        <v>9.5606282352941658</v>
      </c>
    </row>
    <row r="348" spans="1:46" ht="15.75" x14ac:dyDescent="0.25">
      <c r="A348" s="15">
        <v>382276</v>
      </c>
      <c r="B348" s="16">
        <v>44714</v>
      </c>
      <c r="C348" s="16" t="s">
        <v>45</v>
      </c>
      <c r="D348" s="17" t="s">
        <v>70</v>
      </c>
      <c r="E348" s="52" t="s">
        <v>408</v>
      </c>
      <c r="F348" s="53">
        <v>40</v>
      </c>
      <c r="G348" s="54">
        <f t="shared" si="93"/>
        <v>11.283237999999999</v>
      </c>
      <c r="H348" s="44" t="s">
        <v>72</v>
      </c>
      <c r="I348" s="55">
        <f t="shared" si="94"/>
        <v>11.283200000000001</v>
      </c>
      <c r="J348" s="56">
        <v>460.09</v>
      </c>
      <c r="K348" s="57">
        <f t="shared" si="95"/>
        <v>11.27671568627451</v>
      </c>
      <c r="L348" s="44" t="s">
        <v>72</v>
      </c>
      <c r="M348" s="21" t="s">
        <v>73</v>
      </c>
      <c r="N348" s="22">
        <v>44714</v>
      </c>
      <c r="O348" s="23">
        <f t="shared" si="96"/>
        <v>451.32951999999995</v>
      </c>
      <c r="P348" s="23">
        <f t="shared" si="97"/>
        <v>451.32951999999995</v>
      </c>
      <c r="Q348" s="25" t="s">
        <v>74</v>
      </c>
      <c r="R348" s="49" t="s">
        <v>75</v>
      </c>
      <c r="S348" s="21">
        <v>2022060102</v>
      </c>
      <c r="T348" s="58">
        <v>10.954599999999999</v>
      </c>
      <c r="U348" s="59">
        <f t="shared" si="106"/>
        <v>438.18399999999997</v>
      </c>
      <c r="V348" s="29" t="s">
        <v>72</v>
      </c>
      <c r="W348" s="30" t="b">
        <f t="shared" si="98"/>
        <v>1</v>
      </c>
      <c r="X348" s="25"/>
      <c r="Y348" s="30" t="e">
        <f>VLOOKUP(A348,'[1]Средние курсы'!A:D,4,0)</f>
        <v>#N/A</v>
      </c>
      <c r="Z348" s="30" t="str">
        <f t="shared" si="99"/>
        <v>CNY</v>
      </c>
      <c r="AA348" s="31">
        <f t="shared" si="90"/>
        <v>451.32951999999995</v>
      </c>
      <c r="AB348" s="60">
        <f t="shared" si="100"/>
        <v>10.954599999999999</v>
      </c>
      <c r="AC348" s="61">
        <f t="shared" si="91"/>
        <v>10.954599999999999</v>
      </c>
      <c r="AD348" s="13">
        <f t="shared" si="107"/>
        <v>11.283237999999999</v>
      </c>
      <c r="AE348" s="34">
        <f t="shared" si="101"/>
        <v>0</v>
      </c>
      <c r="AF348" s="60">
        <f t="shared" si="102"/>
        <v>0</v>
      </c>
      <c r="AG348" s="36">
        <f t="shared" si="103"/>
        <v>13.145519999999991</v>
      </c>
      <c r="AH348" s="37">
        <f t="shared" si="104"/>
        <v>-0.26089254901954462</v>
      </c>
      <c r="AI348" s="50" t="s">
        <v>76</v>
      </c>
      <c r="AJ348" s="50"/>
      <c r="AK348" s="25" t="b">
        <v>0</v>
      </c>
      <c r="AL348" s="25"/>
      <c r="AM348" s="25"/>
      <c r="AN348" s="25"/>
      <c r="AO348" s="25"/>
      <c r="AP348" s="37">
        <f t="shared" si="105"/>
        <v>4.5106862745098049</v>
      </c>
      <c r="AQ348" s="37"/>
      <c r="AR348" s="37"/>
      <c r="AS348" s="37"/>
      <c r="AT348" s="34">
        <f t="shared" si="92"/>
        <v>8.6348337254901857</v>
      </c>
    </row>
    <row r="349" spans="1:46" ht="15.75" x14ac:dyDescent="0.25">
      <c r="A349" s="15">
        <v>382276</v>
      </c>
      <c r="B349" s="16">
        <v>44714</v>
      </c>
      <c r="C349" s="16" t="s">
        <v>45</v>
      </c>
      <c r="D349" s="17" t="s">
        <v>70</v>
      </c>
      <c r="E349" s="52" t="s">
        <v>409</v>
      </c>
      <c r="F349" s="53">
        <v>160</v>
      </c>
      <c r="G349" s="54">
        <f t="shared" si="93"/>
        <v>10.792752</v>
      </c>
      <c r="H349" s="44" t="s">
        <v>72</v>
      </c>
      <c r="I349" s="55">
        <f t="shared" si="94"/>
        <v>10.7928</v>
      </c>
      <c r="J349" s="56">
        <v>1760.37</v>
      </c>
      <c r="K349" s="57">
        <f t="shared" si="95"/>
        <v>10.78658088235294</v>
      </c>
      <c r="L349" s="44" t="s">
        <v>72</v>
      </c>
      <c r="M349" s="21" t="s">
        <v>73</v>
      </c>
      <c r="N349" s="22">
        <v>44714</v>
      </c>
      <c r="O349" s="23">
        <f t="shared" si="96"/>
        <v>1726.84032</v>
      </c>
      <c r="P349" s="23">
        <f t="shared" si="97"/>
        <v>1726.84032</v>
      </c>
      <c r="Q349" s="25" t="s">
        <v>74</v>
      </c>
      <c r="R349" s="49" t="s">
        <v>75</v>
      </c>
      <c r="S349" s="21">
        <v>2022060102</v>
      </c>
      <c r="T349" s="58">
        <v>10.478400000000001</v>
      </c>
      <c r="U349" s="59">
        <f t="shared" si="106"/>
        <v>1676.5440000000001</v>
      </c>
      <c r="V349" s="29" t="s">
        <v>72</v>
      </c>
      <c r="W349" s="30" t="b">
        <f t="shared" si="98"/>
        <v>1</v>
      </c>
      <c r="X349" s="25"/>
      <c r="Y349" s="30" t="e">
        <f>VLOOKUP(A349,'[1]Средние курсы'!A:D,4,0)</f>
        <v>#N/A</v>
      </c>
      <c r="Z349" s="30" t="str">
        <f t="shared" si="99"/>
        <v>CNY</v>
      </c>
      <c r="AA349" s="31">
        <f t="shared" si="90"/>
        <v>1726.84032</v>
      </c>
      <c r="AB349" s="60">
        <f t="shared" si="100"/>
        <v>10.478400000000001</v>
      </c>
      <c r="AC349" s="61">
        <f t="shared" si="91"/>
        <v>10.478400000000001</v>
      </c>
      <c r="AD349" s="13">
        <f t="shared" si="107"/>
        <v>10.792752</v>
      </c>
      <c r="AE349" s="34">
        <f t="shared" si="101"/>
        <v>0</v>
      </c>
      <c r="AF349" s="60">
        <f t="shared" si="102"/>
        <v>0</v>
      </c>
      <c r="AG349" s="36">
        <f t="shared" si="103"/>
        <v>50.296319999999923</v>
      </c>
      <c r="AH349" s="37">
        <f t="shared" si="104"/>
        <v>-0.98737882352963879</v>
      </c>
      <c r="AI349" s="50" t="s">
        <v>76</v>
      </c>
      <c r="AJ349" s="50"/>
      <c r="AK349" s="25" t="b">
        <v>0</v>
      </c>
      <c r="AL349" s="25"/>
      <c r="AM349" s="25"/>
      <c r="AN349" s="25"/>
      <c r="AO349" s="25"/>
      <c r="AP349" s="37">
        <f t="shared" si="105"/>
        <v>17.258529411764702</v>
      </c>
      <c r="AQ349" s="37"/>
      <c r="AR349" s="37"/>
      <c r="AS349" s="37"/>
      <c r="AT349" s="34">
        <f t="shared" si="92"/>
        <v>33.037790588235225</v>
      </c>
    </row>
    <row r="350" spans="1:46" ht="15.75" x14ac:dyDescent="0.25">
      <c r="A350" s="15">
        <v>382276</v>
      </c>
      <c r="B350" s="16">
        <v>44714</v>
      </c>
      <c r="C350" s="16" t="s">
        <v>45</v>
      </c>
      <c r="D350" s="17" t="s">
        <v>70</v>
      </c>
      <c r="E350" s="52" t="s">
        <v>410</v>
      </c>
      <c r="F350" s="53">
        <v>40</v>
      </c>
      <c r="G350" s="54">
        <f t="shared" si="93"/>
        <v>6.7338310000000003</v>
      </c>
      <c r="H350" s="44" t="s">
        <v>72</v>
      </c>
      <c r="I350" s="55">
        <f t="shared" si="94"/>
        <v>6.7337999999999996</v>
      </c>
      <c r="J350" s="56">
        <v>274.58</v>
      </c>
      <c r="K350" s="57">
        <f t="shared" si="95"/>
        <v>6.7299019607843134</v>
      </c>
      <c r="L350" s="44" t="s">
        <v>72</v>
      </c>
      <c r="M350" s="21" t="s">
        <v>73</v>
      </c>
      <c r="N350" s="22">
        <v>44714</v>
      </c>
      <c r="O350" s="23">
        <f t="shared" si="96"/>
        <v>269.35324000000003</v>
      </c>
      <c r="P350" s="23">
        <f t="shared" si="97"/>
        <v>269.35324000000003</v>
      </c>
      <c r="Q350" s="25" t="s">
        <v>74</v>
      </c>
      <c r="R350" s="49" t="s">
        <v>75</v>
      </c>
      <c r="S350" s="21">
        <v>2022060102</v>
      </c>
      <c r="T350" s="58">
        <v>6.5377000000000001</v>
      </c>
      <c r="U350" s="59">
        <f t="shared" si="106"/>
        <v>261.50799999999998</v>
      </c>
      <c r="V350" s="29" t="s">
        <v>72</v>
      </c>
      <c r="W350" s="30" t="b">
        <f t="shared" si="98"/>
        <v>1</v>
      </c>
      <c r="X350" s="25"/>
      <c r="Y350" s="30" t="e">
        <f>VLOOKUP(A350,'[1]Средние курсы'!A:D,4,0)</f>
        <v>#N/A</v>
      </c>
      <c r="Z350" s="30" t="str">
        <f t="shared" si="99"/>
        <v>CNY</v>
      </c>
      <c r="AA350" s="31">
        <f t="shared" si="90"/>
        <v>269.35324000000003</v>
      </c>
      <c r="AB350" s="60">
        <f t="shared" si="100"/>
        <v>6.5377000000000001</v>
      </c>
      <c r="AC350" s="61">
        <f t="shared" si="91"/>
        <v>6.5377000000000001</v>
      </c>
      <c r="AD350" s="13">
        <f t="shared" si="107"/>
        <v>6.7338310000000003</v>
      </c>
      <c r="AE350" s="34">
        <f t="shared" si="101"/>
        <v>0</v>
      </c>
      <c r="AF350" s="60">
        <f t="shared" si="102"/>
        <v>0</v>
      </c>
      <c r="AG350" s="36">
        <f t="shared" si="103"/>
        <v>7.8452400000000111</v>
      </c>
      <c r="AH350" s="37">
        <f t="shared" si="104"/>
        <v>-0.15716156862747965</v>
      </c>
      <c r="AI350" s="50" t="s">
        <v>76</v>
      </c>
      <c r="AJ350" s="50"/>
      <c r="AK350" s="25" t="b">
        <v>0</v>
      </c>
      <c r="AL350" s="25"/>
      <c r="AM350" s="25"/>
      <c r="AN350" s="25"/>
      <c r="AO350" s="25"/>
      <c r="AP350" s="37">
        <f t="shared" si="105"/>
        <v>2.6919607843137254</v>
      </c>
      <c r="AQ350" s="37"/>
      <c r="AR350" s="37"/>
      <c r="AS350" s="37"/>
      <c r="AT350" s="34">
        <f t="shared" si="92"/>
        <v>5.1532792156862861</v>
      </c>
    </row>
    <row r="351" spans="1:46" ht="15.75" x14ac:dyDescent="0.25">
      <c r="A351" s="15">
        <v>382276</v>
      </c>
      <c r="B351" s="16">
        <v>44714</v>
      </c>
      <c r="C351" s="16" t="s">
        <v>45</v>
      </c>
      <c r="D351" s="17" t="s">
        <v>70</v>
      </c>
      <c r="E351" s="52" t="s">
        <v>411</v>
      </c>
      <c r="F351" s="53">
        <v>40</v>
      </c>
      <c r="G351" s="54">
        <f t="shared" si="93"/>
        <v>1.012799</v>
      </c>
      <c r="H351" s="44" t="s">
        <v>72</v>
      </c>
      <c r="I351" s="55">
        <f t="shared" si="94"/>
        <v>1.0127999999999999</v>
      </c>
      <c r="J351" s="56">
        <v>41.3</v>
      </c>
      <c r="K351" s="57">
        <f t="shared" si="95"/>
        <v>1.0122549019607843</v>
      </c>
      <c r="L351" s="44" t="s">
        <v>72</v>
      </c>
      <c r="M351" s="21" t="s">
        <v>73</v>
      </c>
      <c r="N351" s="22">
        <v>44714</v>
      </c>
      <c r="O351" s="23">
        <f t="shared" si="96"/>
        <v>40.511960000000002</v>
      </c>
      <c r="P351" s="23">
        <f t="shared" si="97"/>
        <v>40.511960000000002</v>
      </c>
      <c r="Q351" s="25" t="s">
        <v>74</v>
      </c>
      <c r="R351" s="49" t="s">
        <v>75</v>
      </c>
      <c r="S351" s="21">
        <v>2022060102</v>
      </c>
      <c r="T351" s="58">
        <v>0.98329999999999995</v>
      </c>
      <c r="U351" s="59">
        <f t="shared" si="106"/>
        <v>39.332000000000001</v>
      </c>
      <c r="V351" s="29" t="s">
        <v>72</v>
      </c>
      <c r="W351" s="30" t="b">
        <f t="shared" si="98"/>
        <v>1</v>
      </c>
      <c r="X351" s="25"/>
      <c r="Y351" s="30" t="e">
        <f>VLOOKUP(A351,'[1]Средние курсы'!A:D,4,0)</f>
        <v>#N/A</v>
      </c>
      <c r="Z351" s="30" t="str">
        <f t="shared" si="99"/>
        <v>CNY</v>
      </c>
      <c r="AA351" s="31">
        <f t="shared" si="90"/>
        <v>40.511960000000002</v>
      </c>
      <c r="AB351" s="60">
        <f t="shared" si="100"/>
        <v>0.98329999999999995</v>
      </c>
      <c r="AC351" s="61">
        <f t="shared" si="91"/>
        <v>0.98329999999999995</v>
      </c>
      <c r="AD351" s="13">
        <f t="shared" si="107"/>
        <v>1.012799</v>
      </c>
      <c r="AE351" s="34">
        <f t="shared" si="101"/>
        <v>0</v>
      </c>
      <c r="AF351" s="60">
        <f t="shared" si="102"/>
        <v>0</v>
      </c>
      <c r="AG351" s="36">
        <f t="shared" si="103"/>
        <v>1.1799600000000021</v>
      </c>
      <c r="AH351" s="37">
        <f t="shared" si="104"/>
        <v>-2.1763921568629385E-2</v>
      </c>
      <c r="AI351" s="50" t="s">
        <v>76</v>
      </c>
      <c r="AJ351" s="50"/>
      <c r="AK351" s="25" t="b">
        <v>0</v>
      </c>
      <c r="AL351" s="25"/>
      <c r="AM351" s="25"/>
      <c r="AN351" s="25"/>
      <c r="AO351" s="25"/>
      <c r="AP351" s="37">
        <f t="shared" si="105"/>
        <v>0.40490196078431367</v>
      </c>
      <c r="AQ351" s="37"/>
      <c r="AR351" s="37"/>
      <c r="AS351" s="37"/>
      <c r="AT351" s="34">
        <f t="shared" si="92"/>
        <v>0.7750580392156885</v>
      </c>
    </row>
    <row r="352" spans="1:46" ht="15.75" x14ac:dyDescent="0.25">
      <c r="A352" s="15">
        <v>382276</v>
      </c>
      <c r="B352" s="16">
        <v>44714</v>
      </c>
      <c r="C352" s="16" t="s">
        <v>45</v>
      </c>
      <c r="D352" s="17" t="s">
        <v>70</v>
      </c>
      <c r="E352" s="52" t="s">
        <v>412</v>
      </c>
      <c r="F352" s="53">
        <v>280</v>
      </c>
      <c r="G352" s="54">
        <f t="shared" si="93"/>
        <v>2.9436370000000003</v>
      </c>
      <c r="H352" s="44" t="s">
        <v>72</v>
      </c>
      <c r="I352" s="55">
        <f t="shared" si="94"/>
        <v>2.9436</v>
      </c>
      <c r="J352" s="56">
        <v>840.22</v>
      </c>
      <c r="K352" s="57">
        <f t="shared" si="95"/>
        <v>2.9419467787114848</v>
      </c>
      <c r="L352" s="44" t="s">
        <v>72</v>
      </c>
      <c r="M352" s="21" t="s">
        <v>73</v>
      </c>
      <c r="N352" s="22">
        <v>44714</v>
      </c>
      <c r="O352" s="23">
        <f t="shared" si="96"/>
        <v>824.21836000000008</v>
      </c>
      <c r="P352" s="23">
        <f t="shared" si="97"/>
        <v>824.21836000000008</v>
      </c>
      <c r="Q352" s="25" t="s">
        <v>74</v>
      </c>
      <c r="R352" s="49" t="s">
        <v>75</v>
      </c>
      <c r="S352" s="21">
        <v>2022060102</v>
      </c>
      <c r="T352" s="58">
        <v>2.8579000000000003</v>
      </c>
      <c r="U352" s="59">
        <f t="shared" si="106"/>
        <v>800.2120000000001</v>
      </c>
      <c r="V352" s="29" t="s">
        <v>72</v>
      </c>
      <c r="W352" s="30" t="b">
        <f t="shared" si="98"/>
        <v>1</v>
      </c>
      <c r="X352" s="25"/>
      <c r="Y352" s="30" t="e">
        <f>VLOOKUP(A352,'[1]Средние курсы'!A:D,4,0)</f>
        <v>#N/A</v>
      </c>
      <c r="Z352" s="30" t="str">
        <f t="shared" si="99"/>
        <v>CNY</v>
      </c>
      <c r="AA352" s="31">
        <f t="shared" si="90"/>
        <v>824.21835999999996</v>
      </c>
      <c r="AB352" s="60">
        <f t="shared" si="100"/>
        <v>2.8579000000000003</v>
      </c>
      <c r="AC352" s="61">
        <f t="shared" si="91"/>
        <v>2.8578999999999999</v>
      </c>
      <c r="AD352" s="13">
        <f t="shared" si="107"/>
        <v>2.9436369999999998</v>
      </c>
      <c r="AE352" s="34">
        <f t="shared" si="101"/>
        <v>0</v>
      </c>
      <c r="AF352" s="60">
        <f t="shared" si="102"/>
        <v>-1.2434497875801753E-13</v>
      </c>
      <c r="AG352" s="36">
        <f t="shared" si="103"/>
        <v>24.006359999999987</v>
      </c>
      <c r="AH352" s="37">
        <f t="shared" si="104"/>
        <v>-0.47326196078421034</v>
      </c>
      <c r="AI352" s="50" t="s">
        <v>76</v>
      </c>
      <c r="AJ352" s="50"/>
      <c r="AK352" s="25" t="b">
        <v>0</v>
      </c>
      <c r="AL352" s="25"/>
      <c r="AM352" s="25"/>
      <c r="AN352" s="25"/>
      <c r="AO352" s="25"/>
      <c r="AP352" s="37">
        <f t="shared" si="105"/>
        <v>8.2374509803921576</v>
      </c>
      <c r="AQ352" s="37"/>
      <c r="AR352" s="37"/>
      <c r="AS352" s="37"/>
      <c r="AT352" s="34">
        <f t="shared" si="92"/>
        <v>15.768909019607829</v>
      </c>
    </row>
    <row r="353" spans="1:46" ht="15.75" x14ac:dyDescent="0.25">
      <c r="A353" s="15">
        <v>382276</v>
      </c>
      <c r="B353" s="16">
        <v>44714</v>
      </c>
      <c r="C353" s="16" t="s">
        <v>45</v>
      </c>
      <c r="D353" s="17" t="s">
        <v>70</v>
      </c>
      <c r="E353" s="52" t="s">
        <v>413</v>
      </c>
      <c r="F353" s="53">
        <v>280</v>
      </c>
      <c r="G353" s="54">
        <f t="shared" si="93"/>
        <v>0.695044</v>
      </c>
      <c r="H353" s="44" t="s">
        <v>72</v>
      </c>
      <c r="I353" s="55">
        <f t="shared" si="94"/>
        <v>0.69499999999999995</v>
      </c>
      <c r="J353" s="56">
        <v>198.39</v>
      </c>
      <c r="K353" s="57">
        <f t="shared" si="95"/>
        <v>0.69464285714285701</v>
      </c>
      <c r="L353" s="44" t="s">
        <v>72</v>
      </c>
      <c r="M353" s="21" t="s">
        <v>73</v>
      </c>
      <c r="N353" s="22">
        <v>44714</v>
      </c>
      <c r="O353" s="23">
        <f t="shared" si="96"/>
        <v>194.61232000000001</v>
      </c>
      <c r="P353" s="23">
        <f t="shared" si="97"/>
        <v>194.61232000000001</v>
      </c>
      <c r="Q353" s="25" t="s">
        <v>74</v>
      </c>
      <c r="R353" s="49" t="s">
        <v>75</v>
      </c>
      <c r="S353" s="21">
        <v>2022060102</v>
      </c>
      <c r="T353" s="58">
        <v>0.67479999999999996</v>
      </c>
      <c r="U353" s="59">
        <f t="shared" si="106"/>
        <v>188.94399999999999</v>
      </c>
      <c r="V353" s="29" t="s">
        <v>72</v>
      </c>
      <c r="W353" s="30" t="b">
        <f t="shared" si="98"/>
        <v>1</v>
      </c>
      <c r="X353" s="25"/>
      <c r="Y353" s="30" t="e">
        <f>VLOOKUP(A353,'[1]Средние курсы'!A:D,4,0)</f>
        <v>#N/A</v>
      </c>
      <c r="Z353" s="30" t="str">
        <f t="shared" si="99"/>
        <v>CNY</v>
      </c>
      <c r="AA353" s="31">
        <f t="shared" si="90"/>
        <v>194.61232000000001</v>
      </c>
      <c r="AB353" s="60">
        <f t="shared" si="100"/>
        <v>0.67479999999999996</v>
      </c>
      <c r="AC353" s="61">
        <f t="shared" si="91"/>
        <v>0.67479999999999996</v>
      </c>
      <c r="AD353" s="13">
        <f t="shared" si="107"/>
        <v>0.695044</v>
      </c>
      <c r="AE353" s="34">
        <f t="shared" si="101"/>
        <v>0</v>
      </c>
      <c r="AF353" s="60">
        <f t="shared" si="102"/>
        <v>0</v>
      </c>
      <c r="AG353" s="36">
        <f t="shared" si="103"/>
        <v>5.6683200000000111</v>
      </c>
      <c r="AH353" s="37">
        <f t="shared" si="104"/>
        <v>-0.11232000000003683</v>
      </c>
      <c r="AI353" s="50" t="s">
        <v>76</v>
      </c>
      <c r="AJ353" s="50"/>
      <c r="AK353" s="25" t="b">
        <v>0</v>
      </c>
      <c r="AL353" s="25"/>
      <c r="AM353" s="25"/>
      <c r="AN353" s="25"/>
      <c r="AO353" s="25"/>
      <c r="AP353" s="37">
        <f t="shared" si="105"/>
        <v>1.9449999999999998</v>
      </c>
      <c r="AQ353" s="37"/>
      <c r="AR353" s="37"/>
      <c r="AS353" s="37"/>
      <c r="AT353" s="34">
        <f t="shared" si="92"/>
        <v>3.7233200000000113</v>
      </c>
    </row>
    <row r="354" spans="1:46" ht="15.75" x14ac:dyDescent="0.25">
      <c r="A354" s="15">
        <v>382276</v>
      </c>
      <c r="B354" s="16">
        <v>44714</v>
      </c>
      <c r="C354" s="16" t="s">
        <v>45</v>
      </c>
      <c r="D354" s="17" t="s">
        <v>70</v>
      </c>
      <c r="E354" s="52" t="s">
        <v>414</v>
      </c>
      <c r="F354" s="53">
        <v>40</v>
      </c>
      <c r="G354" s="54">
        <f t="shared" si="93"/>
        <v>3.4830480000000001</v>
      </c>
      <c r="H354" s="44" t="s">
        <v>72</v>
      </c>
      <c r="I354" s="55">
        <f t="shared" si="94"/>
        <v>3.4830000000000001</v>
      </c>
      <c r="J354" s="56">
        <v>142.03</v>
      </c>
      <c r="K354" s="57">
        <f t="shared" si="95"/>
        <v>3.4811274509803924</v>
      </c>
      <c r="L354" s="44" t="s">
        <v>72</v>
      </c>
      <c r="M354" s="21" t="s">
        <v>73</v>
      </c>
      <c r="N354" s="22">
        <v>44714</v>
      </c>
      <c r="O354" s="23">
        <f t="shared" si="96"/>
        <v>139.32192000000001</v>
      </c>
      <c r="P354" s="23">
        <f t="shared" si="97"/>
        <v>139.32192000000001</v>
      </c>
      <c r="Q354" s="25" t="s">
        <v>74</v>
      </c>
      <c r="R354" s="49" t="s">
        <v>75</v>
      </c>
      <c r="S354" s="21">
        <v>2022060102</v>
      </c>
      <c r="T354" s="58">
        <v>3.3816000000000002</v>
      </c>
      <c r="U354" s="59">
        <f t="shared" si="106"/>
        <v>135.26400000000001</v>
      </c>
      <c r="V354" s="29" t="s">
        <v>72</v>
      </c>
      <c r="W354" s="30" t="b">
        <f t="shared" si="98"/>
        <v>1</v>
      </c>
      <c r="X354" s="25"/>
      <c r="Y354" s="30" t="e">
        <f>VLOOKUP(A354,'[1]Средние курсы'!A:D,4,0)</f>
        <v>#N/A</v>
      </c>
      <c r="Z354" s="30" t="str">
        <f t="shared" si="99"/>
        <v>CNY</v>
      </c>
      <c r="AA354" s="31">
        <f t="shared" si="90"/>
        <v>139.32192000000001</v>
      </c>
      <c r="AB354" s="60">
        <f t="shared" si="100"/>
        <v>3.3816000000000002</v>
      </c>
      <c r="AC354" s="61">
        <f t="shared" si="91"/>
        <v>3.3816000000000002</v>
      </c>
      <c r="AD354" s="13">
        <f t="shared" si="107"/>
        <v>3.4830480000000001</v>
      </c>
      <c r="AE354" s="34">
        <f t="shared" si="101"/>
        <v>0</v>
      </c>
      <c r="AF354" s="60">
        <f t="shared" si="102"/>
        <v>0</v>
      </c>
      <c r="AG354" s="36">
        <f t="shared" si="103"/>
        <v>4.0579199999999993</v>
      </c>
      <c r="AH354" s="37">
        <f t="shared" si="104"/>
        <v>-7.6821960784307919E-2</v>
      </c>
      <c r="AI354" s="50" t="s">
        <v>76</v>
      </c>
      <c r="AJ354" s="50"/>
      <c r="AK354" s="25" t="b">
        <v>0</v>
      </c>
      <c r="AL354" s="25"/>
      <c r="AM354" s="25"/>
      <c r="AN354" s="25"/>
      <c r="AO354" s="25"/>
      <c r="AP354" s="37">
        <f t="shared" si="105"/>
        <v>1.392450980392157</v>
      </c>
      <c r="AQ354" s="37"/>
      <c r="AR354" s="37"/>
      <c r="AS354" s="37"/>
      <c r="AT354" s="34">
        <f t="shared" si="92"/>
        <v>2.6654690196078423</v>
      </c>
    </row>
    <row r="355" spans="1:46" ht="15.75" x14ac:dyDescent="0.25">
      <c r="A355" s="15">
        <v>382276</v>
      </c>
      <c r="B355" s="16">
        <v>44714</v>
      </c>
      <c r="C355" s="16" t="s">
        <v>45</v>
      </c>
      <c r="D355" s="17" t="s">
        <v>70</v>
      </c>
      <c r="E355" s="52" t="s">
        <v>415</v>
      </c>
      <c r="F355" s="53">
        <v>40</v>
      </c>
      <c r="G355" s="54">
        <f t="shared" si="93"/>
        <v>5.7235040000000001</v>
      </c>
      <c r="H355" s="44" t="s">
        <v>72</v>
      </c>
      <c r="I355" s="55">
        <f t="shared" si="94"/>
        <v>5.7234999999999996</v>
      </c>
      <c r="J355" s="56">
        <v>233.39</v>
      </c>
      <c r="K355" s="57">
        <f t="shared" si="95"/>
        <v>5.7203431372549014</v>
      </c>
      <c r="L355" s="44" t="s">
        <v>72</v>
      </c>
      <c r="M355" s="21" t="s">
        <v>73</v>
      </c>
      <c r="N355" s="22">
        <v>44714</v>
      </c>
      <c r="O355" s="23">
        <f t="shared" si="96"/>
        <v>228.94015999999999</v>
      </c>
      <c r="P355" s="23">
        <f t="shared" si="97"/>
        <v>228.94015999999999</v>
      </c>
      <c r="Q355" s="25" t="s">
        <v>74</v>
      </c>
      <c r="R355" s="49" t="s">
        <v>75</v>
      </c>
      <c r="S355" s="21">
        <v>2022060102</v>
      </c>
      <c r="T355" s="58">
        <v>5.5568</v>
      </c>
      <c r="U355" s="59">
        <f t="shared" si="106"/>
        <v>222.27199999999999</v>
      </c>
      <c r="V355" s="29" t="s">
        <v>72</v>
      </c>
      <c r="W355" s="30" t="b">
        <f t="shared" si="98"/>
        <v>1</v>
      </c>
      <c r="X355" s="25"/>
      <c r="Y355" s="30" t="e">
        <f>VLOOKUP(A355,'[1]Средние курсы'!A:D,4,0)</f>
        <v>#N/A</v>
      </c>
      <c r="Z355" s="30" t="str">
        <f t="shared" si="99"/>
        <v>CNY</v>
      </c>
      <c r="AA355" s="31">
        <f t="shared" si="90"/>
        <v>228.94015999999999</v>
      </c>
      <c r="AB355" s="60">
        <f t="shared" si="100"/>
        <v>5.5568</v>
      </c>
      <c r="AC355" s="61">
        <f t="shared" si="91"/>
        <v>5.5568</v>
      </c>
      <c r="AD355" s="13">
        <f t="shared" si="107"/>
        <v>5.7235040000000001</v>
      </c>
      <c r="AE355" s="34">
        <f t="shared" si="101"/>
        <v>0</v>
      </c>
      <c r="AF355" s="60">
        <f t="shared" si="102"/>
        <v>0</v>
      </c>
      <c r="AG355" s="36">
        <f t="shared" si="103"/>
        <v>6.6681600000000074</v>
      </c>
      <c r="AH355" s="37">
        <f t="shared" si="104"/>
        <v>-0.12643450980394988</v>
      </c>
      <c r="AI355" s="50" t="s">
        <v>76</v>
      </c>
      <c r="AJ355" s="50"/>
      <c r="AK355" s="25" t="b">
        <v>0</v>
      </c>
      <c r="AL355" s="25"/>
      <c r="AM355" s="25"/>
      <c r="AN355" s="25"/>
      <c r="AO355" s="25"/>
      <c r="AP355" s="37">
        <f t="shared" si="105"/>
        <v>2.2881372549019607</v>
      </c>
      <c r="AQ355" s="37"/>
      <c r="AR355" s="37"/>
      <c r="AS355" s="37"/>
      <c r="AT355" s="34">
        <f t="shared" si="92"/>
        <v>4.3800227450980467</v>
      </c>
    </row>
    <row r="356" spans="1:46" ht="15.75" x14ac:dyDescent="0.25">
      <c r="A356" s="15">
        <v>382276</v>
      </c>
      <c r="B356" s="16">
        <v>44714</v>
      </c>
      <c r="C356" s="16" t="s">
        <v>45</v>
      </c>
      <c r="D356" s="17" t="s">
        <v>70</v>
      </c>
      <c r="E356" s="52" t="s">
        <v>416</v>
      </c>
      <c r="F356" s="53">
        <v>80</v>
      </c>
      <c r="G356" s="54">
        <f t="shared" si="93"/>
        <v>49.054986000000007</v>
      </c>
      <c r="H356" s="44" t="s">
        <v>72</v>
      </c>
      <c r="I356" s="55">
        <f t="shared" si="94"/>
        <v>49.055</v>
      </c>
      <c r="J356" s="56">
        <v>4000.6</v>
      </c>
      <c r="K356" s="57">
        <f t="shared" si="95"/>
        <v>49.026960784313722</v>
      </c>
      <c r="L356" s="44" t="s">
        <v>72</v>
      </c>
      <c r="M356" s="21" t="s">
        <v>73</v>
      </c>
      <c r="N356" s="22">
        <v>44714</v>
      </c>
      <c r="O356" s="23">
        <f t="shared" si="96"/>
        <v>3924.3988800000006</v>
      </c>
      <c r="P356" s="23">
        <f t="shared" si="97"/>
        <v>3924.3988800000006</v>
      </c>
      <c r="Q356" s="25" t="s">
        <v>74</v>
      </c>
      <c r="R356" s="49" t="s">
        <v>75</v>
      </c>
      <c r="S356" s="21">
        <v>2022060102</v>
      </c>
      <c r="T356" s="58">
        <v>47.626200000000004</v>
      </c>
      <c r="U356" s="59">
        <f t="shared" si="106"/>
        <v>3810.0960000000005</v>
      </c>
      <c r="V356" s="29" t="s">
        <v>72</v>
      </c>
      <c r="W356" s="30" t="b">
        <f t="shared" si="98"/>
        <v>1</v>
      </c>
      <c r="X356" s="25"/>
      <c r="Y356" s="30" t="e">
        <f>VLOOKUP(A356,'[1]Средние курсы'!A:D,4,0)</f>
        <v>#N/A</v>
      </c>
      <c r="Z356" s="30" t="str">
        <f t="shared" si="99"/>
        <v>CNY</v>
      </c>
      <c r="AA356" s="31">
        <f t="shared" si="90"/>
        <v>3924.3988799999997</v>
      </c>
      <c r="AB356" s="60">
        <f t="shared" si="100"/>
        <v>47.626200000000004</v>
      </c>
      <c r="AC356" s="61">
        <f t="shared" si="91"/>
        <v>47.626199999999997</v>
      </c>
      <c r="AD356" s="13">
        <f t="shared" si="107"/>
        <v>49.054986</v>
      </c>
      <c r="AE356" s="34">
        <f t="shared" si="101"/>
        <v>0</v>
      </c>
      <c r="AF356" s="60">
        <f t="shared" si="102"/>
        <v>-5.6843418860808015E-13</v>
      </c>
      <c r="AG356" s="36">
        <f t="shared" si="103"/>
        <v>114.30288000000019</v>
      </c>
      <c r="AH356" s="37">
        <f t="shared" si="104"/>
        <v>-2.24201725490218</v>
      </c>
      <c r="AI356" s="50" t="s">
        <v>76</v>
      </c>
      <c r="AJ356" s="50"/>
      <c r="AK356" s="25" t="b">
        <v>0</v>
      </c>
      <c r="AL356" s="25"/>
      <c r="AM356" s="25"/>
      <c r="AN356" s="25"/>
      <c r="AO356" s="25"/>
      <c r="AP356" s="37">
        <f t="shared" si="105"/>
        <v>39.221568627450978</v>
      </c>
      <c r="AQ356" s="37"/>
      <c r="AR356" s="37"/>
      <c r="AS356" s="37"/>
      <c r="AT356" s="34">
        <f t="shared" si="92"/>
        <v>75.081311372549209</v>
      </c>
    </row>
    <row r="357" spans="1:46" ht="15.75" x14ac:dyDescent="0.25">
      <c r="A357" s="15">
        <v>382276</v>
      </c>
      <c r="B357" s="16">
        <v>44714</v>
      </c>
      <c r="C357" s="16" t="s">
        <v>45</v>
      </c>
      <c r="D357" s="17" t="s">
        <v>70</v>
      </c>
      <c r="E357" s="52" t="s">
        <v>417</v>
      </c>
      <c r="F357" s="53">
        <v>80</v>
      </c>
      <c r="G357" s="54">
        <f t="shared" si="93"/>
        <v>49.054986000000007</v>
      </c>
      <c r="H357" s="44" t="s">
        <v>72</v>
      </c>
      <c r="I357" s="55">
        <f t="shared" si="94"/>
        <v>49.055</v>
      </c>
      <c r="J357" s="56">
        <v>4000.6</v>
      </c>
      <c r="K357" s="57">
        <f t="shared" si="95"/>
        <v>49.026960784313722</v>
      </c>
      <c r="L357" s="44" t="s">
        <v>72</v>
      </c>
      <c r="M357" s="21" t="s">
        <v>73</v>
      </c>
      <c r="N357" s="22">
        <v>44714</v>
      </c>
      <c r="O357" s="23">
        <f>F357*G357</f>
        <v>3924.3988800000006</v>
      </c>
      <c r="P357" s="62">
        <f t="shared" si="97"/>
        <v>3924.3988800000006</v>
      </c>
      <c r="Q357" s="25" t="s">
        <v>74</v>
      </c>
      <c r="R357" s="49" t="s">
        <v>75</v>
      </c>
      <c r="S357" s="21">
        <v>2022060102</v>
      </c>
      <c r="T357" s="58">
        <v>47.626200000000004</v>
      </c>
      <c r="U357" s="59">
        <f t="shared" si="106"/>
        <v>3810.0960000000005</v>
      </c>
      <c r="V357" s="29" t="s">
        <v>72</v>
      </c>
      <c r="W357" s="30" t="b">
        <f t="shared" si="98"/>
        <v>1</v>
      </c>
      <c r="X357" s="25"/>
      <c r="Y357" s="30" t="e">
        <f>VLOOKUP(A357,'[1]Средние курсы'!A:D,4,0)</f>
        <v>#N/A</v>
      </c>
      <c r="Z357" s="30" t="str">
        <f t="shared" si="99"/>
        <v>CNY</v>
      </c>
      <c r="AA357" s="31">
        <f t="shared" si="90"/>
        <v>3924.3988799999997</v>
      </c>
      <c r="AB357" s="60">
        <f t="shared" si="100"/>
        <v>47.626200000000004</v>
      </c>
      <c r="AC357" s="61">
        <f t="shared" si="91"/>
        <v>47.626199999999997</v>
      </c>
      <c r="AD357" s="13">
        <f t="shared" si="107"/>
        <v>49.054986</v>
      </c>
      <c r="AE357" s="34">
        <f t="shared" si="101"/>
        <v>0</v>
      </c>
      <c r="AF357" s="60">
        <f t="shared" si="102"/>
        <v>-5.6843418860808015E-13</v>
      </c>
      <c r="AG357" s="36">
        <f t="shared" si="103"/>
        <v>114.30288000000019</v>
      </c>
      <c r="AH357" s="37">
        <f t="shared" si="104"/>
        <v>-2.24201725490218</v>
      </c>
      <c r="AI357" s="50" t="s">
        <v>76</v>
      </c>
      <c r="AJ357" s="50"/>
      <c r="AK357" s="25" t="b">
        <v>0</v>
      </c>
      <c r="AL357" s="25"/>
      <c r="AM357" s="25"/>
      <c r="AN357" s="25"/>
      <c r="AO357" s="25"/>
      <c r="AP357" s="37">
        <f t="shared" si="105"/>
        <v>39.221568627450978</v>
      </c>
      <c r="AQ357" s="37"/>
      <c r="AR357" s="37"/>
      <c r="AS357" s="37"/>
      <c r="AT357" s="34">
        <f t="shared" si="92"/>
        <v>75.081311372549209</v>
      </c>
    </row>
    <row r="358" spans="1:46" ht="15.75" x14ac:dyDescent="0.25">
      <c r="A358" s="15">
        <v>382437</v>
      </c>
      <c r="B358" s="16">
        <v>44720</v>
      </c>
      <c r="C358" s="16" t="s">
        <v>45</v>
      </c>
      <c r="D358" s="17" t="s">
        <v>418</v>
      </c>
      <c r="E358" s="25" t="s">
        <v>419</v>
      </c>
      <c r="F358" s="25">
        <v>3000</v>
      </c>
      <c r="G358" s="63">
        <v>12750.26</v>
      </c>
      <c r="H358" s="17" t="s">
        <v>72</v>
      </c>
      <c r="I358" s="55">
        <f t="shared" si="94"/>
        <v>1883.0829000000001</v>
      </c>
      <c r="J358" s="55">
        <v>5448829.5</v>
      </c>
      <c r="K358" s="20">
        <f>(J358/1.01)/F358</f>
        <v>1798.2935643564358</v>
      </c>
      <c r="L358" s="44" t="s">
        <v>48</v>
      </c>
      <c r="M358" s="21" t="s">
        <v>420</v>
      </c>
      <c r="N358" s="22">
        <v>44720</v>
      </c>
      <c r="O358" s="23">
        <f>F358*G358</f>
        <v>38250780</v>
      </c>
      <c r="P358" s="62">
        <f t="shared" si="97"/>
        <v>5649248.6283313269</v>
      </c>
      <c r="Q358" s="25" t="s">
        <v>421</v>
      </c>
      <c r="R358" s="49" t="s">
        <v>422</v>
      </c>
      <c r="S358" s="21" t="s">
        <v>423</v>
      </c>
      <c r="T358" s="64">
        <v>1420</v>
      </c>
      <c r="U358" s="65">
        <f t="shared" si="106"/>
        <v>4260000</v>
      </c>
      <c r="V358" s="29" t="s">
        <v>48</v>
      </c>
      <c r="W358" s="30" t="b">
        <f t="shared" si="98"/>
        <v>0</v>
      </c>
      <c r="X358" s="25">
        <v>6.77095</v>
      </c>
      <c r="Y358" s="30">
        <v>6.75</v>
      </c>
      <c r="Z358" s="30" t="str">
        <f t="shared" si="99"/>
        <v>USD</v>
      </c>
      <c r="AA358" s="31">
        <f t="shared" ref="AA358:AA366" si="108">K358*F358</f>
        <v>5394880.6930693071</v>
      </c>
      <c r="AB358" s="32">
        <f t="shared" si="100"/>
        <v>1420</v>
      </c>
      <c r="AC358" s="66">
        <v>1455</v>
      </c>
      <c r="AD358" s="13">
        <f>AC358*1.03</f>
        <v>1498.65</v>
      </c>
      <c r="AE358" s="34">
        <f t="shared" si="101"/>
        <v>0</v>
      </c>
      <c r="AF358" s="35">
        <f>(AC358-AB358)*F358</f>
        <v>105000</v>
      </c>
      <c r="AG358" s="36">
        <f t="shared" si="103"/>
        <v>130950.00000000028</v>
      </c>
      <c r="AH358" s="37">
        <f t="shared" si="104"/>
        <v>898930.69306930713</v>
      </c>
      <c r="AI358" s="38" t="s">
        <v>424</v>
      </c>
      <c r="AJ358" s="38"/>
      <c r="AK358" s="25" t="b">
        <v>1</v>
      </c>
      <c r="AL358" s="67">
        <f t="shared" ref="AL358:AL366" si="109">0.84398315*AH358</f>
        <v>758682.357968317</v>
      </c>
      <c r="AM358" s="41">
        <v>0.01</v>
      </c>
      <c r="AN358" s="41"/>
      <c r="AO358" s="25"/>
      <c r="AP358" s="37">
        <f t="shared" si="105"/>
        <v>53948.80693069307</v>
      </c>
      <c r="AQ358" s="37"/>
      <c r="AR358" s="37">
        <f t="shared" ref="AR358:AR366" si="110">AP358-AG358/3%*AM358</f>
        <v>10298.806930692976</v>
      </c>
      <c r="AS358" s="37">
        <f t="shared" ref="AS358:AS366" si="111">AH358-AR358-AL358</f>
        <v>129949.52817029716</v>
      </c>
      <c r="AT358" s="34">
        <f t="shared" ref="AT358:AT366" si="112">AG358-AP358+AR358</f>
        <v>87300.000000000175</v>
      </c>
    </row>
    <row r="359" spans="1:46" ht="15.75" x14ac:dyDescent="0.25">
      <c r="A359" s="15">
        <v>382437</v>
      </c>
      <c r="B359" s="16">
        <v>44720</v>
      </c>
      <c r="C359" s="16" t="s">
        <v>45</v>
      </c>
      <c r="D359" s="17" t="s">
        <v>418</v>
      </c>
      <c r="E359" s="25" t="s">
        <v>425</v>
      </c>
      <c r="F359" s="25">
        <v>3000</v>
      </c>
      <c r="G359" s="68">
        <v>7498.99</v>
      </c>
      <c r="H359" s="17" t="s">
        <v>72</v>
      </c>
      <c r="I359" s="55">
        <f t="shared" si="94"/>
        <v>1107.5241000000001</v>
      </c>
      <c r="J359" s="55">
        <v>3204698.18</v>
      </c>
      <c r="K359" s="20">
        <f t="shared" ref="K359:K366" si="113">(J359/1.01)/F359</f>
        <v>1057.6561650165017</v>
      </c>
      <c r="L359" s="44" t="s">
        <v>48</v>
      </c>
      <c r="M359" s="21" t="s">
        <v>420</v>
      </c>
      <c r="N359" s="22">
        <v>44720</v>
      </c>
      <c r="O359" s="23">
        <f t="shared" ref="O359:O365" si="114">F359*G359</f>
        <v>22496970</v>
      </c>
      <c r="P359" s="62">
        <f t="shared" si="97"/>
        <v>3322572.1649103891</v>
      </c>
      <c r="Q359" s="25" t="s">
        <v>421</v>
      </c>
      <c r="R359" s="49" t="s">
        <v>422</v>
      </c>
      <c r="S359" s="21" t="s">
        <v>423</v>
      </c>
      <c r="T359" s="64">
        <v>810</v>
      </c>
      <c r="U359" s="65">
        <f t="shared" si="106"/>
        <v>2430000</v>
      </c>
      <c r="V359" s="29" t="s">
        <v>48</v>
      </c>
      <c r="W359" s="30" t="b">
        <f t="shared" si="98"/>
        <v>0</v>
      </c>
      <c r="X359" s="25">
        <v>6.77095</v>
      </c>
      <c r="Y359" s="30">
        <v>6.75</v>
      </c>
      <c r="Z359" s="30" t="str">
        <f t="shared" si="99"/>
        <v>USD</v>
      </c>
      <c r="AA359" s="31">
        <f t="shared" si="108"/>
        <v>3172968.495049505</v>
      </c>
      <c r="AB359" s="32">
        <f t="shared" si="100"/>
        <v>810</v>
      </c>
      <c r="AC359" s="66">
        <v>856</v>
      </c>
      <c r="AD359" s="13">
        <f t="shared" ref="AD359:AD366" si="115">AC359*1.03</f>
        <v>881.68000000000006</v>
      </c>
      <c r="AE359" s="34">
        <f t="shared" si="101"/>
        <v>0</v>
      </c>
      <c r="AF359" s="35">
        <f t="shared" ref="AF359:AF366" si="116">(AC359-AB359)*F359</f>
        <v>138000</v>
      </c>
      <c r="AG359" s="36">
        <f t="shared" si="103"/>
        <v>77040.000000000189</v>
      </c>
      <c r="AH359" s="37">
        <f t="shared" si="104"/>
        <v>527928.49504950503</v>
      </c>
      <c r="AI359" s="38" t="s">
        <v>424</v>
      </c>
      <c r="AJ359" s="38"/>
      <c r="AK359" s="25" t="b">
        <v>1</v>
      </c>
      <c r="AL359" s="67">
        <f t="shared" si="109"/>
        <v>445562.75422664068</v>
      </c>
      <c r="AM359" s="41">
        <v>0.01</v>
      </c>
      <c r="AN359" s="41"/>
      <c r="AO359" s="25"/>
      <c r="AP359" s="37">
        <f t="shared" si="105"/>
        <v>31729.684950495051</v>
      </c>
      <c r="AQ359" s="37"/>
      <c r="AR359" s="37">
        <f t="shared" si="110"/>
        <v>6049.684950494986</v>
      </c>
      <c r="AS359" s="37">
        <f t="shared" si="111"/>
        <v>76316.055872369383</v>
      </c>
      <c r="AT359" s="34">
        <f t="shared" si="112"/>
        <v>51360.000000000124</v>
      </c>
    </row>
    <row r="360" spans="1:46" ht="15.75" x14ac:dyDescent="0.25">
      <c r="A360" s="15">
        <v>382437</v>
      </c>
      <c r="B360" s="16">
        <v>44720</v>
      </c>
      <c r="C360" s="16" t="s">
        <v>45</v>
      </c>
      <c r="D360" s="17" t="s">
        <v>418</v>
      </c>
      <c r="E360" s="25" t="s">
        <v>426</v>
      </c>
      <c r="F360" s="25">
        <v>1000</v>
      </c>
      <c r="G360" s="68">
        <v>4278.57</v>
      </c>
      <c r="H360" s="17" t="s">
        <v>72</v>
      </c>
      <c r="I360" s="55">
        <f t="shared" si="94"/>
        <v>631.90099999999995</v>
      </c>
      <c r="J360" s="55">
        <v>609482.48</v>
      </c>
      <c r="K360" s="20">
        <f t="shared" si="113"/>
        <v>603.44799999999998</v>
      </c>
      <c r="L360" s="44" t="s">
        <v>48</v>
      </c>
      <c r="M360" s="21" t="s">
        <v>420</v>
      </c>
      <c r="N360" s="22">
        <v>44720</v>
      </c>
      <c r="O360" s="23">
        <f t="shared" si="114"/>
        <v>4278570</v>
      </c>
      <c r="P360" s="62">
        <f t="shared" si="97"/>
        <v>631900.98878296255</v>
      </c>
      <c r="Q360" s="25" t="s">
        <v>421</v>
      </c>
      <c r="R360" s="49" t="s">
        <v>422</v>
      </c>
      <c r="S360" s="21" t="s">
        <v>423</v>
      </c>
      <c r="T360" s="64">
        <v>460</v>
      </c>
      <c r="U360" s="65">
        <f t="shared" si="106"/>
        <v>460000</v>
      </c>
      <c r="V360" s="29" t="s">
        <v>48</v>
      </c>
      <c r="W360" s="30" t="b">
        <f t="shared" si="98"/>
        <v>0</v>
      </c>
      <c r="X360" s="25">
        <v>6.77095</v>
      </c>
      <c r="Y360" s="30">
        <v>6.75</v>
      </c>
      <c r="Z360" s="30" t="str">
        <f t="shared" si="99"/>
        <v>USD</v>
      </c>
      <c r="AA360" s="31">
        <f t="shared" si="108"/>
        <v>603448</v>
      </c>
      <c r="AB360" s="32">
        <f t="shared" si="100"/>
        <v>460</v>
      </c>
      <c r="AC360" s="66">
        <v>488</v>
      </c>
      <c r="AD360" s="13">
        <f t="shared" si="115"/>
        <v>502.64</v>
      </c>
      <c r="AE360" s="34">
        <f t="shared" si="101"/>
        <v>0</v>
      </c>
      <c r="AF360" s="35">
        <f t="shared" si="116"/>
        <v>28000</v>
      </c>
      <c r="AG360" s="36">
        <f t="shared" si="103"/>
        <v>14639.999999999985</v>
      </c>
      <c r="AH360" s="37">
        <f t="shared" si="104"/>
        <v>100808</v>
      </c>
      <c r="AI360" s="38" t="s">
        <v>424</v>
      </c>
      <c r="AJ360" s="38"/>
      <c r="AK360" s="25" t="b">
        <v>1</v>
      </c>
      <c r="AL360" s="67">
        <f t="shared" si="109"/>
        <v>85080.253385200005</v>
      </c>
      <c r="AM360" s="41">
        <v>0.01</v>
      </c>
      <c r="AN360" s="41"/>
      <c r="AO360" s="25"/>
      <c r="AP360" s="37">
        <f t="shared" si="105"/>
        <v>6034.4800000000005</v>
      </c>
      <c r="AQ360" s="37"/>
      <c r="AR360" s="37">
        <f t="shared" si="110"/>
        <v>1154.480000000005</v>
      </c>
      <c r="AS360" s="37">
        <f t="shared" si="111"/>
        <v>14573.266614799984</v>
      </c>
      <c r="AT360" s="34">
        <f t="shared" si="112"/>
        <v>9759.9999999999909</v>
      </c>
    </row>
    <row r="361" spans="1:46" ht="15.75" x14ac:dyDescent="0.25">
      <c r="A361" s="15">
        <v>382437</v>
      </c>
      <c r="B361" s="16">
        <v>44720</v>
      </c>
      <c r="C361" s="16" t="s">
        <v>45</v>
      </c>
      <c r="D361" s="17" t="s">
        <v>418</v>
      </c>
      <c r="E361" s="25" t="s">
        <v>427</v>
      </c>
      <c r="F361" s="25">
        <v>100</v>
      </c>
      <c r="G361" s="68">
        <v>12835.7</v>
      </c>
      <c r="H361" s="17" t="s">
        <v>72</v>
      </c>
      <c r="I361" s="55">
        <f t="shared" si="94"/>
        <v>1895.7014999999999</v>
      </c>
      <c r="J361" s="55">
        <v>182844.74</v>
      </c>
      <c r="K361" s="20">
        <f t="shared" si="113"/>
        <v>1810.3439603960394</v>
      </c>
      <c r="L361" s="44" t="s">
        <v>48</v>
      </c>
      <c r="M361" s="21" t="s">
        <v>420</v>
      </c>
      <c r="N361" s="22">
        <v>44720</v>
      </c>
      <c r="O361" s="23">
        <f t="shared" si="114"/>
        <v>1283570</v>
      </c>
      <c r="P361" s="62">
        <f t="shared" si="97"/>
        <v>189570.14894512587</v>
      </c>
      <c r="Q361" s="25" t="s">
        <v>421</v>
      </c>
      <c r="R361" s="49" t="s">
        <v>422</v>
      </c>
      <c r="S361" s="21" t="s">
        <v>423</v>
      </c>
      <c r="T361" s="64">
        <v>1395</v>
      </c>
      <c r="U361" s="65">
        <f t="shared" si="106"/>
        <v>139500</v>
      </c>
      <c r="V361" s="29" t="s">
        <v>48</v>
      </c>
      <c r="W361" s="30" t="b">
        <f t="shared" si="98"/>
        <v>0</v>
      </c>
      <c r="X361" s="25">
        <v>6.77095</v>
      </c>
      <c r="Y361" s="30">
        <v>6.75</v>
      </c>
      <c r="Z361" s="30" t="str">
        <f t="shared" si="99"/>
        <v>USD</v>
      </c>
      <c r="AA361" s="31">
        <f t="shared" si="108"/>
        <v>181034.39603960395</v>
      </c>
      <c r="AB361" s="32">
        <f t="shared" si="100"/>
        <v>1395</v>
      </c>
      <c r="AC361" s="66">
        <v>1465</v>
      </c>
      <c r="AD361" s="13">
        <f t="shared" si="115"/>
        <v>1508.95</v>
      </c>
      <c r="AE361" s="34">
        <f t="shared" si="101"/>
        <v>0</v>
      </c>
      <c r="AF361" s="35">
        <f t="shared" si="116"/>
        <v>7000</v>
      </c>
      <c r="AG361" s="36">
        <f t="shared" si="103"/>
        <v>4395.0000000000045</v>
      </c>
      <c r="AH361" s="37">
        <f t="shared" si="104"/>
        <v>30139.396039603933</v>
      </c>
      <c r="AI361" s="38" t="s">
        <v>424</v>
      </c>
      <c r="AJ361" s="38"/>
      <c r="AK361" s="25" t="b">
        <v>1</v>
      </c>
      <c r="AL361" s="67">
        <f t="shared" si="109"/>
        <v>25437.142408602453</v>
      </c>
      <c r="AM361" s="41">
        <v>0.01</v>
      </c>
      <c r="AN361" s="41"/>
      <c r="AO361" s="25"/>
      <c r="AP361" s="37">
        <f t="shared" si="105"/>
        <v>1810.3439603960396</v>
      </c>
      <c r="AQ361" s="37"/>
      <c r="AR361" s="37">
        <f t="shared" si="110"/>
        <v>345.34396039603803</v>
      </c>
      <c r="AS361" s="37">
        <f t="shared" si="111"/>
        <v>4356.9096706054406</v>
      </c>
      <c r="AT361" s="34">
        <f t="shared" si="112"/>
        <v>2930.0000000000027</v>
      </c>
    </row>
    <row r="362" spans="1:46" ht="15.75" x14ac:dyDescent="0.25">
      <c r="A362" s="15">
        <v>382437</v>
      </c>
      <c r="B362" s="16">
        <v>44720</v>
      </c>
      <c r="C362" s="16" t="s">
        <v>45</v>
      </c>
      <c r="D362" s="17" t="s">
        <v>418</v>
      </c>
      <c r="E362" s="25" t="s">
        <v>428</v>
      </c>
      <c r="F362" s="25">
        <v>100</v>
      </c>
      <c r="G362" s="68">
        <v>16424.18</v>
      </c>
      <c r="H362" s="17" t="s">
        <v>72</v>
      </c>
      <c r="I362" s="55">
        <f t="shared" si="94"/>
        <v>2425.6831999999999</v>
      </c>
      <c r="J362" s="55">
        <v>233962.63</v>
      </c>
      <c r="K362" s="20">
        <f t="shared" si="113"/>
        <v>2316.461683168317</v>
      </c>
      <c r="L362" s="44" t="s">
        <v>48</v>
      </c>
      <c r="M362" s="21" t="s">
        <v>420</v>
      </c>
      <c r="N362" s="22">
        <v>44720</v>
      </c>
      <c r="O362" s="23">
        <f t="shared" si="114"/>
        <v>1642418</v>
      </c>
      <c r="P362" s="62">
        <f t="shared" si="97"/>
        <v>242568.32497655426</v>
      </c>
      <c r="Q362" s="25" t="s">
        <v>421</v>
      </c>
      <c r="R362" s="49" t="s">
        <v>422</v>
      </c>
      <c r="S362" s="21" t="s">
        <v>423</v>
      </c>
      <c r="T362" s="64">
        <v>1765</v>
      </c>
      <c r="U362" s="65">
        <f t="shared" si="106"/>
        <v>176500</v>
      </c>
      <c r="V362" s="29" t="s">
        <v>48</v>
      </c>
      <c r="W362" s="30" t="b">
        <f t="shared" si="98"/>
        <v>0</v>
      </c>
      <c r="X362" s="25">
        <v>6.77095</v>
      </c>
      <c r="Y362" s="30">
        <v>6.75</v>
      </c>
      <c r="Z362" s="30" t="str">
        <f t="shared" si="99"/>
        <v>USD</v>
      </c>
      <c r="AA362" s="31">
        <f t="shared" si="108"/>
        <v>231646.1683168317</v>
      </c>
      <c r="AB362" s="32">
        <f t="shared" si="100"/>
        <v>1765</v>
      </c>
      <c r="AC362" s="66">
        <v>1874</v>
      </c>
      <c r="AD362" s="13">
        <f t="shared" si="115"/>
        <v>1930.22</v>
      </c>
      <c r="AE362" s="34">
        <f t="shared" si="101"/>
        <v>0</v>
      </c>
      <c r="AF362" s="35">
        <f t="shared" si="116"/>
        <v>10900</v>
      </c>
      <c r="AG362" s="36">
        <f t="shared" si="103"/>
        <v>5622.0000000000027</v>
      </c>
      <c r="AH362" s="37">
        <f t="shared" si="104"/>
        <v>38624.168316831696</v>
      </c>
      <c r="AI362" s="38" t="s">
        <v>424</v>
      </c>
      <c r="AJ362" s="38"/>
      <c r="AK362" s="25" t="b">
        <v>1</v>
      </c>
      <c r="AL362" s="67">
        <f t="shared" si="109"/>
        <v>32598.147242169813</v>
      </c>
      <c r="AM362" s="41">
        <v>0.01</v>
      </c>
      <c r="AN362" s="41"/>
      <c r="AO362" s="25"/>
      <c r="AP362" s="37">
        <f t="shared" si="105"/>
        <v>2316.461683168317</v>
      </c>
      <c r="AQ362" s="37"/>
      <c r="AR362" s="37">
        <f t="shared" si="110"/>
        <v>442.46168316831609</v>
      </c>
      <c r="AS362" s="37">
        <f t="shared" si="111"/>
        <v>5583.5593914935671</v>
      </c>
      <c r="AT362" s="34">
        <f t="shared" si="112"/>
        <v>3748.0000000000018</v>
      </c>
    </row>
    <row r="363" spans="1:46" ht="15.75" x14ac:dyDescent="0.25">
      <c r="A363" s="15">
        <v>382437</v>
      </c>
      <c r="B363" s="16">
        <v>44720</v>
      </c>
      <c r="C363" s="16" t="s">
        <v>45</v>
      </c>
      <c r="D363" s="17" t="s">
        <v>418</v>
      </c>
      <c r="E363" s="25" t="s">
        <v>429</v>
      </c>
      <c r="F363" s="25">
        <v>20</v>
      </c>
      <c r="G363" s="68">
        <v>24245.21</v>
      </c>
      <c r="H363" s="17" t="s">
        <v>72</v>
      </c>
      <c r="I363" s="55">
        <f t="shared" si="94"/>
        <v>3580.7692999999999</v>
      </c>
      <c r="J363" s="55">
        <v>69074.679999999993</v>
      </c>
      <c r="K363" s="20">
        <f t="shared" si="113"/>
        <v>3419.5386138613858</v>
      </c>
      <c r="L363" s="44" t="s">
        <v>48</v>
      </c>
      <c r="M363" s="21" t="s">
        <v>420</v>
      </c>
      <c r="N363" s="22">
        <v>44720</v>
      </c>
      <c r="O363" s="23">
        <f t="shared" si="114"/>
        <v>484904.19999999995</v>
      </c>
      <c r="P363" s="62">
        <f t="shared" si="97"/>
        <v>71615.386319497251</v>
      </c>
      <c r="Q363" s="25" t="s">
        <v>421</v>
      </c>
      <c r="R363" s="49" t="s">
        <v>422</v>
      </c>
      <c r="S363" s="21" t="s">
        <v>423</v>
      </c>
      <c r="T363" s="64">
        <v>2635</v>
      </c>
      <c r="U363" s="65">
        <f t="shared" si="106"/>
        <v>52700</v>
      </c>
      <c r="V363" s="29" t="s">
        <v>48</v>
      </c>
      <c r="W363" s="30" t="b">
        <f t="shared" si="98"/>
        <v>0</v>
      </c>
      <c r="X363" s="25">
        <v>6.77095</v>
      </c>
      <c r="Y363" s="30">
        <v>6.75</v>
      </c>
      <c r="Z363" s="30" t="str">
        <f t="shared" si="99"/>
        <v>USD</v>
      </c>
      <c r="AA363" s="31">
        <f t="shared" si="108"/>
        <v>68390.772277227719</v>
      </c>
      <c r="AB363" s="32">
        <f t="shared" si="100"/>
        <v>2635</v>
      </c>
      <c r="AC363" s="66">
        <v>2767</v>
      </c>
      <c r="AD363" s="13">
        <f t="shared" si="115"/>
        <v>2850.01</v>
      </c>
      <c r="AE363" s="34">
        <f t="shared" si="101"/>
        <v>0</v>
      </c>
      <c r="AF363" s="35">
        <f t="shared" si="116"/>
        <v>2640</v>
      </c>
      <c r="AG363" s="36">
        <f t="shared" si="103"/>
        <v>1660.2000000000044</v>
      </c>
      <c r="AH363" s="37">
        <f t="shared" si="104"/>
        <v>11390.572277227711</v>
      </c>
      <c r="AI363" s="38" t="s">
        <v>424</v>
      </c>
      <c r="AJ363" s="38"/>
      <c r="AK363" s="25" t="b">
        <v>1</v>
      </c>
      <c r="AL363" s="67">
        <f t="shared" si="109"/>
        <v>9613.4510708373164</v>
      </c>
      <c r="AM363" s="41">
        <v>0.01</v>
      </c>
      <c r="AN363" s="41"/>
      <c r="AO363" s="25"/>
      <c r="AP363" s="37">
        <f t="shared" si="105"/>
        <v>683.90772277227722</v>
      </c>
      <c r="AQ363" s="37"/>
      <c r="AR363" s="37">
        <f t="shared" si="110"/>
        <v>130.50772277227577</v>
      </c>
      <c r="AS363" s="37">
        <f t="shared" si="111"/>
        <v>1646.6134836181191</v>
      </c>
      <c r="AT363" s="34">
        <f t="shared" si="112"/>
        <v>1106.8000000000029</v>
      </c>
    </row>
    <row r="364" spans="1:46" ht="15.75" x14ac:dyDescent="0.25">
      <c r="A364" s="15">
        <v>382437</v>
      </c>
      <c r="B364" s="16">
        <v>44720</v>
      </c>
      <c r="C364" s="16" t="s">
        <v>45</v>
      </c>
      <c r="D364" s="17" t="s">
        <v>418</v>
      </c>
      <c r="E364" s="25" t="s">
        <v>430</v>
      </c>
      <c r="F364" s="25">
        <v>1500</v>
      </c>
      <c r="G364" s="68">
        <v>18678.48</v>
      </c>
      <c r="H364" s="17" t="s">
        <v>72</v>
      </c>
      <c r="I364" s="55">
        <f t="shared" si="94"/>
        <v>2758.6203</v>
      </c>
      <c r="J364" s="55">
        <v>3991127.18</v>
      </c>
      <c r="K364" s="20">
        <f t="shared" si="113"/>
        <v>2634.4073795379541</v>
      </c>
      <c r="L364" s="44" t="s">
        <v>48</v>
      </c>
      <c r="M364" s="21" t="s">
        <v>420</v>
      </c>
      <c r="N364" s="22">
        <v>44720</v>
      </c>
      <c r="O364" s="23">
        <f t="shared" si="114"/>
        <v>28017720</v>
      </c>
      <c r="P364" s="62">
        <f t="shared" si="97"/>
        <v>4137930.4233527053</v>
      </c>
      <c r="Q364" s="25" t="s">
        <v>421</v>
      </c>
      <c r="R364" s="49" t="s">
        <v>422</v>
      </c>
      <c r="S364" s="21" t="s">
        <v>423</v>
      </c>
      <c r="T364" s="64">
        <v>2020</v>
      </c>
      <c r="U364" s="65">
        <f t="shared" si="106"/>
        <v>3030000</v>
      </c>
      <c r="V364" s="29" t="s">
        <v>48</v>
      </c>
      <c r="W364" s="30" t="b">
        <f t="shared" si="98"/>
        <v>0</v>
      </c>
      <c r="X364" s="25">
        <v>6.77095</v>
      </c>
      <c r="Y364" s="30">
        <v>6.75</v>
      </c>
      <c r="Z364" s="30" t="str">
        <f t="shared" si="99"/>
        <v>USD</v>
      </c>
      <c r="AA364" s="31">
        <f t="shared" si="108"/>
        <v>3951611.069306931</v>
      </c>
      <c r="AB364" s="32">
        <f t="shared" si="100"/>
        <v>2020</v>
      </c>
      <c r="AC364" s="66">
        <v>2132</v>
      </c>
      <c r="AD364" s="13">
        <f t="shared" si="115"/>
        <v>2195.96</v>
      </c>
      <c r="AE364" s="34">
        <f t="shared" si="101"/>
        <v>0</v>
      </c>
      <c r="AF364" s="35">
        <f t="shared" si="116"/>
        <v>168000</v>
      </c>
      <c r="AG364" s="36">
        <f t="shared" si="103"/>
        <v>95940.000000000058</v>
      </c>
      <c r="AH364" s="37">
        <f t="shared" si="104"/>
        <v>657671.06930693099</v>
      </c>
      <c r="AI364" s="38" t="s">
        <v>424</v>
      </c>
      <c r="AJ364" s="38"/>
      <c r="AK364" s="25" t="b">
        <v>1</v>
      </c>
      <c r="AL364" s="67">
        <f t="shared" si="109"/>
        <v>555063.30073753197</v>
      </c>
      <c r="AM364" s="41">
        <v>0.01</v>
      </c>
      <c r="AN364" s="41"/>
      <c r="AO364" s="25"/>
      <c r="AP364" s="37">
        <f t="shared" si="105"/>
        <v>39516.110693069313</v>
      </c>
      <c r="AQ364" s="37"/>
      <c r="AR364" s="37">
        <f t="shared" si="110"/>
        <v>7536.1106930692949</v>
      </c>
      <c r="AS364" s="37">
        <f t="shared" si="111"/>
        <v>95071.657876329729</v>
      </c>
      <c r="AT364" s="34">
        <f t="shared" si="112"/>
        <v>63960.000000000044</v>
      </c>
    </row>
    <row r="365" spans="1:46" ht="15.75" x14ac:dyDescent="0.25">
      <c r="A365" s="15">
        <v>382437</v>
      </c>
      <c r="B365" s="16">
        <v>44720</v>
      </c>
      <c r="C365" s="16" t="s">
        <v>45</v>
      </c>
      <c r="D365" s="17" t="s">
        <v>418</v>
      </c>
      <c r="E365" s="25" t="s">
        <v>431</v>
      </c>
      <c r="F365" s="25">
        <v>200</v>
      </c>
      <c r="G365" s="68">
        <v>11133.48</v>
      </c>
      <c r="H365" s="17" t="s">
        <v>72</v>
      </c>
      <c r="I365" s="55">
        <f t="shared" si="94"/>
        <v>1646.3588</v>
      </c>
      <c r="J365" s="55">
        <v>317193.03000000003</v>
      </c>
      <c r="K365" s="20">
        <f t="shared" si="113"/>
        <v>1570.2625247524754</v>
      </c>
      <c r="L365" s="44" t="s">
        <v>48</v>
      </c>
      <c r="M365" s="21" t="s">
        <v>420</v>
      </c>
      <c r="N365" s="22">
        <v>44720</v>
      </c>
      <c r="O365" s="23">
        <f t="shared" si="114"/>
        <v>2226696</v>
      </c>
      <c r="P365" s="62">
        <f t="shared" si="97"/>
        <v>329271.7605224232</v>
      </c>
      <c r="Q365" s="25" t="s">
        <v>421</v>
      </c>
      <c r="R365" s="49" t="s">
        <v>422</v>
      </c>
      <c r="S365" s="21" t="s">
        <v>432</v>
      </c>
      <c r="T365" s="64">
        <v>1210</v>
      </c>
      <c r="U365" s="65">
        <f t="shared" si="106"/>
        <v>242000</v>
      </c>
      <c r="V365" s="29" t="s">
        <v>48</v>
      </c>
      <c r="W365" s="30" t="b">
        <f t="shared" si="98"/>
        <v>0</v>
      </c>
      <c r="X365" s="25">
        <v>6.7624870000000001</v>
      </c>
      <c r="Y365" s="30">
        <v>6.75</v>
      </c>
      <c r="Z365" s="30" t="str">
        <f t="shared" si="99"/>
        <v>USD</v>
      </c>
      <c r="AA365" s="31">
        <f t="shared" si="108"/>
        <v>314052.50495049509</v>
      </c>
      <c r="AB365" s="32">
        <f t="shared" si="100"/>
        <v>1210</v>
      </c>
      <c r="AC365" s="66">
        <v>1271</v>
      </c>
      <c r="AD365" s="13">
        <f t="shared" si="115"/>
        <v>1309.1300000000001</v>
      </c>
      <c r="AE365" s="34">
        <f t="shared" si="101"/>
        <v>0</v>
      </c>
      <c r="AF365" s="35">
        <f t="shared" si="116"/>
        <v>12200</v>
      </c>
      <c r="AG365" s="36">
        <f t="shared" si="103"/>
        <v>7626.0000000000218</v>
      </c>
      <c r="AH365" s="37">
        <f t="shared" si="104"/>
        <v>52226.504950495066</v>
      </c>
      <c r="AI365" s="38" t="s">
        <v>433</v>
      </c>
      <c r="AJ365" s="38"/>
      <c r="AK365" s="25" t="b">
        <v>1</v>
      </c>
      <c r="AL365" s="67">
        <f t="shared" si="109"/>
        <v>44078.290161609417</v>
      </c>
      <c r="AM365" s="41">
        <v>0.01</v>
      </c>
      <c r="AN365" s="41"/>
      <c r="AO365" s="25"/>
      <c r="AP365" s="37">
        <f t="shared" si="105"/>
        <v>3140.5250495049509</v>
      </c>
      <c r="AQ365" s="37"/>
      <c r="AR365" s="37">
        <f t="shared" si="110"/>
        <v>598.52504950494358</v>
      </c>
      <c r="AS365" s="37">
        <f t="shared" si="111"/>
        <v>7549.6897393807085</v>
      </c>
      <c r="AT365" s="34">
        <f t="shared" si="112"/>
        <v>5084.0000000000146</v>
      </c>
    </row>
    <row r="366" spans="1:46" ht="15.75" x14ac:dyDescent="0.25">
      <c r="A366" s="15">
        <v>382437</v>
      </c>
      <c r="B366" s="16">
        <v>44720</v>
      </c>
      <c r="C366" s="16" t="s">
        <v>45</v>
      </c>
      <c r="D366" s="17" t="s">
        <v>418</v>
      </c>
      <c r="E366" s="25" t="s">
        <v>434</v>
      </c>
      <c r="F366" s="25">
        <v>200</v>
      </c>
      <c r="G366" s="69">
        <v>24843.29</v>
      </c>
      <c r="H366" s="17" t="s">
        <v>72</v>
      </c>
      <c r="I366" s="55">
        <f t="shared" si="94"/>
        <v>3669.0996</v>
      </c>
      <c r="J366" s="55">
        <v>707786.1</v>
      </c>
      <c r="K366" s="20">
        <f t="shared" si="113"/>
        <v>3503.8915841584158</v>
      </c>
      <c r="L366" s="44" t="s">
        <v>48</v>
      </c>
      <c r="M366" s="21" t="s">
        <v>420</v>
      </c>
      <c r="N366" s="22">
        <v>44720</v>
      </c>
      <c r="O366" s="23">
        <f>F366*G366</f>
        <v>4968658</v>
      </c>
      <c r="P366" s="62">
        <f t="shared" si="97"/>
        <v>733819.92187211546</v>
      </c>
      <c r="Q366" s="25" t="s">
        <v>421</v>
      </c>
      <c r="R366" s="49" t="s">
        <v>422</v>
      </c>
      <c r="S366" s="21" t="s">
        <v>423</v>
      </c>
      <c r="T366" s="64">
        <v>2695</v>
      </c>
      <c r="U366" s="65">
        <f t="shared" si="106"/>
        <v>539000</v>
      </c>
      <c r="V366" s="29" t="s">
        <v>48</v>
      </c>
      <c r="W366" s="30" t="b">
        <f t="shared" si="98"/>
        <v>0</v>
      </c>
      <c r="X366" s="25">
        <v>6.77095</v>
      </c>
      <c r="Y366" s="30">
        <v>6.75</v>
      </c>
      <c r="Z366" s="30" t="str">
        <f t="shared" si="99"/>
        <v>USD</v>
      </c>
      <c r="AA366" s="31">
        <f t="shared" si="108"/>
        <v>700778.31683168316</v>
      </c>
      <c r="AB366" s="32">
        <f t="shared" si="100"/>
        <v>2695</v>
      </c>
      <c r="AC366" s="66">
        <v>2835</v>
      </c>
      <c r="AD366" s="13">
        <f t="shared" si="115"/>
        <v>2920.05</v>
      </c>
      <c r="AE366" s="34">
        <f t="shared" si="101"/>
        <v>0</v>
      </c>
      <c r="AF366" s="35">
        <f t="shared" si="116"/>
        <v>28000</v>
      </c>
      <c r="AG366" s="36">
        <f t="shared" si="103"/>
        <v>17010.000000000036</v>
      </c>
      <c r="AH366" s="37">
        <f t="shared" si="104"/>
        <v>116768.31683168311</v>
      </c>
      <c r="AI366" s="38" t="s">
        <v>424</v>
      </c>
      <c r="AJ366" s="25"/>
      <c r="AK366" s="25" t="b">
        <v>1</v>
      </c>
      <c r="AL366" s="67">
        <f t="shared" si="109"/>
        <v>98550.491859801943</v>
      </c>
      <c r="AM366" s="41">
        <v>0.01</v>
      </c>
      <c r="AN366" s="41"/>
      <c r="AO366" s="25"/>
      <c r="AP366" s="37">
        <f t="shared" si="105"/>
        <v>7007.7831683168315</v>
      </c>
      <c r="AQ366" s="37"/>
      <c r="AR366" s="37">
        <f t="shared" si="110"/>
        <v>1337.7831683168188</v>
      </c>
      <c r="AS366" s="37">
        <f t="shared" si="111"/>
        <v>16880.041803564352</v>
      </c>
      <c r="AT366" s="34">
        <f t="shared" si="112"/>
        <v>11340.000000000024</v>
      </c>
    </row>
    <row r="367" spans="1:46" ht="75" x14ac:dyDescent="0.25">
      <c r="A367" s="15">
        <v>382437</v>
      </c>
      <c r="B367" s="16">
        <v>44720</v>
      </c>
      <c r="C367" s="16" t="s">
        <v>45</v>
      </c>
      <c r="D367" s="17" t="s">
        <v>418</v>
      </c>
      <c r="E367" s="70" t="s">
        <v>68</v>
      </c>
      <c r="F367" s="25">
        <v>1</v>
      </c>
      <c r="G367" s="68">
        <f>AL367</f>
        <v>2054666.11</v>
      </c>
      <c r="H367" s="17" t="s">
        <v>72</v>
      </c>
      <c r="I367" s="55"/>
      <c r="J367" s="55"/>
      <c r="K367" s="20"/>
      <c r="L367" s="44"/>
      <c r="M367" s="21"/>
      <c r="N367" s="22"/>
      <c r="O367" s="23"/>
      <c r="P367" s="62"/>
      <c r="Q367" s="25"/>
      <c r="R367" s="49" t="s">
        <v>422</v>
      </c>
      <c r="S367" s="21" t="s">
        <v>423</v>
      </c>
      <c r="T367" s="64">
        <f>AL367</f>
        <v>2054666.11</v>
      </c>
      <c r="U367" s="28">
        <f>AL367</f>
        <v>2054666.11</v>
      </c>
      <c r="V367" s="29" t="s">
        <v>48</v>
      </c>
      <c r="W367" s="30"/>
      <c r="X367" s="25"/>
      <c r="Y367" s="30"/>
      <c r="Z367" s="30" t="s">
        <v>48</v>
      </c>
      <c r="AA367" s="31">
        <f t="shared" ref="AA367" si="117">AD367*F367</f>
        <v>0</v>
      </c>
      <c r="AB367" s="32"/>
      <c r="AC367" s="66"/>
      <c r="AD367" s="13"/>
      <c r="AE367" s="34"/>
      <c r="AF367" s="35"/>
      <c r="AG367" s="36"/>
      <c r="AH367" s="37"/>
      <c r="AI367" s="38" t="s">
        <v>69</v>
      </c>
      <c r="AJ367" s="25"/>
      <c r="AK367" s="25"/>
      <c r="AL367" s="67">
        <v>2054666.11</v>
      </c>
      <c r="AM367" s="41"/>
      <c r="AN367" s="41"/>
      <c r="AO367" s="25"/>
      <c r="AP367" s="37"/>
      <c r="AQ367" s="37"/>
      <c r="AR367" s="37"/>
      <c r="AS367" s="37"/>
      <c r="AT367" s="3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Зуи Линь</dc:creator>
  <cp:lastModifiedBy>Зуи Линь</cp:lastModifiedBy>
  <dcterms:created xsi:type="dcterms:W3CDTF">2022-08-27T16:42:43Z</dcterms:created>
  <dcterms:modified xsi:type="dcterms:W3CDTF">2022-08-27T16:43:16Z</dcterms:modified>
</cp:coreProperties>
</file>