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zui\Documents\projects\Time art\"/>
    </mc:Choice>
  </mc:AlternateContent>
  <bookViews>
    <workbookView xWindow="-105" yWindow="-105" windowWidth="21795" windowHeight="13875" activeTab="1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0" i="2" l="1"/>
  <c r="AB20" i="2"/>
  <c r="AE20" i="2" s="1"/>
  <c r="Z20" i="2"/>
  <c r="Y20" i="2"/>
  <c r="W20" i="2"/>
  <c r="I20" i="2" s="1"/>
  <c r="AC20" i="2" s="1"/>
  <c r="U20" i="2"/>
  <c r="K20" i="2"/>
  <c r="G20" i="2"/>
  <c r="O20" i="2" s="1"/>
  <c r="AB19" i="2"/>
  <c r="AE19" i="2" s="1"/>
  <c r="Z19" i="2"/>
  <c r="Y19" i="2"/>
  <c r="W19" i="2"/>
  <c r="P19" i="2" s="1"/>
  <c r="U19" i="2"/>
  <c r="O19" i="2"/>
  <c r="K19" i="2"/>
  <c r="AP19" i="2" s="1"/>
  <c r="G19" i="2"/>
  <c r="AE18" i="2"/>
  <c r="AB18" i="2"/>
  <c r="Z18" i="2"/>
  <c r="Y18" i="2"/>
  <c r="W18" i="2"/>
  <c r="P18" i="2" s="1"/>
  <c r="U18" i="2"/>
  <c r="O18" i="2"/>
  <c r="K18" i="2"/>
  <c r="I18" i="2"/>
  <c r="AC18" i="2" s="1"/>
  <c r="G18" i="2"/>
  <c r="AE17" i="2"/>
  <c r="AB17" i="2"/>
  <c r="Z17" i="2"/>
  <c r="Y17" i="2"/>
  <c r="W17" i="2"/>
  <c r="U17" i="2"/>
  <c r="K17" i="2"/>
  <c r="AP17" i="2" s="1"/>
  <c r="G17" i="2"/>
  <c r="O17" i="2" s="1"/>
  <c r="P17" i="2" s="1"/>
  <c r="AB16" i="2"/>
  <c r="AE16" i="2" s="1"/>
  <c r="Z16" i="2"/>
  <c r="Y16" i="2"/>
  <c r="W16" i="2"/>
  <c r="U16" i="2"/>
  <c r="K16" i="2"/>
  <c r="AP16" i="2" s="1"/>
  <c r="G16" i="2"/>
  <c r="O16" i="2" s="1"/>
  <c r="P16" i="2" s="1"/>
  <c r="AF18" i="2" l="1"/>
  <c r="AD18" i="2"/>
  <c r="AH18" i="2" s="1"/>
  <c r="AF20" i="2"/>
  <c r="AD20" i="2"/>
  <c r="AP18" i="2"/>
  <c r="P20" i="2"/>
  <c r="I16" i="2"/>
  <c r="AC16" i="2" s="1"/>
  <c r="I19" i="2"/>
  <c r="AC19" i="2" s="1"/>
  <c r="I17" i="2"/>
  <c r="AC17" i="2" s="1"/>
  <c r="AF17" i="2" l="1"/>
  <c r="AD17" i="2"/>
  <c r="AA20" i="2"/>
  <c r="AH20" i="2"/>
  <c r="AG20" i="2"/>
  <c r="AT20" i="2" s="1"/>
  <c r="AD19" i="2"/>
  <c r="AF19" i="2"/>
  <c r="AG18" i="2"/>
  <c r="AT18" i="2" s="1"/>
  <c r="AA18" i="2"/>
  <c r="AF16" i="2"/>
  <c r="AD16" i="2"/>
  <c r="AA19" i="2" l="1"/>
  <c r="AG19" i="2"/>
  <c r="AT19" i="2" s="1"/>
  <c r="AH19" i="2"/>
  <c r="AA16" i="2"/>
  <c r="AG16" i="2"/>
  <c r="AT16" i="2" s="1"/>
  <c r="AH16" i="2"/>
  <c r="AA17" i="2"/>
  <c r="AH17" i="2"/>
  <c r="AG17" i="2"/>
  <c r="AT17" i="2" s="1"/>
</calcChain>
</file>

<file path=xl/comments1.xml><?xml version="1.0" encoding="utf-8"?>
<comments xmlns="http://schemas.openxmlformats.org/spreadsheetml/2006/main">
  <authors>
    <author>admin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приход на нашу основную компанию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оплатили поставщику</t>
        </r>
      </text>
    </comment>
  </commentList>
</comments>
</file>

<file path=xl/sharedStrings.xml><?xml version="1.0" encoding="utf-8"?>
<sst xmlns="http://schemas.openxmlformats.org/spreadsheetml/2006/main" count="466" uniqueCount="107">
  <si>
    <t>Cash</t>
  </si>
  <si>
    <t>SUM CASH FLOW</t>
  </si>
  <si>
    <t>CUR CASH FLOW</t>
  </si>
  <si>
    <t>Karamay</t>
  </si>
  <si>
    <t>оплата</t>
  </si>
  <si>
    <t>ВЭС</t>
  </si>
  <si>
    <t>usd</t>
  </si>
  <si>
    <t>приход</t>
  </si>
  <si>
    <t>KRM/2</t>
  </si>
  <si>
    <t>запчасти (UK)</t>
  </si>
  <si>
    <t xml:space="preserve">CHB Global </t>
  </si>
  <si>
    <t>PF14579</t>
  </si>
  <si>
    <t>USD</t>
  </si>
  <si>
    <t>PF14578</t>
  </si>
  <si>
    <t>P1</t>
  </si>
  <si>
    <t>P2</t>
  </si>
  <si>
    <t>P3</t>
  </si>
  <si>
    <t>M1</t>
  </si>
  <si>
    <t>M2</t>
  </si>
  <si>
    <t>M3</t>
  </si>
  <si>
    <t>M4</t>
  </si>
  <si>
    <t>SU VALUE</t>
  </si>
  <si>
    <t xml:space="preserve">%  FWD </t>
  </si>
  <si>
    <t>% ВЭС</t>
  </si>
  <si>
    <t>Summ VES</t>
  </si>
  <si>
    <t>FWD Comm total</t>
  </si>
  <si>
    <t>% ВЭС SU</t>
  </si>
  <si>
    <t>FWD Comm СУ</t>
  </si>
  <si>
    <t>СУ Комм</t>
  </si>
  <si>
    <t>M3 Net</t>
  </si>
  <si>
    <t>КНС ГРУПП</t>
  </si>
  <si>
    <t>EM92 32GB DDR4 Memory</t>
  </si>
  <si>
    <t>KRM/07_4</t>
  </si>
  <si>
    <t>KRM/28</t>
  </si>
  <si>
    <t xml:space="preserve">CHB GLOBAL </t>
  </si>
  <si>
    <t>300GB 15K RPM SAS SFF-3 Disk Drive (AIX/Linux)</t>
  </si>
  <si>
    <t>Power System E950 (9040-MR9)</t>
  </si>
  <si>
    <t>IBM 5334 DS8886 Model 985</t>
  </si>
  <si>
    <t>PF14580</t>
  </si>
  <si>
    <t>PCIe x16 to CXP Optical or CU converter Adapter for PCIe3 Expansion Drawer</t>
  </si>
  <si>
    <t>PF14595</t>
  </si>
  <si>
    <t>PCIe3 6-Slot Fanout Module for PCIe3 Expansion Drawer</t>
  </si>
  <si>
    <t>2M Active Optical Cable Pair for PCIe3 Expansion Drawer</t>
  </si>
  <si>
    <t>PCIe3 Optical Cable Adapter for PCIe3 Expansion Drawer</t>
  </si>
  <si>
    <t>2M Optical Cable Pair for PCIe3 Expansion Drawer</t>
  </si>
  <si>
    <t>3M Optical Cable Pair for PCIe3 Expansion Drawer</t>
  </si>
  <si>
    <t>10M Optical Cable Pair for PCIe3 Expansion Drawer</t>
  </si>
  <si>
    <t xml:space="preserve">запчасти (UK)  </t>
  </si>
  <si>
    <t>начисление СУ (услуги поставщика)</t>
  </si>
  <si>
    <t>VL</t>
  </si>
  <si>
    <t>Compal Purley CKD MB 20 sets</t>
  </si>
  <si>
    <t>CAH80_M.2_HOLDER_ASSY</t>
  </si>
  <si>
    <t>CNY</t>
  </si>
  <si>
    <t>AGUVNE20220602</t>
  </si>
  <si>
    <t>AGU-VNE2022YUAN</t>
  </si>
  <si>
    <t>AGU China</t>
  </si>
  <si>
    <t>Compal</t>
  </si>
  <si>
    <t>ELE CAP 470U 6.3V M P2.5 6.3X8 PSE ETD</t>
  </si>
  <si>
    <t>POLY CAP 270U 16V M P2.5 6.3X9 AR5K ETD</t>
  </si>
  <si>
    <t>PCB 237 LA-F531P REV1 MB SKT-P 2S</t>
  </si>
  <si>
    <t>HOUSING AMPHENOL G40H11331HR-B 36P</t>
  </si>
  <si>
    <t>Data</t>
  </si>
  <si>
    <t xml:space="preserve">Forwarder (base company) </t>
  </si>
  <si>
    <t>Type</t>
  </si>
  <si>
    <t>Sender</t>
  </si>
  <si>
    <t>Receiver</t>
  </si>
  <si>
    <t>Payment currency</t>
  </si>
  <si>
    <t>Internal Order number</t>
  </si>
  <si>
    <t>Course</t>
  </si>
  <si>
    <t>Sum</t>
  </si>
  <si>
    <t>Convert sum</t>
  </si>
  <si>
    <t>Convert currency</t>
  </si>
  <si>
    <t>Account date</t>
  </si>
  <si>
    <t>Supplier account number</t>
  </si>
  <si>
    <t>Account currency</t>
  </si>
  <si>
    <t>Commenter</t>
  </si>
  <si>
    <t>Order date Rus.</t>
  </si>
  <si>
    <t>Order describtion</t>
  </si>
  <si>
    <t>Forwarder = Receiver</t>
  </si>
  <si>
    <t>Internal number</t>
  </si>
  <si>
    <t>Order date</t>
  </si>
  <si>
    <t>Product name</t>
  </si>
  <si>
    <t>Order description</t>
  </si>
  <si>
    <t>Quantity</t>
  </si>
  <si>
    <t>Forwarder unit price</t>
  </si>
  <si>
    <t>Forwarder price in accounting currency</t>
  </si>
  <si>
    <t>Forwarder invoice currency</t>
  </si>
  <si>
    <t>Total without VAT</t>
  </si>
  <si>
    <t>Forwarder price customer calculation</t>
  </si>
  <si>
    <t>Forwarder invoice number</t>
  </si>
  <si>
    <t>Forwarder invoice date</t>
  </si>
  <si>
    <t>Forwarder invoice sum</t>
  </si>
  <si>
    <t>Forwarder invoice amount in accounting currency</t>
  </si>
  <si>
    <t>Forwarder contract number</t>
  </si>
  <si>
    <t>Forwarder</t>
  </si>
  <si>
    <t>Supplier invoice number</t>
  </si>
  <si>
    <t>Supplier price</t>
  </si>
  <si>
    <t>Supplier invoice amount</t>
  </si>
  <si>
    <t>Supplier invoice currency</t>
  </si>
  <si>
    <t>Sign of currency difference</t>
  </si>
  <si>
    <t>Actual course</t>
  </si>
  <si>
    <t>Average weighted exchange rate</t>
  </si>
  <si>
    <t>Accounting currency</t>
  </si>
  <si>
    <t>Price * Quantity</t>
  </si>
  <si>
    <t>Supplier</t>
  </si>
  <si>
    <t>Date of shipment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</si>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</sst>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-* #,##0.00_-;\-* #,##0.00_-;_-* &quot;-&quot;??_-;_-@_-"/>
    <numFmt numFmtId="165" formatCode="dd/mm/yy;@"/>
    <numFmt numFmtId="166" formatCode="0.0000"/>
    <numFmt numFmtId="167" formatCode="#,##0.00000"/>
    <numFmt numFmtId="168" formatCode="#,##0.0000"/>
    <numFmt numFmtId="169" formatCode="#,##0.00\ &quot;₽&quot;"/>
    <numFmt numFmtId="170" formatCode="#,##0.0000\ _₽"/>
    <numFmt numFmtId="171" formatCode="_-* #,##0.0000_-;\-* #,##0.0000_-;_-* &quot;-&quot;??_-;_-@_-"/>
    <numFmt numFmtId="172" formatCode="_-* #,##0_-;\-* #,##0_-;_-* &quot;-&quot;??_-;_-@_-"/>
    <numFmt numFmtId="173" formatCode="#,##0.00\ _₽"/>
    <numFmt numFmtId="174" formatCode="_-* #,##0.0_-;\-* #,##0.0_-;_-* &quot;-&quot;??_-;_-@_-"/>
    <numFmt numFmtId="175" formatCode="_(* #,##0.00_);_(* \(#,##0.00\);_(* &quot;-&quot;??_);_(@_)"/>
    <numFmt numFmtId="176" formatCode="#,##0.000"/>
    <numFmt numFmtId="177" formatCode="[$¥-804]#,##0.0000"/>
    <numFmt numFmtId="178" formatCode="_-* #,##0.000_-;\-* #,##0.000_-;_-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</font>
    <font>
      <b/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164" fontId="2" fillId="0" borderId="1" xfId="1" applyFont="1" applyBorder="1"/>
    <xf numFmtId="166" fontId="2" fillId="0" borderId="1" xfId="0" applyNumberFormat="1" applyFont="1" applyBorder="1"/>
    <xf numFmtId="165" fontId="2" fillId="4" borderId="1" xfId="0" applyNumberFormat="1" applyFont="1" applyFill="1" applyBorder="1"/>
    <xf numFmtId="0" fontId="2" fillId="4" borderId="1" xfId="0" applyFont="1" applyFill="1" applyBorder="1"/>
    <xf numFmtId="0" fontId="2" fillId="0" borderId="0" xfId="0" applyFont="1"/>
    <xf numFmtId="164" fontId="2" fillId="0" borderId="1" xfId="1" applyFont="1" applyFill="1" applyBorder="1"/>
    <xf numFmtId="16" fontId="2" fillId="0" borderId="1" xfId="0" applyNumberFormat="1" applyFont="1" applyBorder="1"/>
    <xf numFmtId="14" fontId="2" fillId="0" borderId="2" xfId="0" applyNumberFormat="1" applyFont="1" applyBorder="1"/>
    <xf numFmtId="164" fontId="3" fillId="0" borderId="2" xfId="1" applyFont="1" applyBorder="1"/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/>
    <xf numFmtId="9" fontId="2" fillId="0" borderId="1" xfId="0" applyNumberFormat="1" applyFont="1" applyBorder="1"/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9" fontId="0" fillId="5" borderId="1" xfId="0" applyNumberFormat="1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1" fontId="0" fillId="0" borderId="1" xfId="1" applyNumberFormat="1" applyFont="1" applyFill="1" applyBorder="1" applyAlignment="1">
      <alignment horizontal="center" vertical="center" wrapText="1"/>
    </xf>
    <xf numFmtId="171" fontId="6" fillId="0" borderId="1" xfId="1" applyNumberFormat="1" applyFont="1" applyFill="1" applyBorder="1" applyAlignment="1">
      <alignment horizontal="right" vertical="center"/>
    </xf>
    <xf numFmtId="172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" fontId="0" fillId="0" borderId="1" xfId="0" applyNumberFormat="1" applyBorder="1"/>
    <xf numFmtId="14" fontId="0" fillId="0" borderId="1" xfId="0" applyNumberFormat="1" applyBorder="1"/>
    <xf numFmtId="169" fontId="0" fillId="0" borderId="1" xfId="0" applyNumberFormat="1" applyBorder="1"/>
    <xf numFmtId="0" fontId="6" fillId="0" borderId="1" xfId="2" applyFont="1" applyBorder="1" applyAlignment="1">
      <alignment horizontal="left" vertical="top"/>
    </xf>
    <xf numFmtId="0" fontId="7" fillId="0" borderId="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4" fontId="0" fillId="5" borderId="1" xfId="0" applyNumberFormat="1" applyFill="1" applyBorder="1"/>
    <xf numFmtId="49" fontId="6" fillId="0" borderId="1" xfId="0" applyNumberFormat="1" applyFont="1" applyBorder="1" applyAlignment="1">
      <alignment vertical="center"/>
    </xf>
    <xf numFmtId="0" fontId="0" fillId="0" borderId="1" xfId="0" applyBorder="1"/>
    <xf numFmtId="1" fontId="6" fillId="0" borderId="1" xfId="0" applyNumberFormat="1" applyFont="1" applyBorder="1" applyAlignment="1">
      <alignment horizontal="left" vertical="center"/>
    </xf>
    <xf numFmtId="173" fontId="6" fillId="0" borderId="1" xfId="0" applyNumberFormat="1" applyFont="1" applyBorder="1" applyAlignment="1">
      <alignment horizontal="right" vertical="center"/>
    </xf>
    <xf numFmtId="4" fontId="6" fillId="5" borderId="1" xfId="0" applyNumberFormat="1" applyFont="1" applyFill="1" applyBorder="1" applyAlignment="1">
      <alignment horizontal="right"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5" borderId="1" xfId="1" applyNumberFormat="1" applyFont="1" applyFill="1" applyBorder="1" applyAlignment="1">
      <alignment horizontal="left" vertical="center"/>
    </xf>
    <xf numFmtId="3" fontId="6" fillId="5" borderId="1" xfId="1" applyNumberFormat="1" applyFont="1" applyFill="1" applyBorder="1" applyAlignment="1">
      <alignment horizontal="right" vertical="center"/>
    </xf>
    <xf numFmtId="171" fontId="6" fillId="0" borderId="1" xfId="1" applyNumberFormat="1" applyFont="1" applyFill="1" applyBorder="1" applyAlignment="1">
      <alignment horizontal="left" vertical="center"/>
    </xf>
    <xf numFmtId="170" fontId="6" fillId="0" borderId="1" xfId="1" applyNumberFormat="1" applyFont="1" applyFill="1" applyBorder="1" applyAlignment="1">
      <alignment horizontal="right" vertical="center"/>
    </xf>
    <xf numFmtId="172" fontId="6" fillId="0" borderId="1" xfId="1" applyNumberFormat="1" applyFont="1" applyFill="1" applyBorder="1" applyAlignment="1">
      <alignment horizontal="left" vertical="center"/>
    </xf>
    <xf numFmtId="164" fontId="6" fillId="0" borderId="1" xfId="1" applyFont="1" applyFill="1" applyBorder="1" applyAlignment="1">
      <alignment horizontal="left" vertical="center"/>
    </xf>
    <xf numFmtId="174" fontId="6" fillId="0" borderId="1" xfId="1" applyNumberFormat="1" applyFont="1" applyFill="1" applyBorder="1" applyAlignment="1">
      <alignment horizontal="left" vertical="center"/>
    </xf>
    <xf numFmtId="175" fontId="6" fillId="0" borderId="1" xfId="1" applyNumberFormat="1" applyFont="1" applyFill="1" applyBorder="1" applyAlignment="1">
      <alignment horizontal="left" vertical="center"/>
    </xf>
    <xf numFmtId="0" fontId="0" fillId="0" borderId="3" xfId="0" applyBorder="1"/>
    <xf numFmtId="172" fontId="0" fillId="0" borderId="1" xfId="1" applyNumberFormat="1" applyFont="1" applyFill="1" applyBorder="1" applyAlignment="1"/>
    <xf numFmtId="10" fontId="0" fillId="0" borderId="1" xfId="0" applyNumberFormat="1" applyBorder="1"/>
    <xf numFmtId="9" fontId="0" fillId="0" borderId="1" xfId="0" applyNumberFormat="1" applyBorder="1"/>
    <xf numFmtId="175" fontId="0" fillId="0" borderId="0" xfId="0" applyNumberFormat="1"/>
    <xf numFmtId="1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6" fillId="0" borderId="1" xfId="2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168" fontId="6" fillId="0" borderId="1" xfId="0" applyNumberFormat="1" applyFont="1" applyBorder="1" applyAlignment="1">
      <alignment horizontal="right" vertical="center" wrapText="1"/>
    </xf>
    <xf numFmtId="4" fontId="0" fillId="0" borderId="1" xfId="0" applyNumberFormat="1" applyBorder="1"/>
    <xf numFmtId="176" fontId="9" fillId="0" borderId="1" xfId="0" applyNumberFormat="1" applyFont="1" applyBorder="1"/>
    <xf numFmtId="176" fontId="6" fillId="0" borderId="1" xfId="0" applyNumberFormat="1" applyFont="1" applyBorder="1" applyAlignment="1">
      <alignment horizontal="right" vertical="center"/>
    </xf>
    <xf numFmtId="177" fontId="8" fillId="0" borderId="1" xfId="0" applyNumberFormat="1" applyFont="1" applyBorder="1" applyAlignment="1">
      <alignment vertical="center"/>
    </xf>
    <xf numFmtId="176" fontId="0" fillId="5" borderId="1" xfId="0" applyNumberFormat="1" applyFill="1" applyBorder="1"/>
    <xf numFmtId="178" fontId="6" fillId="0" borderId="1" xfId="1" applyNumberFormat="1" applyFont="1" applyFill="1" applyBorder="1" applyAlignment="1">
      <alignment horizontal="left" vertical="center"/>
    </xf>
    <xf numFmtId="178" fontId="6" fillId="0" borderId="1" xfId="1" applyNumberFormat="1" applyFont="1" applyFill="1" applyBorder="1" applyAlignment="1">
      <alignment horizontal="right" vertical="center"/>
    </xf>
  </cellXfs>
  <cellStyles count="3">
    <cellStyle name="Обычный" xfId="0" builtinId="0"/>
    <cellStyle name="Обычный 7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15</xdr:row>
      <xdr:rowOff>132336</xdr:rowOff>
    </xdr:to>
    <xdr:sp macro="" textlink="">
      <xdr:nvSpPr>
        <xdr:cNvPr id="2" name="Host Control  1" hidden="1">
          <a:extLst>
            <a:ext uri="{FF2B5EF4-FFF2-40B4-BE49-F238E27FC236}">
              <a16:creationId xmlns="" xmlns:a16="http://schemas.microsoft.com/office/drawing/2014/main" id="{3166D415-1DA3-48A6-AC93-0B1199BDD307}"/>
            </a:ext>
          </a:extLst>
        </xdr:cNvPr>
        <xdr:cNvSpPr/>
      </xdr:nvSpPr>
      <xdr:spPr>
        <a:xfrm>
          <a:off x="2881313" y="0"/>
          <a:ext cx="1386840" cy="2699324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3" name="Host Control  1" hidden="1">
          <a:extLst>
            <a:ext uri="{FF2B5EF4-FFF2-40B4-BE49-F238E27FC236}">
              <a16:creationId xmlns="" xmlns:a16="http://schemas.microsoft.com/office/drawing/2014/main" id="{2B6B13E2-D975-4784-B887-64F69F3101E2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4" name="Host Control  1" hidden="1">
          <a:extLst>
            <a:ext uri="{FF2B5EF4-FFF2-40B4-BE49-F238E27FC236}">
              <a16:creationId xmlns="" xmlns:a16="http://schemas.microsoft.com/office/drawing/2014/main" id="{8B09AFCB-A3FF-46BE-AA54-539B35663CE3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12</xdr:row>
      <xdr:rowOff>7154</xdr:rowOff>
    </xdr:to>
    <xdr:sp macro="" textlink="">
      <xdr:nvSpPr>
        <xdr:cNvPr id="5" name="Host Control  1" hidden="1">
          <a:extLst>
            <a:ext uri="{FF2B5EF4-FFF2-40B4-BE49-F238E27FC236}">
              <a16:creationId xmlns="" xmlns:a16="http://schemas.microsoft.com/office/drawing/2014/main" id="{31F10502-6A0E-4419-8B00-1D438827EB9A}"/>
            </a:ext>
          </a:extLst>
        </xdr:cNvPr>
        <xdr:cNvSpPr/>
      </xdr:nvSpPr>
      <xdr:spPr>
        <a:xfrm>
          <a:off x="2881313" y="0"/>
          <a:ext cx="1386840" cy="1855004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184409</xdr:rowOff>
    </xdr:to>
    <xdr:sp macro="" textlink="">
      <xdr:nvSpPr>
        <xdr:cNvPr id="6" name="Host Control  1" hidden="1">
          <a:extLst>
            <a:ext uri="{FF2B5EF4-FFF2-40B4-BE49-F238E27FC236}">
              <a16:creationId xmlns="" xmlns:a16="http://schemas.microsoft.com/office/drawing/2014/main" id="{6A5C6888-6519-4038-A858-D51EDBDD4CBC}"/>
            </a:ext>
          </a:extLst>
        </xdr:cNvPr>
        <xdr:cNvSpPr/>
      </xdr:nvSpPr>
      <xdr:spPr>
        <a:xfrm>
          <a:off x="2881313" y="0"/>
          <a:ext cx="1386840" cy="9273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184137</xdr:rowOff>
    </xdr:to>
    <xdr:sp macro="" textlink="">
      <xdr:nvSpPr>
        <xdr:cNvPr id="7" name="Host Control  1" hidden="1">
          <a:extLst>
            <a:ext uri="{FF2B5EF4-FFF2-40B4-BE49-F238E27FC236}">
              <a16:creationId xmlns="" xmlns:a16="http://schemas.microsoft.com/office/drawing/2014/main" id="{23319913-E7D4-40BE-AC2B-E7D89A451299}"/>
            </a:ext>
          </a:extLst>
        </xdr:cNvPr>
        <xdr:cNvSpPr/>
      </xdr:nvSpPr>
      <xdr:spPr>
        <a:xfrm>
          <a:off x="2881313" y="0"/>
          <a:ext cx="1386840" cy="927087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8" name="Host Control  1" hidden="1">
          <a:extLst>
            <a:ext uri="{FF2B5EF4-FFF2-40B4-BE49-F238E27FC236}">
              <a16:creationId xmlns="" xmlns:a16="http://schemas.microsoft.com/office/drawing/2014/main" id="{23B7EFD5-57CE-448D-921A-DEECF81BE26A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9" name="Host Control  1" hidden="1">
          <a:extLst>
            <a:ext uri="{FF2B5EF4-FFF2-40B4-BE49-F238E27FC236}">
              <a16:creationId xmlns="" xmlns:a16="http://schemas.microsoft.com/office/drawing/2014/main" id="{9B79270A-BDE1-4C54-9CB8-5D2C347B29D4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10</xdr:row>
      <xdr:rowOff>116459</xdr:rowOff>
    </xdr:to>
    <xdr:sp macro="" textlink="">
      <xdr:nvSpPr>
        <xdr:cNvPr id="10" name="Host Control  1" hidden="1">
          <a:extLst>
            <a:ext uri="{FF2B5EF4-FFF2-40B4-BE49-F238E27FC236}">
              <a16:creationId xmlns="" xmlns:a16="http://schemas.microsoft.com/office/drawing/2014/main" id="{7B9BE692-858A-44EC-B63D-EBBCD04D6892}"/>
            </a:ext>
          </a:extLst>
        </xdr:cNvPr>
        <xdr:cNvSpPr/>
      </xdr:nvSpPr>
      <xdr:spPr>
        <a:xfrm>
          <a:off x="2881313" y="0"/>
          <a:ext cx="1386840" cy="16023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10</xdr:row>
      <xdr:rowOff>116459</xdr:rowOff>
    </xdr:to>
    <xdr:sp macro="" textlink="">
      <xdr:nvSpPr>
        <xdr:cNvPr id="11" name="Host Control  1" hidden="1">
          <a:extLst>
            <a:ext uri="{FF2B5EF4-FFF2-40B4-BE49-F238E27FC236}">
              <a16:creationId xmlns="" xmlns:a16="http://schemas.microsoft.com/office/drawing/2014/main" id="{7F7937C7-E423-4BA6-A019-6E2B79B19C86}"/>
            </a:ext>
          </a:extLst>
        </xdr:cNvPr>
        <xdr:cNvSpPr/>
      </xdr:nvSpPr>
      <xdr:spPr>
        <a:xfrm>
          <a:off x="2881313" y="0"/>
          <a:ext cx="1386840" cy="16023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183370</xdr:rowOff>
    </xdr:to>
    <xdr:sp macro="" textlink="">
      <xdr:nvSpPr>
        <xdr:cNvPr id="12" name="Host Control  1" hidden="1">
          <a:extLst>
            <a:ext uri="{FF2B5EF4-FFF2-40B4-BE49-F238E27FC236}">
              <a16:creationId xmlns="" xmlns:a16="http://schemas.microsoft.com/office/drawing/2014/main" id="{3B818978-8113-458C-9AD6-DFE8A2C15BC9}"/>
            </a:ext>
          </a:extLst>
        </xdr:cNvPr>
        <xdr:cNvSpPr/>
      </xdr:nvSpPr>
      <xdr:spPr>
        <a:xfrm>
          <a:off x="2881313" y="0"/>
          <a:ext cx="1386840" cy="9263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183098</xdr:rowOff>
    </xdr:to>
    <xdr:sp macro="" textlink="">
      <xdr:nvSpPr>
        <xdr:cNvPr id="13" name="Host Control  1" hidden="1">
          <a:extLst>
            <a:ext uri="{FF2B5EF4-FFF2-40B4-BE49-F238E27FC236}">
              <a16:creationId xmlns="" xmlns:a16="http://schemas.microsoft.com/office/drawing/2014/main" id="{4A68616A-A35F-4AC0-81FC-D6081DFEA644}"/>
            </a:ext>
          </a:extLst>
        </xdr:cNvPr>
        <xdr:cNvSpPr/>
      </xdr:nvSpPr>
      <xdr:spPr>
        <a:xfrm>
          <a:off x="2881313" y="0"/>
          <a:ext cx="1386840" cy="926048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183098</xdr:rowOff>
    </xdr:to>
    <xdr:sp macro="" textlink="">
      <xdr:nvSpPr>
        <xdr:cNvPr id="14" name="Host Control  1" hidden="1">
          <a:extLst>
            <a:ext uri="{FF2B5EF4-FFF2-40B4-BE49-F238E27FC236}">
              <a16:creationId xmlns="" xmlns:a16="http://schemas.microsoft.com/office/drawing/2014/main" id="{3A374CFA-1ACF-43CE-A797-85B204231A53}"/>
            </a:ext>
          </a:extLst>
        </xdr:cNvPr>
        <xdr:cNvSpPr/>
      </xdr:nvSpPr>
      <xdr:spPr>
        <a:xfrm>
          <a:off x="2881313" y="0"/>
          <a:ext cx="1386840" cy="926048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15" name="Host Control  1" hidden="1">
          <a:extLst>
            <a:ext uri="{FF2B5EF4-FFF2-40B4-BE49-F238E27FC236}">
              <a16:creationId xmlns="" xmlns:a16="http://schemas.microsoft.com/office/drawing/2014/main" id="{515DC482-839B-4400-8FFE-17D7C9FEB31C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16" name="Host Control  1" hidden="1">
          <a:extLst>
            <a:ext uri="{FF2B5EF4-FFF2-40B4-BE49-F238E27FC236}">
              <a16:creationId xmlns="" xmlns:a16="http://schemas.microsoft.com/office/drawing/2014/main" id="{3E89ABA8-4E54-4429-96D7-A4211B8FE727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7</xdr:row>
      <xdr:rowOff>197926</xdr:rowOff>
    </xdr:to>
    <xdr:sp macro="" textlink="">
      <xdr:nvSpPr>
        <xdr:cNvPr id="17" name="Host Control  1" hidden="1">
          <a:extLst>
            <a:ext uri="{FF2B5EF4-FFF2-40B4-BE49-F238E27FC236}">
              <a16:creationId xmlns="" xmlns:a16="http://schemas.microsoft.com/office/drawing/2014/main" id="{D8B815C9-565A-4BC9-8166-144DF471D527}"/>
            </a:ext>
          </a:extLst>
        </xdr:cNvPr>
        <xdr:cNvSpPr/>
      </xdr:nvSpPr>
      <xdr:spPr>
        <a:xfrm>
          <a:off x="2881313" y="0"/>
          <a:ext cx="1386840" cy="1121851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18" name="Host Control  1" hidden="1">
          <a:extLst>
            <a:ext uri="{FF2B5EF4-FFF2-40B4-BE49-F238E27FC236}">
              <a16:creationId xmlns="" xmlns:a16="http://schemas.microsoft.com/office/drawing/2014/main" id="{7B9AC862-5219-43A3-B399-C0B3C2FC3BF3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19" name="Host Control  1" hidden="1">
          <a:extLst>
            <a:ext uri="{FF2B5EF4-FFF2-40B4-BE49-F238E27FC236}">
              <a16:creationId xmlns="" xmlns:a16="http://schemas.microsoft.com/office/drawing/2014/main" id="{449B0D06-D1FF-4F67-9E5D-FAFF4FE84848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7</xdr:row>
      <xdr:rowOff>101407</xdr:rowOff>
    </xdr:to>
    <xdr:sp macro="" textlink="">
      <xdr:nvSpPr>
        <xdr:cNvPr id="20" name="Host Control  1" hidden="1">
          <a:extLst>
            <a:ext uri="{FF2B5EF4-FFF2-40B4-BE49-F238E27FC236}">
              <a16:creationId xmlns="" xmlns:a16="http://schemas.microsoft.com/office/drawing/2014/main" id="{7C929DA1-2715-47C5-80A1-C3107A845897}"/>
            </a:ext>
          </a:extLst>
        </xdr:cNvPr>
        <xdr:cNvSpPr/>
      </xdr:nvSpPr>
      <xdr:spPr>
        <a:xfrm>
          <a:off x="2881313" y="0"/>
          <a:ext cx="1386840" cy="1044382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7</xdr:row>
      <xdr:rowOff>197926</xdr:rowOff>
    </xdr:to>
    <xdr:sp macro="" textlink="">
      <xdr:nvSpPr>
        <xdr:cNvPr id="21" name="Host Control  1" hidden="1">
          <a:extLst>
            <a:ext uri="{FF2B5EF4-FFF2-40B4-BE49-F238E27FC236}">
              <a16:creationId xmlns="" xmlns:a16="http://schemas.microsoft.com/office/drawing/2014/main" id="{BE74D9E1-C520-4729-960C-849B4591819D}"/>
            </a:ext>
          </a:extLst>
        </xdr:cNvPr>
        <xdr:cNvSpPr/>
      </xdr:nvSpPr>
      <xdr:spPr>
        <a:xfrm>
          <a:off x="2881313" y="0"/>
          <a:ext cx="1386840" cy="1121851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123871</xdr:rowOff>
    </xdr:to>
    <xdr:sp macro="" textlink="">
      <xdr:nvSpPr>
        <xdr:cNvPr id="22" name="Host Control  1" hidden="1">
          <a:extLst>
            <a:ext uri="{FF2B5EF4-FFF2-40B4-BE49-F238E27FC236}">
              <a16:creationId xmlns="" xmlns:a16="http://schemas.microsoft.com/office/drawing/2014/main" id="{EBC427C9-B7F6-4A80-95CB-0C85E8CC4F96}"/>
            </a:ext>
          </a:extLst>
        </xdr:cNvPr>
        <xdr:cNvSpPr/>
      </xdr:nvSpPr>
      <xdr:spPr>
        <a:xfrm>
          <a:off x="2881313" y="0"/>
          <a:ext cx="1386840" cy="885871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23" name="Host Control  1" hidden="1">
          <a:extLst>
            <a:ext uri="{FF2B5EF4-FFF2-40B4-BE49-F238E27FC236}">
              <a16:creationId xmlns="" xmlns:a16="http://schemas.microsoft.com/office/drawing/2014/main" id="{FE2F3B74-B3FC-4021-8B36-B8637E405789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24" name="Host Control  1" hidden="1">
          <a:extLst>
            <a:ext uri="{FF2B5EF4-FFF2-40B4-BE49-F238E27FC236}">
              <a16:creationId xmlns="" xmlns:a16="http://schemas.microsoft.com/office/drawing/2014/main" id="{7A8447AF-121F-451F-A913-2425E06D60B2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1386840</xdr:colOff>
      <xdr:row>6</xdr:row>
      <xdr:rowOff>125505</xdr:rowOff>
    </xdr:to>
    <xdr:sp macro="" textlink="">
      <xdr:nvSpPr>
        <xdr:cNvPr id="25" name="Host Control  1" hidden="1">
          <a:extLst>
            <a:ext uri="{FF2B5EF4-FFF2-40B4-BE49-F238E27FC236}">
              <a16:creationId xmlns="" xmlns:a16="http://schemas.microsoft.com/office/drawing/2014/main" id="{F8A345A1-9671-4876-BC92-E763967B1950}"/>
            </a:ext>
          </a:extLst>
        </xdr:cNvPr>
        <xdr:cNvSpPr/>
      </xdr:nvSpPr>
      <xdr:spPr>
        <a:xfrm>
          <a:off x="2881313" y="0"/>
          <a:ext cx="1386840" cy="8875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1390650</xdr:colOff>
      <xdr:row>11</xdr:row>
      <xdr:rowOff>84483</xdr:rowOff>
    </xdr:to>
    <xdr:sp macro="" textlink="">
      <xdr:nvSpPr>
        <xdr:cNvPr id="26" name="Host Control  1" hidden="1">
          <a:extLst>
            <a:ext uri="{FF2B5EF4-FFF2-40B4-BE49-F238E27FC236}">
              <a16:creationId xmlns="" xmlns:a16="http://schemas.microsoft.com/office/drawing/2014/main" id="{816E261F-32EC-423A-92E7-EE0442558CFE}"/>
            </a:ext>
          </a:extLst>
        </xdr:cNvPr>
        <xdr:cNvSpPr/>
      </xdr:nvSpPr>
      <xdr:spPr>
        <a:xfrm>
          <a:off x="2881313" y="0"/>
          <a:ext cx="1390650" cy="1751358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27" name="Host Control  1" hidden="1">
          <a:extLst>
            <a:ext uri="{FF2B5EF4-FFF2-40B4-BE49-F238E27FC236}">
              <a16:creationId xmlns="" xmlns:a16="http://schemas.microsoft.com/office/drawing/2014/main" id="{CB0BB32E-4244-4547-B539-8A1AD0C7705C}"/>
            </a:ext>
          </a:extLst>
        </xdr:cNvPr>
        <xdr:cNvSpPr/>
      </xdr:nvSpPr>
      <xdr:spPr>
        <a:xfrm>
          <a:off x="2881313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28" name="Host Control  1" hidden="1">
          <a:extLst>
            <a:ext uri="{FF2B5EF4-FFF2-40B4-BE49-F238E27FC236}">
              <a16:creationId xmlns="" xmlns:a16="http://schemas.microsoft.com/office/drawing/2014/main" id="{9A735C66-C097-48D6-97FE-8A683D9FBCE5}"/>
            </a:ext>
          </a:extLst>
        </xdr:cNvPr>
        <xdr:cNvSpPr/>
      </xdr:nvSpPr>
      <xdr:spPr>
        <a:xfrm>
          <a:off x="2881313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4</xdr:col>
      <xdr:colOff>1390650</xdr:colOff>
      <xdr:row>11</xdr:row>
      <xdr:rowOff>103261</xdr:rowOff>
    </xdr:to>
    <xdr:sp macro="" textlink="">
      <xdr:nvSpPr>
        <xdr:cNvPr id="29" name="Host Control  1" hidden="1">
          <a:extLst>
            <a:ext uri="{FF2B5EF4-FFF2-40B4-BE49-F238E27FC236}">
              <a16:creationId xmlns="" xmlns:a16="http://schemas.microsoft.com/office/drawing/2014/main" id="{B76229BB-68C3-4E95-879A-8029A1973898}"/>
            </a:ext>
          </a:extLst>
        </xdr:cNvPr>
        <xdr:cNvSpPr/>
      </xdr:nvSpPr>
      <xdr:spPr>
        <a:xfrm>
          <a:off x="2881313" y="0"/>
          <a:ext cx="1390650" cy="1770136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1390650</xdr:colOff>
      <xdr:row>8</xdr:row>
      <xdr:rowOff>36792</xdr:rowOff>
    </xdr:to>
    <xdr:sp macro="" textlink="">
      <xdr:nvSpPr>
        <xdr:cNvPr id="30" name="Host Control  1" hidden="1">
          <a:extLst>
            <a:ext uri="{FF2B5EF4-FFF2-40B4-BE49-F238E27FC236}">
              <a16:creationId xmlns="" xmlns:a16="http://schemas.microsoft.com/office/drawing/2014/main" id="{3B15CBA5-E44E-41BD-A3E1-A16AB55534BD}"/>
            </a:ext>
          </a:extLst>
        </xdr:cNvPr>
        <xdr:cNvSpPr/>
      </xdr:nvSpPr>
      <xdr:spPr>
        <a:xfrm>
          <a:off x="2881313" y="0"/>
          <a:ext cx="1390650" cy="1160742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Offshore%20orders%202022.06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инфо"/>
      <sheetName val="Реестр инвойсов"/>
      <sheetName val="Лист3"/>
      <sheetName val="Balance sheet"/>
      <sheetName val="Cash Flow"/>
      <sheetName val="Реестр проводок"/>
      <sheetName val="Справочник"/>
      <sheetName val="Сверка поступлений и оплат"/>
      <sheetName val="Сверка оплат и заказов"/>
      <sheetName val="Лист6"/>
      <sheetName val="Total USD"/>
      <sheetName val="TotalCNY"/>
      <sheetName val="Profit USD"/>
      <sheetName val="Profit CNY"/>
      <sheetName val="Средние курсы"/>
      <sheetName val="Начисления доход"/>
      <sheetName val="Начисления расход"/>
      <sheetName val="Поступления"/>
      <sheetName val="Выбытия"/>
      <sheetName val="Итого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Отправитель</v>
          </cell>
          <cell r="B1" t="str">
            <v>Time ART</v>
          </cell>
        </row>
        <row r="2">
          <cell r="A2" t="str">
            <v>Курс</v>
          </cell>
          <cell r="B2" t="str">
            <v>(несколько элементов)</v>
          </cell>
        </row>
        <row r="4">
          <cell r="B4" t="str">
            <v>Значения</v>
          </cell>
        </row>
        <row r="5">
          <cell r="A5" t="str">
            <v>Внутр. Номер заказа</v>
          </cell>
          <cell r="B5" t="str">
            <v>Сумма по полю Сумма</v>
          </cell>
          <cell r="C5" t="str">
            <v>Сумма по полю Сумма конверта</v>
          </cell>
        </row>
        <row r="6">
          <cell r="A6">
            <v>380396</v>
          </cell>
          <cell r="B6">
            <v>6754914.7599999998</v>
          </cell>
          <cell r="C6">
            <v>1039504</v>
          </cell>
          <cell r="D6">
            <v>6.4982094922193658</v>
          </cell>
        </row>
        <row r="7">
          <cell r="A7">
            <v>380646</v>
          </cell>
          <cell r="B7">
            <v>28864969.859999999</v>
          </cell>
          <cell r="C7">
            <v>4287920</v>
          </cell>
          <cell r="D7">
            <v>6.7316950549450549</v>
          </cell>
        </row>
        <row r="8">
          <cell r="A8">
            <v>380829</v>
          </cell>
          <cell r="B8">
            <v>23180232.25</v>
          </cell>
          <cell r="C8">
            <v>3460000</v>
          </cell>
          <cell r="D8">
            <v>6.6994890895953754</v>
          </cell>
        </row>
        <row r="9">
          <cell r="A9">
            <v>380837</v>
          </cell>
          <cell r="B9">
            <v>41811270.279999994</v>
          </cell>
          <cell r="C9">
            <v>6130060</v>
          </cell>
          <cell r="D9">
            <v>6.8206951122827499</v>
          </cell>
        </row>
        <row r="10">
          <cell r="A10">
            <v>380872</v>
          </cell>
          <cell r="B10">
            <v>75500001.163255855</v>
          </cell>
          <cell r="C10">
            <v>11160383.800000001</v>
          </cell>
          <cell r="D10">
            <v>6.7650004261731436</v>
          </cell>
        </row>
        <row r="11">
          <cell r="A11">
            <v>381158</v>
          </cell>
          <cell r="B11">
            <v>8042904.4500000002</v>
          </cell>
          <cell r="C11">
            <v>1180448</v>
          </cell>
          <cell r="D11">
            <v>6.8134339250860689</v>
          </cell>
        </row>
        <row r="12">
          <cell r="A12">
            <v>381180</v>
          </cell>
          <cell r="B12">
            <v>20729086.240000002</v>
          </cell>
          <cell r="C12">
            <v>3068985.5</v>
          </cell>
          <cell r="D12">
            <v>6.7543773797562752</v>
          </cell>
        </row>
        <row r="13">
          <cell r="A13">
            <v>381452</v>
          </cell>
          <cell r="B13">
            <v>68020730.950000003</v>
          </cell>
          <cell r="C13">
            <v>10076000</v>
          </cell>
          <cell r="D13">
            <v>6.750767263795157</v>
          </cell>
        </row>
        <row r="14">
          <cell r="A14">
            <v>381454</v>
          </cell>
          <cell r="B14">
            <v>6893075.6300000008</v>
          </cell>
          <cell r="C14">
            <v>1022500</v>
          </cell>
          <cell r="D14">
            <v>6.7413942591687048</v>
          </cell>
        </row>
        <row r="15">
          <cell r="A15">
            <v>381612</v>
          </cell>
          <cell r="B15">
            <v>724097.24</v>
          </cell>
          <cell r="C15">
            <v>106600</v>
          </cell>
          <cell r="D15">
            <v>6.7926570356472791</v>
          </cell>
        </row>
        <row r="16">
          <cell r="A16">
            <v>381711</v>
          </cell>
          <cell r="B16">
            <v>27685108.298227623</v>
          </cell>
          <cell r="C16">
            <v>4094434.4</v>
          </cell>
          <cell r="D16">
            <v>6.7616441231120037</v>
          </cell>
        </row>
        <row r="17">
          <cell r="A17">
            <v>381848</v>
          </cell>
          <cell r="B17">
            <v>6087168.1152484752</v>
          </cell>
          <cell r="C17">
            <v>900594.4</v>
          </cell>
          <cell r="D17">
            <v>6.7590561469719059</v>
          </cell>
        </row>
        <row r="18">
          <cell r="A18">
            <v>381716</v>
          </cell>
          <cell r="B18">
            <v>1679931.3704270457</v>
          </cell>
          <cell r="C18">
            <v>247820.4</v>
          </cell>
          <cell r="D18">
            <v>6.7788259982916896</v>
          </cell>
        </row>
        <row r="19">
          <cell r="A19">
            <v>382157</v>
          </cell>
          <cell r="B19">
            <v>3700883.0295569999</v>
          </cell>
          <cell r="C19">
            <v>545967</v>
          </cell>
        </row>
        <row r="20">
          <cell r="A20">
            <v>382437</v>
          </cell>
          <cell r="B20">
            <v>11008227.501</v>
          </cell>
          <cell r="C20">
            <v>1623812</v>
          </cell>
        </row>
        <row r="21">
          <cell r="A21">
            <v>382078</v>
          </cell>
          <cell r="B21">
            <v>914062.06</v>
          </cell>
          <cell r="C21">
            <v>135650</v>
          </cell>
        </row>
        <row r="22">
          <cell r="A22">
            <v>388862</v>
          </cell>
          <cell r="B22">
            <v>3092521.4693073747</v>
          </cell>
          <cell r="C22">
            <v>454378.84</v>
          </cell>
        </row>
        <row r="23">
          <cell r="A23">
            <v>388863</v>
          </cell>
          <cell r="B23">
            <v>1827175.4901274738</v>
          </cell>
          <cell r="C23">
            <v>268463.74</v>
          </cell>
        </row>
        <row r="24">
          <cell r="A24">
            <v>388864</v>
          </cell>
          <cell r="B24">
            <v>515466.61671739444</v>
          </cell>
          <cell r="C24">
            <v>75736.62</v>
          </cell>
        </row>
        <row r="25">
          <cell r="A25">
            <v>388865</v>
          </cell>
          <cell r="B25">
            <v>1254548.5338477574</v>
          </cell>
          <cell r="C25">
            <v>184328.65</v>
          </cell>
        </row>
        <row r="26">
          <cell r="A26" t="str">
            <v>Общий итог</v>
          </cell>
          <cell r="B26">
            <v>338286375.30771595</v>
          </cell>
          <cell r="C26">
            <v>50063587.349999994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"/>
  <sheetViews>
    <sheetView topLeftCell="F1" workbookViewId="0">
      <selection activeCell="W5" sqref="W5"/>
    </sheetView>
  </sheetViews>
  <sheetFormatPr defaultRowHeight="15" x14ac:dyDescent="0.25"/>
  <cols>
    <col min="4" max="4" width="11.5703125" customWidth="1"/>
    <col min="5" max="5" width="13" customWidth="1"/>
    <col min="6" max="6" width="12.5703125" customWidth="1"/>
    <col min="8" max="8" width="14.5703125" customWidth="1"/>
    <col min="13" max="13" width="11.28515625" customWidth="1"/>
    <col min="18" max="18" width="10.5703125" customWidth="1"/>
    <col min="20" max="20" width="14.5703125" customWidth="1"/>
    <col min="24" max="24" width="17.42578125" customWidth="1"/>
  </cols>
  <sheetData>
    <row r="1" spans="1:24" s="6" customFormat="1" ht="38.25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2" t="s">
        <v>69</v>
      </c>
      <c r="G1" s="1" t="s">
        <v>66</v>
      </c>
      <c r="H1" s="3" t="s">
        <v>67</v>
      </c>
      <c r="I1" s="1" t="s">
        <v>0</v>
      </c>
      <c r="J1" s="1" t="s">
        <v>68</v>
      </c>
      <c r="K1" s="2" t="s">
        <v>70</v>
      </c>
      <c r="L1" s="1" t="s">
        <v>71</v>
      </c>
      <c r="M1" s="1" t="s">
        <v>1</v>
      </c>
      <c r="N1" s="1" t="s">
        <v>2</v>
      </c>
      <c r="O1" s="1" t="s">
        <v>72</v>
      </c>
      <c r="P1" s="1" t="s">
        <v>73</v>
      </c>
      <c r="Q1" s="1" t="s">
        <v>74</v>
      </c>
      <c r="R1" s="1" t="s">
        <v>75</v>
      </c>
      <c r="S1" s="4" t="s">
        <v>76</v>
      </c>
      <c r="T1" s="5" t="s">
        <v>77</v>
      </c>
      <c r="V1" s="1"/>
      <c r="W1" s="1"/>
      <c r="X1" s="6" t="s">
        <v>78</v>
      </c>
    </row>
    <row r="2" spans="1:24" s="13" customFormat="1" ht="12.75" x14ac:dyDescent="0.2">
      <c r="A2" s="7">
        <v>44651</v>
      </c>
      <c r="B2" s="8" t="s">
        <v>3</v>
      </c>
      <c r="C2" s="8" t="s">
        <v>4</v>
      </c>
      <c r="D2" s="8" t="s">
        <v>5</v>
      </c>
      <c r="E2" s="8" t="s">
        <v>3</v>
      </c>
      <c r="F2" s="9">
        <v>49402.51999999999</v>
      </c>
      <c r="G2" s="8" t="s">
        <v>6</v>
      </c>
      <c r="H2" s="8">
        <v>380366</v>
      </c>
      <c r="I2" s="8" t="s">
        <v>7</v>
      </c>
      <c r="J2" s="10"/>
      <c r="K2" s="9"/>
      <c r="L2" s="8"/>
      <c r="M2" s="9">
        <v>49402.51999999999</v>
      </c>
      <c r="N2" s="8" t="s">
        <v>6</v>
      </c>
      <c r="O2" s="7">
        <v>44659</v>
      </c>
      <c r="P2" s="8" t="s">
        <v>8</v>
      </c>
      <c r="Q2" s="8" t="s">
        <v>6</v>
      </c>
      <c r="R2" s="8"/>
      <c r="S2" s="11">
        <v>44659</v>
      </c>
      <c r="T2" s="12" t="s">
        <v>9</v>
      </c>
      <c r="X2" s="13" t="b">
        <v>1</v>
      </c>
    </row>
    <row r="3" spans="1:24" s="13" customFormat="1" ht="12.75" x14ac:dyDescent="0.2">
      <c r="A3" s="7">
        <v>44651</v>
      </c>
      <c r="B3" s="8" t="s">
        <v>3</v>
      </c>
      <c r="C3" s="8" t="s">
        <v>4</v>
      </c>
      <c r="D3" s="8" t="s">
        <v>5</v>
      </c>
      <c r="E3" s="8" t="s">
        <v>3</v>
      </c>
      <c r="F3" s="9">
        <v>98108.33</v>
      </c>
      <c r="G3" s="8" t="s">
        <v>6</v>
      </c>
      <c r="H3" s="8">
        <v>380366</v>
      </c>
      <c r="I3" s="8" t="s">
        <v>7</v>
      </c>
      <c r="J3" s="10"/>
      <c r="K3" s="9"/>
      <c r="L3" s="8"/>
      <c r="M3" s="9">
        <v>98108.33</v>
      </c>
      <c r="N3" s="8" t="s">
        <v>6</v>
      </c>
      <c r="O3" s="7">
        <v>44659</v>
      </c>
      <c r="P3" s="8" t="s">
        <v>8</v>
      </c>
      <c r="Q3" s="8" t="s">
        <v>6</v>
      </c>
      <c r="R3" s="8"/>
      <c r="S3" s="11">
        <v>44659</v>
      </c>
      <c r="T3" s="12" t="s">
        <v>9</v>
      </c>
      <c r="X3" s="13" t="b">
        <v>1</v>
      </c>
    </row>
    <row r="4" spans="1:24" s="13" customFormat="1" ht="12.75" x14ac:dyDescent="0.2">
      <c r="A4" s="7">
        <v>44657</v>
      </c>
      <c r="B4" s="8" t="s">
        <v>3</v>
      </c>
      <c r="C4" s="8" t="s">
        <v>4</v>
      </c>
      <c r="D4" s="8" t="s">
        <v>5</v>
      </c>
      <c r="E4" s="8" t="s">
        <v>3</v>
      </c>
      <c r="F4" s="9">
        <v>200000</v>
      </c>
      <c r="G4" s="8" t="s">
        <v>6</v>
      </c>
      <c r="H4" s="8">
        <v>380366</v>
      </c>
      <c r="I4" s="8" t="s">
        <v>7</v>
      </c>
      <c r="J4" s="10"/>
      <c r="K4" s="9"/>
      <c r="L4" s="8"/>
      <c r="M4" s="9">
        <v>200000</v>
      </c>
      <c r="N4" s="8" t="s">
        <v>6</v>
      </c>
      <c r="O4" s="7">
        <v>44659</v>
      </c>
      <c r="P4" s="8" t="s">
        <v>8</v>
      </c>
      <c r="Q4" s="8" t="s">
        <v>6</v>
      </c>
      <c r="R4" s="8"/>
      <c r="S4" s="11">
        <v>44659</v>
      </c>
      <c r="T4" s="12" t="s">
        <v>9</v>
      </c>
      <c r="X4" s="13" t="b">
        <v>1</v>
      </c>
    </row>
    <row r="5" spans="1:24" s="13" customFormat="1" ht="12.75" x14ac:dyDescent="0.2">
      <c r="A5" s="7">
        <v>44657</v>
      </c>
      <c r="B5" s="8" t="s">
        <v>3</v>
      </c>
      <c r="C5" s="8" t="s">
        <v>4</v>
      </c>
      <c r="D5" s="8" t="s">
        <v>5</v>
      </c>
      <c r="E5" s="8" t="s">
        <v>3</v>
      </c>
      <c r="F5" s="9">
        <v>200000</v>
      </c>
      <c r="G5" s="8" t="s">
        <v>6</v>
      </c>
      <c r="H5" s="8">
        <v>380366</v>
      </c>
      <c r="I5" s="8" t="s">
        <v>7</v>
      </c>
      <c r="J5" s="10"/>
      <c r="K5" s="9"/>
      <c r="L5" s="8"/>
      <c r="M5" s="9">
        <v>200000</v>
      </c>
      <c r="N5" s="8" t="s">
        <v>6</v>
      </c>
      <c r="O5" s="7">
        <v>44659</v>
      </c>
      <c r="P5" s="8" t="s">
        <v>8</v>
      </c>
      <c r="Q5" s="8" t="s">
        <v>6</v>
      </c>
      <c r="R5" s="8"/>
      <c r="S5" s="11">
        <v>44659</v>
      </c>
      <c r="T5" s="12" t="s">
        <v>9</v>
      </c>
      <c r="X5" s="13" t="b">
        <v>1</v>
      </c>
    </row>
    <row r="6" spans="1:24" s="13" customFormat="1" ht="12.75" x14ac:dyDescent="0.2">
      <c r="A6" s="7">
        <v>44662</v>
      </c>
      <c r="B6" s="8" t="s">
        <v>3</v>
      </c>
      <c r="C6" s="8" t="s">
        <v>4</v>
      </c>
      <c r="D6" s="8" t="s">
        <v>5</v>
      </c>
      <c r="E6" s="8" t="s">
        <v>3</v>
      </c>
      <c r="F6" s="9">
        <v>102826</v>
      </c>
      <c r="G6" s="8" t="s">
        <v>6</v>
      </c>
      <c r="H6" s="8">
        <v>380366</v>
      </c>
      <c r="I6" s="8" t="s">
        <v>7</v>
      </c>
      <c r="J6" s="8"/>
      <c r="K6" s="9"/>
      <c r="L6" s="8"/>
      <c r="M6" s="9">
        <v>102826</v>
      </c>
      <c r="N6" s="8" t="s">
        <v>6</v>
      </c>
      <c r="O6" s="7">
        <v>44659</v>
      </c>
      <c r="P6" s="8" t="s">
        <v>8</v>
      </c>
      <c r="Q6" s="8" t="s">
        <v>6</v>
      </c>
      <c r="R6" s="8"/>
      <c r="S6" s="11">
        <v>44659</v>
      </c>
      <c r="T6" s="12" t="s">
        <v>9</v>
      </c>
      <c r="X6" s="13" t="b">
        <v>1</v>
      </c>
    </row>
    <row r="7" spans="1:24" s="13" customFormat="1" ht="12.75" x14ac:dyDescent="0.2">
      <c r="A7" s="7">
        <v>44662</v>
      </c>
      <c r="B7" s="8" t="s">
        <v>3</v>
      </c>
      <c r="C7" s="8" t="s">
        <v>4</v>
      </c>
      <c r="D7" s="8" t="s">
        <v>5</v>
      </c>
      <c r="E7" s="8" t="s">
        <v>3</v>
      </c>
      <c r="F7" s="9">
        <v>102826</v>
      </c>
      <c r="G7" s="8" t="s">
        <v>6</v>
      </c>
      <c r="H7" s="8">
        <v>380366</v>
      </c>
      <c r="I7" s="8" t="s">
        <v>7</v>
      </c>
      <c r="J7" s="8"/>
      <c r="K7" s="9"/>
      <c r="L7" s="8"/>
      <c r="M7" s="9">
        <v>102826</v>
      </c>
      <c r="N7" s="8" t="s">
        <v>6</v>
      </c>
      <c r="O7" s="7">
        <v>44659</v>
      </c>
      <c r="P7" s="8" t="s">
        <v>8</v>
      </c>
      <c r="Q7" s="8" t="s">
        <v>6</v>
      </c>
      <c r="R7" s="8"/>
      <c r="S7" s="11">
        <v>44659</v>
      </c>
      <c r="T7" s="12" t="s">
        <v>9</v>
      </c>
      <c r="X7" s="13" t="b">
        <v>1</v>
      </c>
    </row>
    <row r="8" spans="1:24" s="13" customFormat="1" ht="12.75" x14ac:dyDescent="0.2">
      <c r="A8" s="7">
        <v>44663</v>
      </c>
      <c r="B8" s="8" t="s">
        <v>3</v>
      </c>
      <c r="C8" s="8" t="s">
        <v>4</v>
      </c>
      <c r="D8" s="8" t="s">
        <v>5</v>
      </c>
      <c r="E8" s="8" t="s">
        <v>3</v>
      </c>
      <c r="F8" s="9">
        <v>194718.4</v>
      </c>
      <c r="G8" s="8" t="s">
        <v>6</v>
      </c>
      <c r="H8" s="8">
        <v>380366</v>
      </c>
      <c r="I8" s="8" t="s">
        <v>7</v>
      </c>
      <c r="J8" s="8"/>
      <c r="K8" s="9"/>
      <c r="L8" s="8"/>
      <c r="M8" s="9">
        <v>194718.4</v>
      </c>
      <c r="N8" s="8" t="s">
        <v>6</v>
      </c>
      <c r="O8" s="7">
        <v>44659</v>
      </c>
      <c r="P8" s="8" t="s">
        <v>8</v>
      </c>
      <c r="Q8" s="8" t="s">
        <v>6</v>
      </c>
      <c r="R8" s="8"/>
      <c r="S8" s="11">
        <v>44659</v>
      </c>
      <c r="T8" s="12" t="s">
        <v>9</v>
      </c>
      <c r="X8" s="13" t="b">
        <v>1</v>
      </c>
    </row>
    <row r="9" spans="1:24" s="13" customFormat="1" ht="12.75" x14ac:dyDescent="0.2">
      <c r="A9" s="7">
        <v>44663</v>
      </c>
      <c r="B9" s="8" t="s">
        <v>3</v>
      </c>
      <c r="C9" s="8" t="s">
        <v>4</v>
      </c>
      <c r="D9" s="8" t="s">
        <v>5</v>
      </c>
      <c r="E9" s="8" t="s">
        <v>3</v>
      </c>
      <c r="F9" s="9">
        <v>199634.6</v>
      </c>
      <c r="G9" s="8" t="s">
        <v>6</v>
      </c>
      <c r="H9" s="8">
        <v>380366</v>
      </c>
      <c r="I9" s="8" t="s">
        <v>7</v>
      </c>
      <c r="J9" s="8"/>
      <c r="K9" s="9"/>
      <c r="L9" s="8"/>
      <c r="M9" s="9">
        <v>199634.6</v>
      </c>
      <c r="N9" s="8" t="s">
        <v>6</v>
      </c>
      <c r="O9" s="7">
        <v>44659</v>
      </c>
      <c r="P9" s="8" t="s">
        <v>8</v>
      </c>
      <c r="Q9" s="8" t="s">
        <v>6</v>
      </c>
      <c r="R9" s="8"/>
      <c r="S9" s="11">
        <v>44659</v>
      </c>
      <c r="T9" s="12" t="s">
        <v>9</v>
      </c>
      <c r="X9" s="13" t="b">
        <v>1</v>
      </c>
    </row>
    <row r="10" spans="1:24" s="13" customFormat="1" ht="12.75" x14ac:dyDescent="0.2">
      <c r="A10" s="7">
        <v>44663</v>
      </c>
      <c r="B10" s="8" t="s">
        <v>3</v>
      </c>
      <c r="C10" s="8" t="s">
        <v>4</v>
      </c>
      <c r="D10" s="8" t="s">
        <v>5</v>
      </c>
      <c r="E10" s="8" t="s">
        <v>3</v>
      </c>
      <c r="F10" s="9">
        <v>298826</v>
      </c>
      <c r="G10" s="8" t="s">
        <v>6</v>
      </c>
      <c r="H10" s="8">
        <v>380366</v>
      </c>
      <c r="I10" s="8" t="s">
        <v>7</v>
      </c>
      <c r="J10" s="8"/>
      <c r="K10" s="9"/>
      <c r="L10" s="8"/>
      <c r="M10" s="9">
        <v>298826</v>
      </c>
      <c r="N10" s="8" t="s">
        <v>6</v>
      </c>
      <c r="O10" s="7">
        <v>44659</v>
      </c>
      <c r="P10" s="8" t="s">
        <v>8</v>
      </c>
      <c r="Q10" s="8" t="s">
        <v>6</v>
      </c>
      <c r="R10" s="8"/>
      <c r="S10" s="11">
        <v>44659</v>
      </c>
      <c r="T10" s="12" t="s">
        <v>9</v>
      </c>
      <c r="X10" s="13" t="b">
        <v>1</v>
      </c>
    </row>
    <row r="11" spans="1:24" s="13" customFormat="1" ht="12.75" x14ac:dyDescent="0.2">
      <c r="A11" s="7">
        <v>44663</v>
      </c>
      <c r="B11" s="8" t="s">
        <v>3</v>
      </c>
      <c r="C11" s="8" t="s">
        <v>4</v>
      </c>
      <c r="D11" s="8" t="s">
        <v>5</v>
      </c>
      <c r="E11" s="8" t="s">
        <v>3</v>
      </c>
      <c r="F11" s="9">
        <v>297284</v>
      </c>
      <c r="G11" s="8" t="s">
        <v>6</v>
      </c>
      <c r="H11" s="8">
        <v>380366</v>
      </c>
      <c r="I11" s="8" t="s">
        <v>7</v>
      </c>
      <c r="J11" s="8"/>
      <c r="K11" s="9"/>
      <c r="L11" s="8"/>
      <c r="M11" s="9">
        <v>297284</v>
      </c>
      <c r="N11" s="8" t="s">
        <v>6</v>
      </c>
      <c r="O11" s="7">
        <v>44659</v>
      </c>
      <c r="P11" s="8" t="s">
        <v>8</v>
      </c>
      <c r="Q11" s="8" t="s">
        <v>6</v>
      </c>
      <c r="R11" s="8"/>
      <c r="S11" s="11">
        <v>44659</v>
      </c>
      <c r="T11" s="12" t="s">
        <v>9</v>
      </c>
      <c r="X11" s="13" t="b">
        <v>1</v>
      </c>
    </row>
    <row r="12" spans="1:24" s="13" customFormat="1" ht="12.75" x14ac:dyDescent="0.2">
      <c r="A12" s="7">
        <v>44665</v>
      </c>
      <c r="B12" s="8" t="s">
        <v>3</v>
      </c>
      <c r="C12" s="8" t="s">
        <v>4</v>
      </c>
      <c r="D12" s="8" t="s">
        <v>5</v>
      </c>
      <c r="E12" s="8" t="s">
        <v>3</v>
      </c>
      <c r="F12" s="9">
        <v>398725</v>
      </c>
      <c r="G12" s="8" t="s">
        <v>6</v>
      </c>
      <c r="H12" s="8">
        <v>380366</v>
      </c>
      <c r="I12" s="8" t="s">
        <v>7</v>
      </c>
      <c r="J12" s="8"/>
      <c r="K12" s="14"/>
      <c r="L12" s="8"/>
      <c r="M12" s="9">
        <v>398725</v>
      </c>
      <c r="N12" s="8" t="s">
        <v>6</v>
      </c>
      <c r="O12" s="7">
        <v>44659</v>
      </c>
      <c r="P12" s="8" t="s">
        <v>8</v>
      </c>
      <c r="Q12" s="8" t="s">
        <v>6</v>
      </c>
      <c r="R12" s="8"/>
      <c r="S12" s="11">
        <v>44659</v>
      </c>
      <c r="T12" s="12" t="s">
        <v>9</v>
      </c>
      <c r="X12" s="13" t="b">
        <v>1</v>
      </c>
    </row>
    <row r="13" spans="1:24" s="13" customFormat="1" ht="12.75" x14ac:dyDescent="0.2">
      <c r="A13" s="7">
        <v>44665</v>
      </c>
      <c r="B13" s="8" t="s">
        <v>3</v>
      </c>
      <c r="C13" s="8" t="s">
        <v>4</v>
      </c>
      <c r="D13" s="8" t="s">
        <v>5</v>
      </c>
      <c r="E13" s="8" t="s">
        <v>3</v>
      </c>
      <c r="F13" s="9">
        <v>405165</v>
      </c>
      <c r="G13" s="8" t="s">
        <v>6</v>
      </c>
      <c r="H13" s="8">
        <v>380366</v>
      </c>
      <c r="I13" s="8" t="s">
        <v>7</v>
      </c>
      <c r="J13" s="8"/>
      <c r="K13" s="14"/>
      <c r="L13" s="8"/>
      <c r="M13" s="9">
        <v>405165</v>
      </c>
      <c r="N13" s="8" t="s">
        <v>6</v>
      </c>
      <c r="O13" s="7">
        <v>44659</v>
      </c>
      <c r="P13" s="8" t="s">
        <v>8</v>
      </c>
      <c r="Q13" s="8" t="s">
        <v>6</v>
      </c>
      <c r="R13" s="8"/>
      <c r="S13" s="11">
        <v>44659</v>
      </c>
      <c r="T13" s="12" t="s">
        <v>9</v>
      </c>
      <c r="X13" s="13" t="b">
        <v>1</v>
      </c>
    </row>
    <row r="14" spans="1:24" s="13" customFormat="1" ht="12.75" x14ac:dyDescent="0.2">
      <c r="A14" s="7">
        <v>44665</v>
      </c>
      <c r="B14" s="8" t="s">
        <v>3</v>
      </c>
      <c r="C14" s="8" t="s">
        <v>4</v>
      </c>
      <c r="D14" s="8" t="s">
        <v>5</v>
      </c>
      <c r="E14" s="8" t="s">
        <v>3</v>
      </c>
      <c r="F14" s="9">
        <v>350125</v>
      </c>
      <c r="G14" s="8" t="s">
        <v>6</v>
      </c>
      <c r="H14" s="8">
        <v>380366</v>
      </c>
      <c r="I14" s="8" t="s">
        <v>7</v>
      </c>
      <c r="J14" s="8"/>
      <c r="K14" s="14"/>
      <c r="L14" s="8"/>
      <c r="M14" s="9">
        <v>350125</v>
      </c>
      <c r="N14" s="8" t="s">
        <v>6</v>
      </c>
      <c r="O14" s="7">
        <v>44659</v>
      </c>
      <c r="P14" s="8" t="s">
        <v>8</v>
      </c>
      <c r="Q14" s="8" t="s">
        <v>6</v>
      </c>
      <c r="R14" s="8"/>
      <c r="S14" s="11">
        <v>44659</v>
      </c>
      <c r="T14" s="12" t="s">
        <v>9</v>
      </c>
      <c r="X14" s="13" t="b">
        <v>1</v>
      </c>
    </row>
    <row r="15" spans="1:24" s="13" customFormat="1" ht="12.75" x14ac:dyDescent="0.2">
      <c r="A15" s="7">
        <v>44665</v>
      </c>
      <c r="B15" s="8" t="s">
        <v>3</v>
      </c>
      <c r="C15" s="8" t="s">
        <v>4</v>
      </c>
      <c r="D15" s="8" t="s">
        <v>5</v>
      </c>
      <c r="E15" s="8" t="s">
        <v>3</v>
      </c>
      <c r="F15" s="9">
        <v>389250</v>
      </c>
      <c r="G15" s="8" t="s">
        <v>6</v>
      </c>
      <c r="H15" s="8">
        <v>380366</v>
      </c>
      <c r="I15" s="8" t="s">
        <v>7</v>
      </c>
      <c r="J15" s="8"/>
      <c r="K15" s="9"/>
      <c r="L15" s="8"/>
      <c r="M15" s="9">
        <v>389250</v>
      </c>
      <c r="N15" s="8" t="s">
        <v>6</v>
      </c>
      <c r="O15" s="7">
        <v>44659</v>
      </c>
      <c r="P15" s="8" t="s">
        <v>8</v>
      </c>
      <c r="Q15" s="8" t="s">
        <v>6</v>
      </c>
      <c r="R15" s="8"/>
      <c r="S15" s="11">
        <v>44659</v>
      </c>
      <c r="T15" s="12" t="s">
        <v>9</v>
      </c>
      <c r="X15" s="13" t="b">
        <v>1</v>
      </c>
    </row>
    <row r="16" spans="1:24" s="13" customFormat="1" ht="12.75" x14ac:dyDescent="0.2">
      <c r="A16" s="7">
        <v>44666</v>
      </c>
      <c r="B16" s="8" t="s">
        <v>3</v>
      </c>
      <c r="C16" s="8" t="s">
        <v>4</v>
      </c>
      <c r="D16" s="8" t="s">
        <v>5</v>
      </c>
      <c r="E16" s="8" t="s">
        <v>3</v>
      </c>
      <c r="F16" s="9">
        <v>206446.34</v>
      </c>
      <c r="G16" s="8" t="s">
        <v>6</v>
      </c>
      <c r="H16" s="8">
        <v>380366</v>
      </c>
      <c r="I16" s="8" t="s">
        <v>7</v>
      </c>
      <c r="J16" s="8"/>
      <c r="K16" s="9"/>
      <c r="L16" s="8"/>
      <c r="M16" s="9">
        <v>206446.34</v>
      </c>
      <c r="N16" s="8" t="s">
        <v>6</v>
      </c>
      <c r="O16" s="7">
        <v>44659</v>
      </c>
      <c r="P16" s="8" t="s">
        <v>8</v>
      </c>
      <c r="Q16" s="15" t="s">
        <v>6</v>
      </c>
      <c r="R16" s="8"/>
      <c r="S16" s="11">
        <v>44659</v>
      </c>
      <c r="T16" s="12" t="s">
        <v>9</v>
      </c>
      <c r="X16" s="13" t="b">
        <v>1</v>
      </c>
    </row>
    <row r="17" spans="1:24" s="13" customFormat="1" ht="12.75" x14ac:dyDescent="0.2">
      <c r="A17" s="7">
        <v>44666</v>
      </c>
      <c r="B17" s="8" t="s">
        <v>3</v>
      </c>
      <c r="C17" s="8" t="s">
        <v>4</v>
      </c>
      <c r="D17" s="8" t="s">
        <v>5</v>
      </c>
      <c r="E17" s="8" t="s">
        <v>3</v>
      </c>
      <c r="F17" s="9">
        <v>401250</v>
      </c>
      <c r="G17" s="8" t="s">
        <v>6</v>
      </c>
      <c r="H17" s="8">
        <v>380366</v>
      </c>
      <c r="I17" s="8" t="s">
        <v>7</v>
      </c>
      <c r="J17" s="8"/>
      <c r="K17" s="9"/>
      <c r="L17" s="8"/>
      <c r="M17" s="9">
        <v>401250</v>
      </c>
      <c r="N17" s="8" t="s">
        <v>6</v>
      </c>
      <c r="O17" s="7">
        <v>44659</v>
      </c>
      <c r="P17" s="8" t="s">
        <v>8</v>
      </c>
      <c r="Q17" s="15" t="s">
        <v>6</v>
      </c>
      <c r="R17" s="8"/>
      <c r="S17" s="11">
        <v>44659</v>
      </c>
      <c r="T17" s="12" t="s">
        <v>9</v>
      </c>
      <c r="X17" s="13" t="b">
        <v>1</v>
      </c>
    </row>
    <row r="18" spans="1:24" s="13" customFormat="1" ht="12.75" x14ac:dyDescent="0.2">
      <c r="A18" s="7">
        <v>44693</v>
      </c>
      <c r="B18" s="8" t="s">
        <v>3</v>
      </c>
      <c r="C18" s="8" t="s">
        <v>4</v>
      </c>
      <c r="D18" s="8" t="s">
        <v>5</v>
      </c>
      <c r="E18" s="8" t="s">
        <v>3</v>
      </c>
      <c r="F18" s="9">
        <v>48710.8</v>
      </c>
      <c r="G18" s="8" t="s">
        <v>6</v>
      </c>
      <c r="H18" s="8">
        <v>380366</v>
      </c>
      <c r="I18" s="8" t="s">
        <v>7</v>
      </c>
      <c r="J18" s="8"/>
      <c r="K18" s="9"/>
      <c r="L18" s="8"/>
      <c r="M18" s="9">
        <v>48710.8</v>
      </c>
      <c r="N18" s="8" t="s">
        <v>6</v>
      </c>
      <c r="O18" s="7"/>
      <c r="P18" s="8"/>
      <c r="Q18" s="15"/>
      <c r="R18" s="8"/>
      <c r="S18" s="11">
        <v>44659</v>
      </c>
      <c r="T18" s="12" t="s">
        <v>9</v>
      </c>
      <c r="X18" s="13" t="b">
        <v>1</v>
      </c>
    </row>
    <row r="19" spans="1:24" s="13" customFormat="1" ht="12.75" x14ac:dyDescent="0.2">
      <c r="A19" s="16">
        <v>44656</v>
      </c>
      <c r="B19" s="8" t="s">
        <v>3</v>
      </c>
      <c r="C19" s="8" t="s">
        <v>4</v>
      </c>
      <c r="D19" s="8" t="s">
        <v>3</v>
      </c>
      <c r="E19" s="8" t="s">
        <v>10</v>
      </c>
      <c r="F19" s="17">
        <v>14520</v>
      </c>
      <c r="G19" s="18" t="s">
        <v>6</v>
      </c>
      <c r="H19" s="8">
        <v>380366</v>
      </c>
      <c r="I19" s="8" t="s">
        <v>4</v>
      </c>
      <c r="J19" s="19"/>
      <c r="K19" s="9"/>
      <c r="L19" s="8"/>
      <c r="M19" s="17">
        <v>14520</v>
      </c>
      <c r="N19" s="18" t="s">
        <v>6</v>
      </c>
      <c r="O19" s="7">
        <v>44651</v>
      </c>
      <c r="P19" s="8" t="s">
        <v>11</v>
      </c>
      <c r="Q19" s="8" t="s">
        <v>12</v>
      </c>
      <c r="R19" s="20"/>
      <c r="S19" s="11"/>
      <c r="T19" s="12"/>
      <c r="X19" s="13" t="b">
        <v>0</v>
      </c>
    </row>
    <row r="20" spans="1:24" s="13" customFormat="1" ht="12.75" x14ac:dyDescent="0.2">
      <c r="A20" s="16">
        <v>44656</v>
      </c>
      <c r="B20" s="8" t="s">
        <v>3</v>
      </c>
      <c r="C20" s="8" t="s">
        <v>4</v>
      </c>
      <c r="D20" s="8" t="s">
        <v>3</v>
      </c>
      <c r="E20" s="8" t="s">
        <v>10</v>
      </c>
      <c r="F20" s="17">
        <v>114040</v>
      </c>
      <c r="G20" s="18" t="s">
        <v>6</v>
      </c>
      <c r="H20" s="8">
        <v>380366</v>
      </c>
      <c r="I20" s="8" t="s">
        <v>4</v>
      </c>
      <c r="J20" s="19"/>
      <c r="K20" s="9"/>
      <c r="L20" s="8"/>
      <c r="M20" s="17">
        <v>114040</v>
      </c>
      <c r="N20" s="18" t="s">
        <v>6</v>
      </c>
      <c r="O20" s="7">
        <v>44651</v>
      </c>
      <c r="P20" s="8" t="s">
        <v>13</v>
      </c>
      <c r="Q20" s="8" t="s">
        <v>12</v>
      </c>
      <c r="R20" s="20"/>
      <c r="S20" s="11"/>
      <c r="T20" s="12"/>
      <c r="X20" s="13" t="b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workbookViewId="0">
      <selection activeCell="L15" sqref="L15"/>
    </sheetView>
  </sheetViews>
  <sheetFormatPr defaultRowHeight="15" x14ac:dyDescent="0.25"/>
  <cols>
    <col min="1" max="1" width="12.42578125" customWidth="1"/>
    <col min="2" max="2" width="12.28515625" customWidth="1"/>
    <col min="3" max="3" width="12.42578125" customWidth="1"/>
    <col min="4" max="4" width="25.140625" customWidth="1"/>
    <col min="5" max="5" width="57.140625" customWidth="1"/>
    <col min="6" max="6" width="10.7109375" customWidth="1"/>
    <col min="7" max="7" width="14.42578125" customWidth="1"/>
    <col min="8" max="8" width="14.28515625" customWidth="1"/>
    <col min="9" max="9" width="16.28515625" customWidth="1"/>
    <col min="10" max="10" width="11.42578125" customWidth="1"/>
    <col min="11" max="11" width="14.42578125" customWidth="1"/>
    <col min="12" max="12" width="12.42578125" customWidth="1"/>
    <col min="13" max="13" width="11" customWidth="1"/>
    <col min="14" max="14" width="15.7109375" customWidth="1"/>
    <col min="15" max="15" width="15" customWidth="1"/>
    <col min="16" max="16" width="14.5703125" customWidth="1"/>
    <col min="17" max="17" width="12" customWidth="1"/>
    <col min="18" max="18" width="9.28515625" customWidth="1"/>
    <col min="19" max="19" width="12.42578125" customWidth="1"/>
    <col min="20" max="20" width="20.85546875" customWidth="1"/>
    <col min="21" max="21" width="14.85546875" customWidth="1"/>
    <col min="22" max="22" width="16.140625" customWidth="1"/>
    <col min="23" max="23" width="11.7109375" customWidth="1"/>
    <col min="24" max="24" width="12" customWidth="1"/>
    <col min="25" max="25" width="15.140625" customWidth="1"/>
    <col min="26" max="26" width="12" customWidth="1"/>
    <col min="27" max="27" width="13" customWidth="1"/>
    <col min="28" max="28" width="16.5703125" customWidth="1"/>
    <col min="29" max="29" width="16" customWidth="1"/>
    <col min="30" max="30" width="19.28515625" customWidth="1"/>
    <col min="35" max="35" width="14" customWidth="1"/>
    <col min="45" max="45" width="19" customWidth="1"/>
  </cols>
  <sheetData>
    <row r="1" spans="1:47" s="35" customFormat="1" ht="75" x14ac:dyDescent="0.25">
      <c r="A1" s="21" t="s">
        <v>79</v>
      </c>
      <c r="B1" s="22" t="s">
        <v>80</v>
      </c>
      <c r="C1" s="22" t="s">
        <v>65</v>
      </c>
      <c r="D1" s="22" t="s">
        <v>82</v>
      </c>
      <c r="E1" s="22" t="s">
        <v>81</v>
      </c>
      <c r="F1" s="22" t="s">
        <v>83</v>
      </c>
      <c r="G1" s="23" t="s">
        <v>84</v>
      </c>
      <c r="H1" s="24" t="s">
        <v>86</v>
      </c>
      <c r="I1" s="25" t="s">
        <v>85</v>
      </c>
      <c r="J1" s="25" t="s">
        <v>87</v>
      </c>
      <c r="K1" s="23" t="s">
        <v>88</v>
      </c>
      <c r="L1" s="24" t="s">
        <v>86</v>
      </c>
      <c r="M1" s="26" t="s">
        <v>89</v>
      </c>
      <c r="N1" s="27" t="s">
        <v>90</v>
      </c>
      <c r="O1" s="28" t="s">
        <v>91</v>
      </c>
      <c r="P1" s="28" t="s">
        <v>92</v>
      </c>
      <c r="Q1" s="26" t="s">
        <v>93</v>
      </c>
      <c r="R1" s="26" t="s">
        <v>94</v>
      </c>
      <c r="S1" s="26" t="s">
        <v>95</v>
      </c>
      <c r="T1" s="29" t="s">
        <v>96</v>
      </c>
      <c r="U1" s="30" t="s">
        <v>97</v>
      </c>
      <c r="V1" s="26" t="s">
        <v>98</v>
      </c>
      <c r="W1" s="31" t="s">
        <v>99</v>
      </c>
      <c r="X1" s="26" t="s">
        <v>100</v>
      </c>
      <c r="Y1" s="31" t="s">
        <v>101</v>
      </c>
      <c r="Z1" s="31" t="s">
        <v>102</v>
      </c>
      <c r="AA1" s="31" t="s">
        <v>103</v>
      </c>
      <c r="AB1" s="32" t="s">
        <v>14</v>
      </c>
      <c r="AC1" s="26" t="s">
        <v>15</v>
      </c>
      <c r="AD1" s="33" t="s">
        <v>16</v>
      </c>
      <c r="AE1" s="34" t="s">
        <v>17</v>
      </c>
      <c r="AF1" s="34" t="s">
        <v>18</v>
      </c>
      <c r="AG1" s="34" t="s">
        <v>19</v>
      </c>
      <c r="AH1" s="34" t="s">
        <v>20</v>
      </c>
      <c r="AI1" s="26" t="s">
        <v>104</v>
      </c>
      <c r="AJ1" s="26" t="s">
        <v>105</v>
      </c>
      <c r="AK1" s="26" t="s">
        <v>106</v>
      </c>
      <c r="AL1" s="34" t="s">
        <v>21</v>
      </c>
      <c r="AM1" s="26" t="s">
        <v>22</v>
      </c>
      <c r="AN1" s="26" t="s">
        <v>23</v>
      </c>
      <c r="AO1" s="26" t="s">
        <v>24</v>
      </c>
      <c r="AP1" s="34" t="s">
        <v>25</v>
      </c>
      <c r="AQ1" s="26" t="s">
        <v>26</v>
      </c>
      <c r="AR1" s="34" t="s">
        <v>27</v>
      </c>
      <c r="AS1" s="34" t="s">
        <v>28</v>
      </c>
      <c r="AT1" s="34" t="s">
        <v>29</v>
      </c>
    </row>
    <row r="2" spans="1:47" ht="15.75" customHeight="1" x14ac:dyDescent="0.25">
      <c r="A2" s="36">
        <v>380366</v>
      </c>
      <c r="B2" s="37">
        <v>44659</v>
      </c>
      <c r="C2" s="37" t="s">
        <v>30</v>
      </c>
      <c r="D2" s="38" t="s">
        <v>9</v>
      </c>
      <c r="E2" s="39" t="s">
        <v>31</v>
      </c>
      <c r="F2" s="40">
        <v>16</v>
      </c>
      <c r="G2" s="41">
        <v>890</v>
      </c>
      <c r="H2" s="38" t="s">
        <v>12</v>
      </c>
      <c r="I2" s="41">
        <v>890</v>
      </c>
      <c r="J2" s="41">
        <v>14240</v>
      </c>
      <c r="K2" s="41">
        <v>872.54901960784309</v>
      </c>
      <c r="L2" s="38" t="s">
        <v>12</v>
      </c>
      <c r="M2" s="42" t="s">
        <v>32</v>
      </c>
      <c r="N2" s="43">
        <v>44658</v>
      </c>
      <c r="O2" s="44">
        <v>14240</v>
      </c>
      <c r="P2" s="44">
        <v>14240</v>
      </c>
      <c r="Q2" s="45" t="s">
        <v>33</v>
      </c>
      <c r="R2" s="46" t="s">
        <v>3</v>
      </c>
      <c r="S2" s="47" t="s">
        <v>11</v>
      </c>
      <c r="T2" s="48">
        <v>720</v>
      </c>
      <c r="U2" s="49">
        <v>11520</v>
      </c>
      <c r="V2" s="50" t="s">
        <v>12</v>
      </c>
      <c r="W2" s="51" t="b">
        <v>1</v>
      </c>
      <c r="X2" s="50"/>
      <c r="Y2" s="51" t="e">
        <v>#N/A</v>
      </c>
      <c r="Z2" s="51" t="s">
        <v>12</v>
      </c>
      <c r="AA2" s="52">
        <v>13960.784313725489</v>
      </c>
      <c r="AB2" s="53">
        <v>720</v>
      </c>
      <c r="AC2" s="54">
        <v>720</v>
      </c>
      <c r="AD2" s="33">
        <v>756</v>
      </c>
      <c r="AE2" s="55">
        <v>0</v>
      </c>
      <c r="AF2" s="56">
        <v>0</v>
      </c>
      <c r="AG2" s="57">
        <v>576</v>
      </c>
      <c r="AH2" s="58">
        <v>1864.7843137254895</v>
      </c>
      <c r="AI2" s="59" t="s">
        <v>34</v>
      </c>
      <c r="AJ2" s="59"/>
      <c r="AK2" s="46" t="b">
        <v>1</v>
      </c>
      <c r="AL2" s="60">
        <v>1684.8261007058818</v>
      </c>
      <c r="AM2" s="61">
        <v>1.7500000000000002E-2</v>
      </c>
      <c r="AN2" s="62">
        <v>0.02</v>
      </c>
      <c r="AO2" s="60">
        <v>279.21568627450978</v>
      </c>
      <c r="AP2" s="58">
        <v>240.11176952353424</v>
      </c>
      <c r="AQ2" s="58"/>
      <c r="AR2" s="58">
        <v>-11.888230476465793</v>
      </c>
      <c r="AS2" s="58">
        <v>191.84644349607356</v>
      </c>
      <c r="AT2" s="55">
        <v>324</v>
      </c>
      <c r="AU2" s="63"/>
    </row>
    <row r="3" spans="1:47" ht="15.75" customHeight="1" x14ac:dyDescent="0.25">
      <c r="A3" s="36">
        <v>380366</v>
      </c>
      <c r="B3" s="37">
        <v>44659</v>
      </c>
      <c r="C3" s="37" t="s">
        <v>30</v>
      </c>
      <c r="D3" s="38" t="s">
        <v>9</v>
      </c>
      <c r="E3" s="39" t="s">
        <v>35</v>
      </c>
      <c r="F3" s="40">
        <v>8</v>
      </c>
      <c r="G3" s="41">
        <v>463</v>
      </c>
      <c r="H3" s="38" t="s">
        <v>12</v>
      </c>
      <c r="I3" s="41">
        <v>463</v>
      </c>
      <c r="J3" s="41">
        <v>3704</v>
      </c>
      <c r="K3" s="41">
        <v>453.92156862745099</v>
      </c>
      <c r="L3" s="38" t="s">
        <v>12</v>
      </c>
      <c r="M3" s="42" t="s">
        <v>32</v>
      </c>
      <c r="N3" s="43">
        <v>44658</v>
      </c>
      <c r="O3" s="44">
        <v>3704</v>
      </c>
      <c r="P3" s="44">
        <v>3704</v>
      </c>
      <c r="Q3" s="45" t="s">
        <v>33</v>
      </c>
      <c r="R3" s="46" t="s">
        <v>3</v>
      </c>
      <c r="S3" s="47" t="s">
        <v>11</v>
      </c>
      <c r="T3" s="48">
        <v>375</v>
      </c>
      <c r="U3" s="49">
        <v>3000</v>
      </c>
      <c r="V3" s="50" t="s">
        <v>12</v>
      </c>
      <c r="W3" s="51" t="b">
        <v>1</v>
      </c>
      <c r="X3" s="50"/>
      <c r="Y3" s="51" t="e">
        <v>#N/A</v>
      </c>
      <c r="Z3" s="51" t="s">
        <v>12</v>
      </c>
      <c r="AA3" s="52">
        <v>3631.372549019608</v>
      </c>
      <c r="AB3" s="53">
        <v>375</v>
      </c>
      <c r="AC3" s="54">
        <v>375</v>
      </c>
      <c r="AD3" s="33">
        <v>393.75</v>
      </c>
      <c r="AE3" s="55">
        <v>0</v>
      </c>
      <c r="AF3" s="56">
        <v>0</v>
      </c>
      <c r="AG3" s="57">
        <v>150</v>
      </c>
      <c r="AH3" s="58">
        <v>481.37254901960796</v>
      </c>
      <c r="AI3" s="59" t="s">
        <v>34</v>
      </c>
      <c r="AJ3" s="59"/>
      <c r="AK3" s="46" t="b">
        <v>1</v>
      </c>
      <c r="AL3" s="60">
        <v>434.91841323529422</v>
      </c>
      <c r="AM3" s="61">
        <v>1.7500000000000002E-2</v>
      </c>
      <c r="AN3" s="62">
        <v>0.02</v>
      </c>
      <c r="AO3" s="60">
        <v>72.627450980392155</v>
      </c>
      <c r="AP3" s="58">
        <v>62.456038926627166</v>
      </c>
      <c r="AQ3" s="58"/>
      <c r="AR3" s="58">
        <v>-3.1689610733728344</v>
      </c>
      <c r="AS3" s="58">
        <v>49.623096857686562</v>
      </c>
      <c r="AT3" s="55">
        <v>84.375</v>
      </c>
      <c r="AU3" s="63"/>
    </row>
    <row r="4" spans="1:47" ht="15.75" customHeight="1" x14ac:dyDescent="0.25">
      <c r="A4" s="36">
        <v>380366</v>
      </c>
      <c r="B4" s="37">
        <v>44659</v>
      </c>
      <c r="C4" s="37" t="s">
        <v>30</v>
      </c>
      <c r="D4" s="38" t="s">
        <v>9</v>
      </c>
      <c r="E4" s="39" t="s">
        <v>36</v>
      </c>
      <c r="F4" s="40">
        <v>1</v>
      </c>
      <c r="G4" s="41">
        <v>185400</v>
      </c>
      <c r="H4" s="38" t="s">
        <v>12</v>
      </c>
      <c r="I4" s="41">
        <v>185400</v>
      </c>
      <c r="J4" s="41">
        <v>185400</v>
      </c>
      <c r="K4" s="41">
        <v>181764.70588235295</v>
      </c>
      <c r="L4" s="38" t="s">
        <v>12</v>
      </c>
      <c r="M4" s="42" t="s">
        <v>32</v>
      </c>
      <c r="N4" s="43">
        <v>44658</v>
      </c>
      <c r="O4" s="44">
        <v>185400</v>
      </c>
      <c r="P4" s="44">
        <v>185400</v>
      </c>
      <c r="Q4" s="45" t="s">
        <v>33</v>
      </c>
      <c r="R4" s="46" t="s">
        <v>3</v>
      </c>
      <c r="S4" s="47" t="s">
        <v>13</v>
      </c>
      <c r="T4" s="48">
        <v>150000</v>
      </c>
      <c r="U4" s="49">
        <v>150000</v>
      </c>
      <c r="V4" s="50" t="s">
        <v>12</v>
      </c>
      <c r="W4" s="51" t="b">
        <v>1</v>
      </c>
      <c r="X4" s="50"/>
      <c r="Y4" s="51" t="e">
        <v>#N/A</v>
      </c>
      <c r="Z4" s="51" t="s">
        <v>12</v>
      </c>
      <c r="AA4" s="52">
        <v>181764.70588235295</v>
      </c>
      <c r="AB4" s="53">
        <v>150000</v>
      </c>
      <c r="AC4" s="54">
        <v>150000</v>
      </c>
      <c r="AD4" s="33">
        <v>157500</v>
      </c>
      <c r="AE4" s="55">
        <v>0</v>
      </c>
      <c r="AF4" s="56">
        <v>0</v>
      </c>
      <c r="AG4" s="57">
        <v>7500</v>
      </c>
      <c r="AH4" s="58">
        <v>24264.705882352951</v>
      </c>
      <c r="AI4" s="59" t="s">
        <v>34</v>
      </c>
      <c r="AJ4" s="59"/>
      <c r="AK4" s="46" t="b">
        <v>1</v>
      </c>
      <c r="AL4" s="60">
        <v>21923.076838235305</v>
      </c>
      <c r="AM4" s="61">
        <v>1.7500000000000002E-2</v>
      </c>
      <c r="AN4" s="62">
        <v>0.02</v>
      </c>
      <c r="AO4" s="60">
        <v>3635.294117647059</v>
      </c>
      <c r="AP4" s="58">
        <v>3126.1743026448912</v>
      </c>
      <c r="AQ4" s="58"/>
      <c r="AR4" s="58">
        <v>-155.07569735510924</v>
      </c>
      <c r="AS4" s="58">
        <v>2496.7047414727567</v>
      </c>
      <c r="AT4" s="55">
        <v>4218.75</v>
      </c>
      <c r="AU4" s="63"/>
    </row>
    <row r="5" spans="1:47" ht="15.75" customHeight="1" x14ac:dyDescent="0.25">
      <c r="A5" s="36">
        <v>380366</v>
      </c>
      <c r="B5" s="37">
        <v>44659</v>
      </c>
      <c r="C5" s="37" t="s">
        <v>30</v>
      </c>
      <c r="D5" s="38" t="s">
        <v>9</v>
      </c>
      <c r="E5" s="39" t="s">
        <v>37</v>
      </c>
      <c r="F5" s="40">
        <v>1</v>
      </c>
      <c r="G5" s="41">
        <v>3602373</v>
      </c>
      <c r="H5" s="38" t="s">
        <v>12</v>
      </c>
      <c r="I5" s="41">
        <v>3602373</v>
      </c>
      <c r="J5" s="41">
        <v>3602373</v>
      </c>
      <c r="K5" s="41">
        <v>3531738.2352941176</v>
      </c>
      <c r="L5" s="38" t="s">
        <v>12</v>
      </c>
      <c r="M5" s="42" t="s">
        <v>32</v>
      </c>
      <c r="N5" s="43">
        <v>44658</v>
      </c>
      <c r="O5" s="44">
        <v>3602373</v>
      </c>
      <c r="P5" s="44">
        <v>3602373</v>
      </c>
      <c r="Q5" s="45" t="s">
        <v>33</v>
      </c>
      <c r="R5" s="46" t="s">
        <v>3</v>
      </c>
      <c r="S5" s="47" t="s">
        <v>38</v>
      </c>
      <c r="T5" s="48">
        <v>1100000</v>
      </c>
      <c r="U5" s="49">
        <v>1100000</v>
      </c>
      <c r="V5" s="50" t="s">
        <v>12</v>
      </c>
      <c r="W5" s="51" t="b">
        <v>1</v>
      </c>
      <c r="X5" s="50"/>
      <c r="Y5" s="51" t="e">
        <v>#N/A</v>
      </c>
      <c r="Z5" s="51" t="s">
        <v>12</v>
      </c>
      <c r="AA5" s="52">
        <v>3531738.2352941176</v>
      </c>
      <c r="AB5" s="53">
        <v>1100000</v>
      </c>
      <c r="AC5" s="54">
        <v>1100000</v>
      </c>
      <c r="AD5" s="33">
        <v>1155000</v>
      </c>
      <c r="AE5" s="55">
        <v>0</v>
      </c>
      <c r="AF5" s="56">
        <v>0</v>
      </c>
      <c r="AG5" s="57">
        <v>55000</v>
      </c>
      <c r="AH5" s="58">
        <v>2376738.2352941176</v>
      </c>
      <c r="AI5" s="59" t="s">
        <v>34</v>
      </c>
      <c r="AJ5" s="59"/>
      <c r="AK5" s="46" t="b">
        <v>1</v>
      </c>
      <c r="AL5" s="60">
        <v>2147374.6770044118</v>
      </c>
      <c r="AM5" s="61">
        <v>1.7500000000000002E-2</v>
      </c>
      <c r="AN5" s="62">
        <v>0.02</v>
      </c>
      <c r="AO5" s="60">
        <v>70634.76470588235</v>
      </c>
      <c r="AP5" s="58">
        <v>60742.426651250178</v>
      </c>
      <c r="AQ5" s="58"/>
      <c r="AR5" s="58">
        <v>36679.926651250178</v>
      </c>
      <c r="AS5" s="58">
        <v>192683.63163845567</v>
      </c>
      <c r="AT5" s="55">
        <v>30937.5</v>
      </c>
      <c r="AU5" s="63"/>
    </row>
    <row r="6" spans="1:47" s="73" customFormat="1" ht="15.75" customHeight="1" x14ac:dyDescent="0.25">
      <c r="A6" s="64">
        <v>380366</v>
      </c>
      <c r="B6" s="65">
        <v>44659</v>
      </c>
      <c r="C6" s="65" t="s">
        <v>30</v>
      </c>
      <c r="D6" s="66" t="s">
        <v>9</v>
      </c>
      <c r="E6" s="67" t="s">
        <v>39</v>
      </c>
      <c r="F6" s="40">
        <v>10</v>
      </c>
      <c r="G6" s="41">
        <v>680</v>
      </c>
      <c r="H6" s="66" t="s">
        <v>12</v>
      </c>
      <c r="I6" s="41">
        <v>680</v>
      </c>
      <c r="J6" s="41">
        <v>6800</v>
      </c>
      <c r="K6" s="41">
        <v>666.66666666666674</v>
      </c>
      <c r="L6" s="66" t="s">
        <v>12</v>
      </c>
      <c r="M6" s="68" t="s">
        <v>32</v>
      </c>
      <c r="N6" s="69">
        <v>44658</v>
      </c>
      <c r="O6" s="70">
        <v>6800</v>
      </c>
      <c r="P6" s="44">
        <v>6800</v>
      </c>
      <c r="Q6" s="45" t="s">
        <v>33</v>
      </c>
      <c r="R6" s="71" t="s">
        <v>3</v>
      </c>
      <c r="S6" s="47" t="s">
        <v>40</v>
      </c>
      <c r="T6" s="48">
        <v>680</v>
      </c>
      <c r="U6" s="49">
        <v>6800</v>
      </c>
      <c r="V6" s="50" t="s">
        <v>12</v>
      </c>
      <c r="W6" s="51" t="b">
        <v>1</v>
      </c>
      <c r="X6" s="50"/>
      <c r="Y6" s="51" t="e">
        <v>#N/A</v>
      </c>
      <c r="Z6" s="51" t="s">
        <v>12</v>
      </c>
      <c r="AA6" s="52">
        <v>6666.6666666666679</v>
      </c>
      <c r="AB6" s="53">
        <v>680</v>
      </c>
      <c r="AC6" s="54">
        <v>680</v>
      </c>
      <c r="AD6" s="33">
        <v>714</v>
      </c>
      <c r="AE6" s="55">
        <v>0</v>
      </c>
      <c r="AF6" s="56">
        <v>0</v>
      </c>
      <c r="AG6" s="57">
        <v>340</v>
      </c>
      <c r="AH6" s="58">
        <v>-473.33333333333258</v>
      </c>
      <c r="AI6" s="72" t="s">
        <v>34</v>
      </c>
      <c r="AJ6" s="72"/>
      <c r="AK6" s="46" t="b">
        <v>1</v>
      </c>
      <c r="AL6" s="60"/>
      <c r="AM6" s="61">
        <v>1.7500000000000002E-2</v>
      </c>
      <c r="AN6" s="62">
        <v>0.02</v>
      </c>
      <c r="AO6" s="60">
        <v>133.33333333333337</v>
      </c>
      <c r="AP6" s="58">
        <v>114.66011466011469</v>
      </c>
      <c r="AQ6" s="58"/>
      <c r="AR6" s="58">
        <v>-34.089885339885313</v>
      </c>
      <c r="AS6" s="58">
        <v>-439.24344799344726</v>
      </c>
      <c r="AT6" s="55">
        <v>191.25</v>
      </c>
      <c r="AU6" s="63"/>
    </row>
    <row r="7" spans="1:47" ht="15.75" customHeight="1" x14ac:dyDescent="0.25">
      <c r="A7" s="36">
        <v>380366</v>
      </c>
      <c r="B7" s="37">
        <v>44659</v>
      </c>
      <c r="C7" s="37" t="s">
        <v>30</v>
      </c>
      <c r="D7" s="38" t="s">
        <v>9</v>
      </c>
      <c r="E7" s="39" t="s">
        <v>41</v>
      </c>
      <c r="F7" s="40">
        <v>4</v>
      </c>
      <c r="G7" s="41">
        <v>2904</v>
      </c>
      <c r="H7" s="38" t="s">
        <v>12</v>
      </c>
      <c r="I7" s="41">
        <v>2904</v>
      </c>
      <c r="J7" s="41">
        <v>11616</v>
      </c>
      <c r="K7" s="41">
        <v>2847.0588235294117</v>
      </c>
      <c r="L7" s="38" t="s">
        <v>12</v>
      </c>
      <c r="M7" s="42" t="s">
        <v>32</v>
      </c>
      <c r="N7" s="43">
        <v>44658</v>
      </c>
      <c r="O7" s="44">
        <v>11616</v>
      </c>
      <c r="P7" s="44">
        <v>11616</v>
      </c>
      <c r="Q7" s="45" t="s">
        <v>33</v>
      </c>
      <c r="R7" s="46" t="s">
        <v>3</v>
      </c>
      <c r="S7" s="47" t="s">
        <v>40</v>
      </c>
      <c r="T7" s="48">
        <v>2350</v>
      </c>
      <c r="U7" s="49">
        <v>9400</v>
      </c>
      <c r="V7" s="50" t="s">
        <v>12</v>
      </c>
      <c r="W7" s="51" t="b">
        <v>1</v>
      </c>
      <c r="X7" s="50"/>
      <c r="Y7" s="51" t="e">
        <v>#N/A</v>
      </c>
      <c r="Z7" s="51" t="s">
        <v>12</v>
      </c>
      <c r="AA7" s="52">
        <v>11388.235294117647</v>
      </c>
      <c r="AB7" s="53">
        <v>2350</v>
      </c>
      <c r="AC7" s="54">
        <v>2350</v>
      </c>
      <c r="AD7" s="33">
        <v>2467.5</v>
      </c>
      <c r="AE7" s="55">
        <v>0</v>
      </c>
      <c r="AF7" s="56">
        <v>0</v>
      </c>
      <c r="AG7" s="57">
        <v>470</v>
      </c>
      <c r="AH7" s="58">
        <v>1518.2352941176468</v>
      </c>
      <c r="AI7" s="59" t="s">
        <v>34</v>
      </c>
      <c r="AJ7" s="59"/>
      <c r="AK7" s="46" t="b">
        <v>1</v>
      </c>
      <c r="AL7" s="60"/>
      <c r="AM7" s="61">
        <v>1.7500000000000002E-2</v>
      </c>
      <c r="AN7" s="62">
        <v>0.02</v>
      </c>
      <c r="AO7" s="60">
        <v>227.76470588235293</v>
      </c>
      <c r="AP7" s="58">
        <v>195.8664546899841</v>
      </c>
      <c r="AQ7" s="58"/>
      <c r="AR7" s="58">
        <v>-9.7585453100159327</v>
      </c>
      <c r="AS7" s="58">
        <v>1527.9938394276628</v>
      </c>
      <c r="AT7" s="55">
        <v>264.375</v>
      </c>
      <c r="AU7" s="63"/>
    </row>
    <row r="8" spans="1:47" ht="15.75" customHeight="1" x14ac:dyDescent="0.25">
      <c r="A8" s="36">
        <v>380366</v>
      </c>
      <c r="B8" s="37">
        <v>44659</v>
      </c>
      <c r="C8" s="37" t="s">
        <v>30</v>
      </c>
      <c r="D8" s="38" t="s">
        <v>9</v>
      </c>
      <c r="E8" s="39" t="s">
        <v>41</v>
      </c>
      <c r="F8" s="40">
        <v>10</v>
      </c>
      <c r="G8" s="41">
        <v>2225</v>
      </c>
      <c r="H8" s="38" t="s">
        <v>12</v>
      </c>
      <c r="I8" s="41">
        <v>2225</v>
      </c>
      <c r="J8" s="41">
        <v>22250</v>
      </c>
      <c r="K8" s="41">
        <v>2181.3725490196075</v>
      </c>
      <c r="L8" s="38" t="s">
        <v>12</v>
      </c>
      <c r="M8" s="42" t="s">
        <v>32</v>
      </c>
      <c r="N8" s="43">
        <v>44658</v>
      </c>
      <c r="O8" s="44">
        <v>22250</v>
      </c>
      <c r="P8" s="44">
        <v>22250</v>
      </c>
      <c r="Q8" s="45" t="s">
        <v>33</v>
      </c>
      <c r="R8" s="46" t="s">
        <v>3</v>
      </c>
      <c r="S8" s="47" t="s">
        <v>40</v>
      </c>
      <c r="T8" s="48">
        <v>1800</v>
      </c>
      <c r="U8" s="49">
        <v>18000</v>
      </c>
      <c r="V8" s="50" t="s">
        <v>12</v>
      </c>
      <c r="W8" s="51" t="b">
        <v>1</v>
      </c>
      <c r="X8" s="50"/>
      <c r="Y8" s="51" t="e">
        <v>#N/A</v>
      </c>
      <c r="Z8" s="51" t="s">
        <v>12</v>
      </c>
      <c r="AA8" s="52">
        <v>21813.725490196077</v>
      </c>
      <c r="AB8" s="53">
        <v>1800</v>
      </c>
      <c r="AC8" s="54">
        <v>1800</v>
      </c>
      <c r="AD8" s="33">
        <v>1890</v>
      </c>
      <c r="AE8" s="55">
        <v>0</v>
      </c>
      <c r="AF8" s="56">
        <v>0</v>
      </c>
      <c r="AG8" s="57">
        <v>900</v>
      </c>
      <c r="AH8" s="58">
        <v>2913.725490196075</v>
      </c>
      <c r="AI8" s="59" t="s">
        <v>34</v>
      </c>
      <c r="AJ8" s="59"/>
      <c r="AK8" s="46" t="b">
        <v>1</v>
      </c>
      <c r="AL8" s="60"/>
      <c r="AM8" s="61">
        <v>1.7500000000000002E-2</v>
      </c>
      <c r="AN8" s="62">
        <v>0.02</v>
      </c>
      <c r="AO8" s="60">
        <v>436.27450980392155</v>
      </c>
      <c r="AP8" s="58">
        <v>375.17463988052225</v>
      </c>
      <c r="AQ8" s="58"/>
      <c r="AR8" s="58">
        <v>-18.575360119477807</v>
      </c>
      <c r="AS8" s="58">
        <v>2932.3008503155529</v>
      </c>
      <c r="AT8" s="55">
        <v>506.24999999999994</v>
      </c>
      <c r="AU8" s="63"/>
    </row>
    <row r="9" spans="1:47" ht="15.75" customHeight="1" x14ac:dyDescent="0.25">
      <c r="A9" s="36">
        <v>380366</v>
      </c>
      <c r="B9" s="37">
        <v>44659</v>
      </c>
      <c r="C9" s="37" t="s">
        <v>30</v>
      </c>
      <c r="D9" s="38" t="s">
        <v>9</v>
      </c>
      <c r="E9" s="39" t="s">
        <v>42</v>
      </c>
      <c r="F9" s="40">
        <v>20</v>
      </c>
      <c r="G9" s="41">
        <v>2600</v>
      </c>
      <c r="H9" s="38" t="s">
        <v>12</v>
      </c>
      <c r="I9" s="41">
        <v>2600</v>
      </c>
      <c r="J9" s="41">
        <v>52000</v>
      </c>
      <c r="K9" s="41">
        <v>2549.0196078431372</v>
      </c>
      <c r="L9" s="38" t="s">
        <v>12</v>
      </c>
      <c r="M9" s="42" t="s">
        <v>32</v>
      </c>
      <c r="N9" s="43">
        <v>44658</v>
      </c>
      <c r="O9" s="44">
        <v>52000</v>
      </c>
      <c r="P9" s="44">
        <v>52000</v>
      </c>
      <c r="Q9" s="45" t="s">
        <v>33</v>
      </c>
      <c r="R9" s="46" t="s">
        <v>3</v>
      </c>
      <c r="S9" s="47" t="s">
        <v>40</v>
      </c>
      <c r="T9" s="48">
        <v>2600</v>
      </c>
      <c r="U9" s="49">
        <v>52000</v>
      </c>
      <c r="V9" s="50" t="s">
        <v>12</v>
      </c>
      <c r="W9" s="51" t="b">
        <v>1</v>
      </c>
      <c r="X9" s="50"/>
      <c r="Y9" s="51" t="e">
        <v>#N/A</v>
      </c>
      <c r="Z9" s="51" t="s">
        <v>12</v>
      </c>
      <c r="AA9" s="52">
        <v>50980.392156862741</v>
      </c>
      <c r="AB9" s="53">
        <v>2600</v>
      </c>
      <c r="AC9" s="54">
        <v>2600</v>
      </c>
      <c r="AD9" s="33">
        <v>2730</v>
      </c>
      <c r="AE9" s="55">
        <v>0</v>
      </c>
      <c r="AF9" s="55">
        <v>0</v>
      </c>
      <c r="AG9" s="55">
        <v>2600</v>
      </c>
      <c r="AH9" s="55">
        <v>-3619.6078431372553</v>
      </c>
      <c r="AI9" s="59" t="s">
        <v>34</v>
      </c>
      <c r="AJ9" s="59"/>
      <c r="AK9" s="46" t="b">
        <v>1</v>
      </c>
      <c r="AL9" s="60"/>
      <c r="AM9" s="61">
        <v>1.7500000000000002E-2</v>
      </c>
      <c r="AN9" s="62">
        <v>0.02</v>
      </c>
      <c r="AO9" s="60">
        <v>1019.6078431372548</v>
      </c>
      <c r="AP9" s="58">
        <v>876.81264151852383</v>
      </c>
      <c r="AQ9" s="58"/>
      <c r="AR9" s="58">
        <v>-260.68735848147617</v>
      </c>
      <c r="AS9" s="58">
        <v>-3358.9204846557791</v>
      </c>
      <c r="AT9" s="55">
        <v>1462.5</v>
      </c>
      <c r="AU9" s="63"/>
    </row>
    <row r="10" spans="1:47" ht="15.75" customHeight="1" x14ac:dyDescent="0.25">
      <c r="A10" s="36">
        <v>380366</v>
      </c>
      <c r="B10" s="37">
        <v>44659</v>
      </c>
      <c r="C10" s="37" t="s">
        <v>30</v>
      </c>
      <c r="D10" s="38" t="s">
        <v>9</v>
      </c>
      <c r="E10" s="39" t="s">
        <v>41</v>
      </c>
      <c r="F10" s="40">
        <v>6</v>
      </c>
      <c r="G10" s="41">
        <v>2225</v>
      </c>
      <c r="H10" s="38" t="s">
        <v>12</v>
      </c>
      <c r="I10" s="41">
        <v>2225</v>
      </c>
      <c r="J10" s="41">
        <v>13350</v>
      </c>
      <c r="K10" s="41">
        <v>2181.372549019608</v>
      </c>
      <c r="L10" s="38" t="s">
        <v>12</v>
      </c>
      <c r="M10" s="42" t="s">
        <v>32</v>
      </c>
      <c r="N10" s="43">
        <v>44658</v>
      </c>
      <c r="O10" s="44">
        <v>13350</v>
      </c>
      <c r="P10" s="44">
        <v>13350</v>
      </c>
      <c r="Q10" s="45" t="s">
        <v>33</v>
      </c>
      <c r="R10" s="46" t="s">
        <v>3</v>
      </c>
      <c r="S10" s="47" t="s">
        <v>40</v>
      </c>
      <c r="T10" s="48">
        <v>1800</v>
      </c>
      <c r="U10" s="49">
        <v>10800</v>
      </c>
      <c r="V10" s="50" t="s">
        <v>12</v>
      </c>
      <c r="W10" s="51" t="b">
        <v>1</v>
      </c>
      <c r="X10" s="50"/>
      <c r="Y10" s="51" t="e">
        <v>#N/A</v>
      </c>
      <c r="Z10" s="51" t="s">
        <v>12</v>
      </c>
      <c r="AA10" s="52">
        <v>13088.235294117647</v>
      </c>
      <c r="AB10" s="53">
        <v>1800</v>
      </c>
      <c r="AC10" s="54">
        <v>1800</v>
      </c>
      <c r="AD10" s="33">
        <v>1890</v>
      </c>
      <c r="AE10" s="55">
        <v>0</v>
      </c>
      <c r="AF10" s="56">
        <v>0</v>
      </c>
      <c r="AG10" s="57">
        <v>540</v>
      </c>
      <c r="AH10" s="58">
        <v>1748.2352941176478</v>
      </c>
      <c r="AI10" s="59" t="s">
        <v>34</v>
      </c>
      <c r="AJ10" s="59"/>
      <c r="AK10" s="46" t="b">
        <v>1</v>
      </c>
      <c r="AL10" s="60">
        <v>1579.5244694117655</v>
      </c>
      <c r="AM10" s="61">
        <v>1.7500000000000002E-2</v>
      </c>
      <c r="AN10" s="62">
        <v>0.02</v>
      </c>
      <c r="AO10" s="60">
        <v>261.76470588235293</v>
      </c>
      <c r="AP10" s="58">
        <v>225.10478392831334</v>
      </c>
      <c r="AQ10" s="58"/>
      <c r="AR10" s="58">
        <v>-11.14521607168669</v>
      </c>
      <c r="AS10" s="58">
        <v>179.85604077756898</v>
      </c>
      <c r="AT10" s="55">
        <v>303.75</v>
      </c>
      <c r="AU10" s="63"/>
    </row>
    <row r="11" spans="1:47" ht="15.75" customHeight="1" x14ac:dyDescent="0.25">
      <c r="A11" s="36">
        <v>380366</v>
      </c>
      <c r="B11" s="37">
        <v>44659</v>
      </c>
      <c r="C11" s="37" t="s">
        <v>30</v>
      </c>
      <c r="D11" s="38" t="s">
        <v>9</v>
      </c>
      <c r="E11" s="39" t="s">
        <v>43</v>
      </c>
      <c r="F11" s="40">
        <v>12</v>
      </c>
      <c r="G11" s="41">
        <v>680</v>
      </c>
      <c r="H11" s="38" t="s">
        <v>12</v>
      </c>
      <c r="I11" s="41">
        <v>680</v>
      </c>
      <c r="J11" s="41">
        <v>8160</v>
      </c>
      <c r="K11" s="41">
        <v>666.66666666666663</v>
      </c>
      <c r="L11" s="38" t="s">
        <v>12</v>
      </c>
      <c r="M11" s="42" t="s">
        <v>32</v>
      </c>
      <c r="N11" s="43">
        <v>44658</v>
      </c>
      <c r="O11" s="44">
        <v>8160</v>
      </c>
      <c r="P11" s="44">
        <v>8160</v>
      </c>
      <c r="Q11" s="45" t="s">
        <v>33</v>
      </c>
      <c r="R11" s="46" t="s">
        <v>3</v>
      </c>
      <c r="S11" s="47" t="s">
        <v>40</v>
      </c>
      <c r="T11" s="48">
        <v>680</v>
      </c>
      <c r="U11" s="49">
        <v>8160</v>
      </c>
      <c r="V11" s="50" t="s">
        <v>12</v>
      </c>
      <c r="W11" s="51" t="b">
        <v>1</v>
      </c>
      <c r="X11" s="50"/>
      <c r="Y11" s="51" t="e">
        <v>#N/A</v>
      </c>
      <c r="Z11" s="51" t="s">
        <v>12</v>
      </c>
      <c r="AA11" s="52">
        <v>8000</v>
      </c>
      <c r="AB11" s="53">
        <v>680</v>
      </c>
      <c r="AC11" s="54">
        <v>680</v>
      </c>
      <c r="AD11" s="33">
        <v>714</v>
      </c>
      <c r="AE11" s="55">
        <v>0</v>
      </c>
      <c r="AF11" s="56">
        <v>0</v>
      </c>
      <c r="AG11" s="57">
        <v>408</v>
      </c>
      <c r="AH11" s="58">
        <v>-568.00000000000045</v>
      </c>
      <c r="AI11" s="59" t="s">
        <v>34</v>
      </c>
      <c r="AJ11" s="59"/>
      <c r="AK11" s="46" t="b">
        <v>1</v>
      </c>
      <c r="AL11" s="60"/>
      <c r="AM11" s="61">
        <v>1.7500000000000002E-2</v>
      </c>
      <c r="AN11" s="62">
        <v>0.02</v>
      </c>
      <c r="AO11" s="60">
        <v>160</v>
      </c>
      <c r="AP11" s="58">
        <v>137.59213759213759</v>
      </c>
      <c r="AQ11" s="58"/>
      <c r="AR11" s="58">
        <v>-40.907862407862439</v>
      </c>
      <c r="AS11" s="58">
        <v>-527.09213759213799</v>
      </c>
      <c r="AT11" s="55">
        <v>229.49999999999997</v>
      </c>
      <c r="AU11" s="63"/>
    </row>
    <row r="12" spans="1:47" ht="15.75" customHeight="1" x14ac:dyDescent="0.25">
      <c r="A12" s="36">
        <v>380366</v>
      </c>
      <c r="B12" s="37">
        <v>44659</v>
      </c>
      <c r="C12" s="37" t="s">
        <v>30</v>
      </c>
      <c r="D12" s="38" t="s">
        <v>9</v>
      </c>
      <c r="E12" s="39" t="s">
        <v>44</v>
      </c>
      <c r="F12" s="40">
        <v>8</v>
      </c>
      <c r="G12" s="41">
        <v>825</v>
      </c>
      <c r="H12" s="38" t="s">
        <v>12</v>
      </c>
      <c r="I12" s="41">
        <v>825</v>
      </c>
      <c r="J12" s="41">
        <v>6600</v>
      </c>
      <c r="K12" s="41">
        <v>808.82352941176464</v>
      </c>
      <c r="L12" s="38" t="s">
        <v>12</v>
      </c>
      <c r="M12" s="42" t="s">
        <v>32</v>
      </c>
      <c r="N12" s="43">
        <v>44658</v>
      </c>
      <c r="O12" s="44">
        <v>6600</v>
      </c>
      <c r="P12" s="44">
        <v>6600</v>
      </c>
      <c r="Q12" s="45" t="s">
        <v>33</v>
      </c>
      <c r="R12" s="46" t="s">
        <v>3</v>
      </c>
      <c r="S12" s="47" t="s">
        <v>40</v>
      </c>
      <c r="T12" s="48">
        <v>825</v>
      </c>
      <c r="U12" s="49">
        <v>6600</v>
      </c>
      <c r="V12" s="50" t="s">
        <v>12</v>
      </c>
      <c r="W12" s="51" t="b">
        <v>1</v>
      </c>
      <c r="X12" s="50"/>
      <c r="Y12" s="51" t="e">
        <v>#N/A</v>
      </c>
      <c r="Z12" s="51" t="s">
        <v>12</v>
      </c>
      <c r="AA12" s="52">
        <v>6470.5882352941171</v>
      </c>
      <c r="AB12" s="53">
        <v>825</v>
      </c>
      <c r="AC12" s="54">
        <v>825</v>
      </c>
      <c r="AD12" s="33">
        <v>866.25</v>
      </c>
      <c r="AE12" s="55">
        <v>0</v>
      </c>
      <c r="AF12" s="56">
        <v>0</v>
      </c>
      <c r="AG12" s="57">
        <v>330</v>
      </c>
      <c r="AH12" s="58">
        <v>-459.41176470588289</v>
      </c>
      <c r="AI12" s="59" t="s">
        <v>34</v>
      </c>
      <c r="AJ12" s="59"/>
      <c r="AK12" s="46" t="b">
        <v>1</v>
      </c>
      <c r="AL12" s="60"/>
      <c r="AM12" s="61">
        <v>1.7500000000000002E-2</v>
      </c>
      <c r="AN12" s="62">
        <v>0.02</v>
      </c>
      <c r="AO12" s="60">
        <v>129.41176470588235</v>
      </c>
      <c r="AP12" s="58">
        <v>111.28775834658187</v>
      </c>
      <c r="AQ12" s="58"/>
      <c r="AR12" s="58">
        <v>-33.087241653418133</v>
      </c>
      <c r="AS12" s="58">
        <v>-426.32452305246477</v>
      </c>
      <c r="AT12" s="55">
        <v>185.625</v>
      </c>
      <c r="AU12" s="63"/>
    </row>
    <row r="13" spans="1:47" ht="15.75" customHeight="1" x14ac:dyDescent="0.25">
      <c r="A13" s="36">
        <v>380366</v>
      </c>
      <c r="B13" s="37">
        <v>44659</v>
      </c>
      <c r="C13" s="37" t="s">
        <v>30</v>
      </c>
      <c r="D13" s="38" t="s">
        <v>9</v>
      </c>
      <c r="E13" s="39" t="s">
        <v>45</v>
      </c>
      <c r="F13" s="40">
        <v>8</v>
      </c>
      <c r="G13" s="41">
        <v>1000</v>
      </c>
      <c r="H13" s="38" t="s">
        <v>12</v>
      </c>
      <c r="I13" s="41">
        <v>1000</v>
      </c>
      <c r="J13" s="41">
        <v>8000</v>
      </c>
      <c r="K13" s="41">
        <v>980.39215686274508</v>
      </c>
      <c r="L13" s="38" t="s">
        <v>12</v>
      </c>
      <c r="M13" s="42" t="s">
        <v>32</v>
      </c>
      <c r="N13" s="43">
        <v>44658</v>
      </c>
      <c r="O13" s="44">
        <v>8000</v>
      </c>
      <c r="P13" s="44">
        <v>8000</v>
      </c>
      <c r="Q13" s="45" t="s">
        <v>33</v>
      </c>
      <c r="R13" s="46" t="s">
        <v>3</v>
      </c>
      <c r="S13" s="47" t="s">
        <v>40</v>
      </c>
      <c r="T13" s="48">
        <v>1000</v>
      </c>
      <c r="U13" s="49">
        <v>8000</v>
      </c>
      <c r="V13" s="50" t="s">
        <v>12</v>
      </c>
      <c r="W13" s="51" t="b">
        <v>1</v>
      </c>
      <c r="X13" s="50"/>
      <c r="Y13" s="51" t="e">
        <v>#N/A</v>
      </c>
      <c r="Z13" s="51" t="s">
        <v>12</v>
      </c>
      <c r="AA13" s="52">
        <v>7843.1372549019607</v>
      </c>
      <c r="AB13" s="53">
        <v>1000</v>
      </c>
      <c r="AC13" s="54">
        <v>1000</v>
      </c>
      <c r="AD13" s="33">
        <v>1050</v>
      </c>
      <c r="AE13" s="55">
        <v>0</v>
      </c>
      <c r="AF13" s="56">
        <v>0</v>
      </c>
      <c r="AG13" s="57">
        <v>400</v>
      </c>
      <c r="AH13" s="58">
        <v>-556.86274509803934</v>
      </c>
      <c r="AI13" s="59" t="s">
        <v>34</v>
      </c>
      <c r="AJ13" s="59"/>
      <c r="AK13" s="46" t="b">
        <v>1</v>
      </c>
      <c r="AL13" s="60"/>
      <c r="AM13" s="61">
        <v>1.7500000000000002E-2</v>
      </c>
      <c r="AN13" s="62">
        <v>0.02</v>
      </c>
      <c r="AO13" s="60">
        <v>156.86274509803923</v>
      </c>
      <c r="AP13" s="58">
        <v>134.89425254131137</v>
      </c>
      <c r="AQ13" s="58"/>
      <c r="AR13" s="58">
        <v>-40.105747458688654</v>
      </c>
      <c r="AS13" s="58">
        <v>-516.75699763935063</v>
      </c>
      <c r="AT13" s="55">
        <v>224.99999999999994</v>
      </c>
      <c r="AU13" s="63"/>
    </row>
    <row r="14" spans="1:47" ht="15.75" customHeight="1" x14ac:dyDescent="0.25">
      <c r="A14" s="36">
        <v>380366</v>
      </c>
      <c r="B14" s="37">
        <v>44659</v>
      </c>
      <c r="C14" s="37" t="s">
        <v>30</v>
      </c>
      <c r="D14" s="38" t="s">
        <v>9</v>
      </c>
      <c r="E14" s="39" t="s">
        <v>46</v>
      </c>
      <c r="F14" s="40">
        <v>8</v>
      </c>
      <c r="G14" s="41">
        <v>1100</v>
      </c>
      <c r="H14" s="38" t="s">
        <v>12</v>
      </c>
      <c r="I14" s="41">
        <v>1100</v>
      </c>
      <c r="J14" s="41">
        <v>8800</v>
      </c>
      <c r="K14" s="41">
        <v>1078.4313725490197</v>
      </c>
      <c r="L14" s="38" t="s">
        <v>12</v>
      </c>
      <c r="M14" s="42" t="s">
        <v>32</v>
      </c>
      <c r="N14" s="43">
        <v>44658</v>
      </c>
      <c r="O14" s="44">
        <v>8800</v>
      </c>
      <c r="P14" s="44">
        <v>8800</v>
      </c>
      <c r="Q14" s="45" t="s">
        <v>33</v>
      </c>
      <c r="R14" s="46" t="s">
        <v>3</v>
      </c>
      <c r="S14" s="47" t="s">
        <v>40</v>
      </c>
      <c r="T14" s="48">
        <v>1100</v>
      </c>
      <c r="U14" s="49">
        <v>8800</v>
      </c>
      <c r="V14" s="50" t="s">
        <v>12</v>
      </c>
      <c r="W14" s="51" t="b">
        <v>1</v>
      </c>
      <c r="X14" s="50"/>
      <c r="Y14" s="51" t="e">
        <v>#N/A</v>
      </c>
      <c r="Z14" s="51" t="s">
        <v>12</v>
      </c>
      <c r="AA14" s="52">
        <v>8627.4509803921574</v>
      </c>
      <c r="AB14" s="53">
        <v>1100</v>
      </c>
      <c r="AC14" s="54">
        <v>1100</v>
      </c>
      <c r="AD14" s="33">
        <v>1155</v>
      </c>
      <c r="AE14" s="55">
        <v>0</v>
      </c>
      <c r="AF14" s="56">
        <v>0</v>
      </c>
      <c r="AG14" s="57">
        <v>440</v>
      </c>
      <c r="AH14" s="58">
        <v>-612.54901960784264</v>
      </c>
      <c r="AI14" s="59" t="s">
        <v>34</v>
      </c>
      <c r="AJ14" s="59"/>
      <c r="AK14" s="46" t="b">
        <v>1</v>
      </c>
      <c r="AL14" s="60"/>
      <c r="AM14" s="61">
        <v>1.7500000000000002E-2</v>
      </c>
      <c r="AN14" s="62">
        <v>0.02</v>
      </c>
      <c r="AO14" s="60">
        <v>172.54901960784315</v>
      </c>
      <c r="AP14" s="58">
        <v>148.38367779544251</v>
      </c>
      <c r="AQ14" s="58">
        <v>-47.45098039215685</v>
      </c>
      <c r="AR14" s="58">
        <v>-44.11632220455752</v>
      </c>
      <c r="AS14" s="58">
        <v>-520.98171701112824</v>
      </c>
      <c r="AT14" s="55">
        <v>247.49999999999997</v>
      </c>
      <c r="AU14" s="63"/>
    </row>
    <row r="15" spans="1:47" ht="31.35" customHeight="1" x14ac:dyDescent="0.25">
      <c r="A15" s="36">
        <v>380366</v>
      </c>
      <c r="B15" s="37">
        <v>44659</v>
      </c>
      <c r="C15" s="37" t="s">
        <v>30</v>
      </c>
      <c r="D15" s="38" t="s">
        <v>47</v>
      </c>
      <c r="E15" s="74" t="s">
        <v>48</v>
      </c>
      <c r="F15" s="40"/>
      <c r="G15" s="41"/>
      <c r="H15" s="38"/>
      <c r="I15" s="41"/>
      <c r="J15" s="41"/>
      <c r="K15" s="41"/>
      <c r="L15" s="38"/>
      <c r="M15" s="42" t="s">
        <v>32</v>
      </c>
      <c r="N15" s="43"/>
      <c r="O15" s="44"/>
      <c r="P15" s="44"/>
      <c r="Q15" s="45"/>
      <c r="R15" s="46"/>
      <c r="S15" s="47"/>
      <c r="T15" s="48"/>
      <c r="U15" s="49">
        <v>2172969.6800000002</v>
      </c>
      <c r="V15" s="50" t="s">
        <v>12</v>
      </c>
      <c r="W15" s="51"/>
      <c r="X15" s="50"/>
      <c r="Y15" s="51"/>
      <c r="Z15" s="51" t="s">
        <v>12</v>
      </c>
      <c r="AA15" s="52">
        <v>0</v>
      </c>
      <c r="AB15" s="53"/>
      <c r="AC15" s="54"/>
      <c r="AD15" s="33"/>
      <c r="AE15" s="55"/>
      <c r="AF15" s="56"/>
      <c r="AG15" s="57"/>
      <c r="AH15" s="58"/>
      <c r="AI15" s="59" t="s">
        <v>49</v>
      </c>
      <c r="AJ15" s="59"/>
      <c r="AK15" s="46"/>
      <c r="AL15" s="60">
        <v>2172969.6800000002</v>
      </c>
      <c r="AM15" s="61">
        <v>1.7500000000000002E-2</v>
      </c>
      <c r="AN15" s="62"/>
      <c r="AO15" s="60"/>
      <c r="AP15" s="58">
        <v>0</v>
      </c>
      <c r="AQ15" s="58"/>
      <c r="AR15" s="58"/>
      <c r="AS15" s="58"/>
      <c r="AT15" s="55"/>
      <c r="AU15" s="63"/>
    </row>
    <row r="16" spans="1:47" ht="15.75" x14ac:dyDescent="0.25">
      <c r="A16" s="36">
        <v>382276</v>
      </c>
      <c r="B16" s="37">
        <v>44714</v>
      </c>
      <c r="C16" s="37" t="s">
        <v>30</v>
      </c>
      <c r="D16" s="38" t="s">
        <v>50</v>
      </c>
      <c r="E16" s="75" t="s">
        <v>51</v>
      </c>
      <c r="F16" s="76">
        <v>40</v>
      </c>
      <c r="G16" s="77">
        <f>T16*1.03</f>
        <v>2.3709570000000002</v>
      </c>
      <c r="H16" s="66" t="s">
        <v>52</v>
      </c>
      <c r="I16" s="78">
        <f t="shared" ref="I16:I20" si="0">ROUND(IF(W16=FALSE,G16/X16,G16),4)</f>
        <v>2.371</v>
      </c>
      <c r="J16" s="79">
        <v>96.68</v>
      </c>
      <c r="K16" s="80">
        <f t="shared" ref="K16:K20" si="1">(J16/1.02)/F16</f>
        <v>2.3696078431372554</v>
      </c>
      <c r="L16" s="66" t="s">
        <v>52</v>
      </c>
      <c r="M16" s="42" t="s">
        <v>53</v>
      </c>
      <c r="N16" s="43">
        <v>44714</v>
      </c>
      <c r="O16" s="44">
        <f t="shared" ref="O16:O20" si="2">F16*G16</f>
        <v>94.838280000000012</v>
      </c>
      <c r="P16" s="44">
        <f t="shared" ref="P16:P20" si="3">IF(W16=FALSE,O16/X16,O16)</f>
        <v>94.838280000000012</v>
      </c>
      <c r="Q16" s="46" t="s">
        <v>54</v>
      </c>
      <c r="R16" s="71" t="s">
        <v>55</v>
      </c>
      <c r="S16" s="42">
        <v>2022060102</v>
      </c>
      <c r="T16" s="81">
        <v>2.3019000000000003</v>
      </c>
      <c r="U16" s="82">
        <f t="shared" ref="U16:U20" si="4">F16*T16</f>
        <v>92.076000000000008</v>
      </c>
      <c r="V16" s="50" t="s">
        <v>52</v>
      </c>
      <c r="W16" s="51" t="b">
        <f t="shared" ref="W16:W20" si="5">V16=H16</f>
        <v>1</v>
      </c>
      <c r="X16" s="46"/>
      <c r="Y16" s="51" t="e">
        <f>VLOOKUP(A16,'[1]Средние курсы'!A:D,4,0)</f>
        <v>#N/A</v>
      </c>
      <c r="Z16" s="51" t="str">
        <f t="shared" ref="Z16:Z20" si="6">IF(H16=V16,V16,"USD")</f>
        <v>CNY</v>
      </c>
      <c r="AA16" s="52">
        <f t="shared" ref="AA16:AA20" si="7">AD16*F16</f>
        <v>94.838279999999997</v>
      </c>
      <c r="AB16" s="83">
        <f t="shared" ref="AB16:AB20" si="8">T16</f>
        <v>2.3019000000000003</v>
      </c>
      <c r="AC16" s="84">
        <f t="shared" ref="AC16:AC20" si="9">ROUND(I16/1.03,4)</f>
        <v>2.3018999999999998</v>
      </c>
      <c r="AD16" s="33">
        <f t="shared" ref="AD16:AD20" si="10">AC16*1.03</f>
        <v>2.3709569999999998</v>
      </c>
      <c r="AE16" s="55">
        <f t="shared" ref="AE16:AE20" si="11">(AB16-T16)*F16</f>
        <v>0</v>
      </c>
      <c r="AF16" s="83">
        <f t="shared" ref="AF16:AF20" si="12">(AC16-AB16)*F16</f>
        <v>-1.7763568394002505E-14</v>
      </c>
      <c r="AG16" s="57">
        <f t="shared" ref="AG16:AG20" si="13">(AD16-AC16)*F16</f>
        <v>2.762279999999997</v>
      </c>
      <c r="AH16" s="58">
        <f t="shared" ref="AH16:AH20" si="14">(K16-AD16)*F16</f>
        <v>-5.3966274509775758E-2</v>
      </c>
      <c r="AI16" s="72" t="s">
        <v>56</v>
      </c>
      <c r="AJ16" s="72"/>
      <c r="AK16" s="46" t="b">
        <v>0</v>
      </c>
      <c r="AL16" s="46"/>
      <c r="AM16" s="46"/>
      <c r="AN16" s="46"/>
      <c r="AO16" s="46"/>
      <c r="AP16" s="58">
        <f t="shared" ref="AP16:AP20" si="15">K16*F16*0.01</f>
        <v>0.94784313725490221</v>
      </c>
      <c r="AQ16" s="58"/>
      <c r="AR16" s="58"/>
      <c r="AS16" s="58"/>
      <c r="AT16" s="55">
        <f t="shared" ref="AT16:AT20" si="16">AG16-AP16</f>
        <v>1.8144368627450946</v>
      </c>
      <c r="AU16" s="63"/>
    </row>
    <row r="17" spans="1:47" ht="15.75" x14ac:dyDescent="0.25">
      <c r="A17" s="36">
        <v>382276</v>
      </c>
      <c r="B17" s="37">
        <v>44714</v>
      </c>
      <c r="C17" s="37" t="s">
        <v>30</v>
      </c>
      <c r="D17" s="38" t="s">
        <v>50</v>
      </c>
      <c r="E17" s="75" t="s">
        <v>57</v>
      </c>
      <c r="F17" s="76">
        <v>200</v>
      </c>
      <c r="G17" s="77">
        <f t="shared" ref="G17:G20" si="17">T17*1.03</f>
        <v>1.227039</v>
      </c>
      <c r="H17" s="66" t="s">
        <v>52</v>
      </c>
      <c r="I17" s="78">
        <f t="shared" si="0"/>
        <v>1.2270000000000001</v>
      </c>
      <c r="J17" s="79">
        <v>250.15</v>
      </c>
      <c r="K17" s="80">
        <f t="shared" si="1"/>
        <v>1.2262254901960785</v>
      </c>
      <c r="L17" s="66" t="s">
        <v>52</v>
      </c>
      <c r="M17" s="42" t="s">
        <v>53</v>
      </c>
      <c r="N17" s="43">
        <v>44714</v>
      </c>
      <c r="O17" s="44">
        <f t="shared" si="2"/>
        <v>245.40780000000001</v>
      </c>
      <c r="P17" s="44">
        <f t="shared" si="3"/>
        <v>245.40780000000001</v>
      </c>
      <c r="Q17" s="46" t="s">
        <v>54</v>
      </c>
      <c r="R17" s="71" t="s">
        <v>55</v>
      </c>
      <c r="S17" s="42">
        <v>2022060102</v>
      </c>
      <c r="T17" s="81">
        <v>1.1913</v>
      </c>
      <c r="U17" s="82">
        <f t="shared" si="4"/>
        <v>238.26</v>
      </c>
      <c r="V17" s="50" t="s">
        <v>52</v>
      </c>
      <c r="W17" s="51" t="b">
        <f t="shared" si="5"/>
        <v>1</v>
      </c>
      <c r="X17" s="46"/>
      <c r="Y17" s="51" t="e">
        <f>VLOOKUP(A17,'[1]Средние курсы'!A:D,4,0)</f>
        <v>#N/A</v>
      </c>
      <c r="Z17" s="51" t="str">
        <f t="shared" si="6"/>
        <v>CNY</v>
      </c>
      <c r="AA17" s="52">
        <f t="shared" si="7"/>
        <v>245.40780000000001</v>
      </c>
      <c r="AB17" s="83">
        <f t="shared" si="8"/>
        <v>1.1913</v>
      </c>
      <c r="AC17" s="84">
        <f t="shared" si="9"/>
        <v>1.1913</v>
      </c>
      <c r="AD17" s="33">
        <f t="shared" si="10"/>
        <v>1.227039</v>
      </c>
      <c r="AE17" s="55">
        <f t="shared" si="11"/>
        <v>0</v>
      </c>
      <c r="AF17" s="83">
        <f t="shared" si="12"/>
        <v>0</v>
      </c>
      <c r="AG17" s="57">
        <f t="shared" si="13"/>
        <v>7.147799999999993</v>
      </c>
      <c r="AH17" s="58">
        <f t="shared" si="14"/>
        <v>-0.162701960784295</v>
      </c>
      <c r="AI17" s="72" t="s">
        <v>56</v>
      </c>
      <c r="AJ17" s="72"/>
      <c r="AK17" s="46" t="b">
        <v>0</v>
      </c>
      <c r="AL17" s="46"/>
      <c r="AM17" s="46"/>
      <c r="AN17" s="46"/>
      <c r="AO17" s="46"/>
      <c r="AP17" s="58">
        <f t="shared" si="15"/>
        <v>2.452450980392157</v>
      </c>
      <c r="AQ17" s="58"/>
      <c r="AR17" s="58"/>
      <c r="AS17" s="58"/>
      <c r="AT17" s="55">
        <f t="shared" si="16"/>
        <v>4.6953490196078356</v>
      </c>
      <c r="AU17" s="63"/>
    </row>
    <row r="18" spans="1:47" ht="15.75" x14ac:dyDescent="0.25">
      <c r="A18" s="36">
        <v>382276</v>
      </c>
      <c r="B18" s="37">
        <v>44714</v>
      </c>
      <c r="C18" s="37" t="s">
        <v>30</v>
      </c>
      <c r="D18" s="38" t="s">
        <v>50</v>
      </c>
      <c r="E18" s="75" t="s">
        <v>58</v>
      </c>
      <c r="F18" s="76">
        <v>120</v>
      </c>
      <c r="G18" s="77">
        <f t="shared" si="17"/>
        <v>0.95738500000000004</v>
      </c>
      <c r="H18" s="66" t="s">
        <v>52</v>
      </c>
      <c r="I18" s="78">
        <f t="shared" si="0"/>
        <v>0.95740000000000003</v>
      </c>
      <c r="J18" s="79">
        <v>117.12</v>
      </c>
      <c r="K18" s="80">
        <f t="shared" si="1"/>
        <v>0.95686274509803926</v>
      </c>
      <c r="L18" s="66" t="s">
        <v>52</v>
      </c>
      <c r="M18" s="42" t="s">
        <v>53</v>
      </c>
      <c r="N18" s="43">
        <v>44714</v>
      </c>
      <c r="O18" s="44">
        <f t="shared" si="2"/>
        <v>114.8862</v>
      </c>
      <c r="P18" s="44">
        <f t="shared" si="3"/>
        <v>114.8862</v>
      </c>
      <c r="Q18" s="46" t="s">
        <v>54</v>
      </c>
      <c r="R18" s="71" t="s">
        <v>55</v>
      </c>
      <c r="S18" s="42">
        <v>2022060102</v>
      </c>
      <c r="T18" s="81">
        <v>0.92949999999999999</v>
      </c>
      <c r="U18" s="82">
        <f t="shared" si="4"/>
        <v>111.53999999999999</v>
      </c>
      <c r="V18" s="50" t="s">
        <v>52</v>
      </c>
      <c r="W18" s="51" t="b">
        <f t="shared" si="5"/>
        <v>1</v>
      </c>
      <c r="X18" s="46"/>
      <c r="Y18" s="51" t="e">
        <f>VLOOKUP(A18,'[1]Средние курсы'!A:D,4,0)</f>
        <v>#N/A</v>
      </c>
      <c r="Z18" s="51" t="str">
        <f t="shared" si="6"/>
        <v>CNY</v>
      </c>
      <c r="AA18" s="52">
        <f t="shared" si="7"/>
        <v>114.8862</v>
      </c>
      <c r="AB18" s="83">
        <f t="shared" si="8"/>
        <v>0.92949999999999999</v>
      </c>
      <c r="AC18" s="84">
        <f t="shared" si="9"/>
        <v>0.92949999999999999</v>
      </c>
      <c r="AD18" s="33">
        <f t="shared" si="10"/>
        <v>0.95738500000000004</v>
      </c>
      <c r="AE18" s="55">
        <f t="shared" si="11"/>
        <v>0</v>
      </c>
      <c r="AF18" s="83">
        <f t="shared" si="12"/>
        <v>0</v>
      </c>
      <c r="AG18" s="57">
        <f t="shared" si="13"/>
        <v>3.3462000000000058</v>
      </c>
      <c r="AH18" s="58">
        <f t="shared" si="14"/>
        <v>-6.2670588235294034E-2</v>
      </c>
      <c r="AI18" s="72" t="s">
        <v>56</v>
      </c>
      <c r="AJ18" s="72"/>
      <c r="AK18" s="46" t="b">
        <v>0</v>
      </c>
      <c r="AL18" s="46"/>
      <c r="AM18" s="46"/>
      <c r="AN18" s="46"/>
      <c r="AO18" s="46"/>
      <c r="AP18" s="58">
        <f t="shared" si="15"/>
        <v>1.148235294117647</v>
      </c>
      <c r="AQ18" s="58"/>
      <c r="AR18" s="58"/>
      <c r="AS18" s="58"/>
      <c r="AT18" s="55">
        <f t="shared" si="16"/>
        <v>2.1979647058823586</v>
      </c>
      <c r="AU18" s="63"/>
    </row>
    <row r="19" spans="1:47" ht="15.75" x14ac:dyDescent="0.25">
      <c r="A19" s="36">
        <v>382276</v>
      </c>
      <c r="B19" s="37">
        <v>44714</v>
      </c>
      <c r="C19" s="37" t="s">
        <v>30</v>
      </c>
      <c r="D19" s="38" t="s">
        <v>50</v>
      </c>
      <c r="E19" s="75" t="s">
        <v>59</v>
      </c>
      <c r="F19" s="76">
        <v>40</v>
      </c>
      <c r="G19" s="77">
        <f t="shared" si="17"/>
        <v>1135.0818359999998</v>
      </c>
      <c r="H19" s="66" t="s">
        <v>52</v>
      </c>
      <c r="I19" s="78">
        <f t="shared" si="0"/>
        <v>1135.0817999999999</v>
      </c>
      <c r="J19" s="79">
        <v>46284.89</v>
      </c>
      <c r="K19" s="80">
        <f t="shared" si="1"/>
        <v>1134.4335784313726</v>
      </c>
      <c r="L19" s="66" t="s">
        <v>52</v>
      </c>
      <c r="M19" s="42" t="s">
        <v>53</v>
      </c>
      <c r="N19" s="43">
        <v>44714</v>
      </c>
      <c r="O19" s="44">
        <f t="shared" si="2"/>
        <v>45403.27343999999</v>
      </c>
      <c r="P19" s="44">
        <f t="shared" si="3"/>
        <v>45403.27343999999</v>
      </c>
      <c r="Q19" s="46" t="s">
        <v>54</v>
      </c>
      <c r="R19" s="71" t="s">
        <v>55</v>
      </c>
      <c r="S19" s="42">
        <v>2022060102</v>
      </c>
      <c r="T19" s="81">
        <v>1102.0211999999999</v>
      </c>
      <c r="U19" s="82">
        <f t="shared" si="4"/>
        <v>44080.847999999998</v>
      </c>
      <c r="V19" s="50" t="s">
        <v>52</v>
      </c>
      <c r="W19" s="51" t="b">
        <f t="shared" si="5"/>
        <v>1</v>
      </c>
      <c r="X19" s="46"/>
      <c r="Y19" s="51" t="e">
        <f>VLOOKUP(A19,'[1]Средние курсы'!A:D,4,0)</f>
        <v>#N/A</v>
      </c>
      <c r="Z19" s="51" t="str">
        <f t="shared" si="6"/>
        <v>CNY</v>
      </c>
      <c r="AA19" s="52">
        <f t="shared" si="7"/>
        <v>45403.27343999999</v>
      </c>
      <c r="AB19" s="83">
        <f t="shared" si="8"/>
        <v>1102.0211999999999</v>
      </c>
      <c r="AC19" s="84">
        <f t="shared" si="9"/>
        <v>1102.0211999999999</v>
      </c>
      <c r="AD19" s="33">
        <f t="shared" si="10"/>
        <v>1135.0818359999998</v>
      </c>
      <c r="AE19" s="55">
        <f t="shared" si="11"/>
        <v>0</v>
      </c>
      <c r="AF19" s="83">
        <f t="shared" si="12"/>
        <v>0</v>
      </c>
      <c r="AG19" s="57">
        <f t="shared" si="13"/>
        <v>1322.4254399999973</v>
      </c>
      <c r="AH19" s="58">
        <f t="shared" si="14"/>
        <v>-25.930302745091467</v>
      </c>
      <c r="AI19" s="72" t="s">
        <v>56</v>
      </c>
      <c r="AJ19" s="72"/>
      <c r="AK19" s="46" t="b">
        <v>0</v>
      </c>
      <c r="AL19" s="46"/>
      <c r="AM19" s="46"/>
      <c r="AN19" s="46"/>
      <c r="AO19" s="46"/>
      <c r="AP19" s="58">
        <f t="shared" si="15"/>
        <v>453.77343137254906</v>
      </c>
      <c r="AQ19" s="58"/>
      <c r="AR19" s="58"/>
      <c r="AS19" s="58"/>
      <c r="AT19" s="55">
        <f t="shared" si="16"/>
        <v>868.65200862744814</v>
      </c>
      <c r="AU19" s="63"/>
    </row>
    <row r="20" spans="1:47" ht="15.75" x14ac:dyDescent="0.25">
      <c r="A20" s="36">
        <v>382276</v>
      </c>
      <c r="B20" s="37">
        <v>44714</v>
      </c>
      <c r="C20" s="37" t="s">
        <v>30</v>
      </c>
      <c r="D20" s="38" t="s">
        <v>50</v>
      </c>
      <c r="E20" s="75" t="s">
        <v>60</v>
      </c>
      <c r="F20" s="76">
        <v>40</v>
      </c>
      <c r="G20" s="77">
        <f t="shared" si="17"/>
        <v>16.024946</v>
      </c>
      <c r="H20" s="66" t="s">
        <v>52</v>
      </c>
      <c r="I20" s="78">
        <f t="shared" si="0"/>
        <v>16.024899999999999</v>
      </c>
      <c r="J20" s="79">
        <v>653.44000000000005</v>
      </c>
      <c r="K20" s="80">
        <f t="shared" si="1"/>
        <v>16.015686274509804</v>
      </c>
      <c r="L20" s="66" t="s">
        <v>52</v>
      </c>
      <c r="M20" s="42" t="s">
        <v>53</v>
      </c>
      <c r="N20" s="43">
        <v>44714</v>
      </c>
      <c r="O20" s="44">
        <f t="shared" si="2"/>
        <v>640.99784</v>
      </c>
      <c r="P20" s="44">
        <f t="shared" si="3"/>
        <v>640.99784</v>
      </c>
      <c r="Q20" s="46" t="s">
        <v>54</v>
      </c>
      <c r="R20" s="71" t="s">
        <v>55</v>
      </c>
      <c r="S20" s="42">
        <v>2022060102</v>
      </c>
      <c r="T20" s="81">
        <v>15.558199999999999</v>
      </c>
      <c r="U20" s="82">
        <f t="shared" si="4"/>
        <v>622.32799999999997</v>
      </c>
      <c r="V20" s="50" t="s">
        <v>52</v>
      </c>
      <c r="W20" s="51" t="b">
        <f t="shared" si="5"/>
        <v>1</v>
      </c>
      <c r="X20" s="46"/>
      <c r="Y20" s="51" t="e">
        <f>VLOOKUP(A20,'[1]Средние курсы'!A:D,4,0)</f>
        <v>#N/A</v>
      </c>
      <c r="Z20" s="51" t="str">
        <f t="shared" si="6"/>
        <v>CNY</v>
      </c>
      <c r="AA20" s="52">
        <f t="shared" si="7"/>
        <v>640.99784</v>
      </c>
      <c r="AB20" s="83">
        <f t="shared" si="8"/>
        <v>15.558199999999999</v>
      </c>
      <c r="AC20" s="84">
        <f t="shared" si="9"/>
        <v>15.558199999999999</v>
      </c>
      <c r="AD20" s="33">
        <f t="shared" si="10"/>
        <v>16.024946</v>
      </c>
      <c r="AE20" s="55">
        <f t="shared" si="11"/>
        <v>0</v>
      </c>
      <c r="AF20" s="83">
        <f t="shared" si="12"/>
        <v>0</v>
      </c>
      <c r="AG20" s="57">
        <f t="shared" si="13"/>
        <v>18.669840000000022</v>
      </c>
      <c r="AH20" s="58">
        <f t="shared" si="14"/>
        <v>-0.37038901960784187</v>
      </c>
      <c r="AI20" s="72" t="s">
        <v>56</v>
      </c>
      <c r="AJ20" s="72"/>
      <c r="AK20" s="46" t="b">
        <v>0</v>
      </c>
      <c r="AL20" s="46"/>
      <c r="AM20" s="46"/>
      <c r="AN20" s="46"/>
      <c r="AO20" s="46"/>
      <c r="AP20" s="58">
        <f t="shared" si="15"/>
        <v>6.4062745098039215</v>
      </c>
      <c r="AQ20" s="58"/>
      <c r="AR20" s="58"/>
      <c r="AS20" s="58"/>
      <c r="AT20" s="55">
        <f t="shared" si="16"/>
        <v>12.2635654901961</v>
      </c>
      <c r="AU20" s="6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Patriot</dc:creator>
  <cp:lastModifiedBy>Зуи Линь</cp:lastModifiedBy>
  <dcterms:created xsi:type="dcterms:W3CDTF">2022-08-25T08:11:19Z</dcterms:created>
  <dcterms:modified xsi:type="dcterms:W3CDTF">2022-08-27T15:04:48Z</dcterms:modified>
</cp:coreProperties>
</file>