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kako/Library/CloudStorage/OneDrive-Personal/2.Python/stock_tracker/197industry/"/>
    </mc:Choice>
  </mc:AlternateContent>
  <xr:revisionPtr revIDLastSave="0" documentId="13_ncr:1_{76B0B014-57C0-E74B-8BE6-FCE4288B3BE3}" xr6:coauthVersionLast="47" xr6:coauthVersionMax="47" xr10:uidLastSave="{00000000-0000-0000-0000-000000000000}"/>
  <bookViews>
    <workbookView xWindow="4520" yWindow="520" windowWidth="41500" windowHeight="26440" xr2:uid="{00000000-000D-0000-FFFF-FFFF00000000}"/>
  </bookViews>
  <sheets>
    <sheet name="Sheet1" sheetId="2" r:id="rId1"/>
    <sheet name="Export" sheetId="1" r:id="rId2"/>
    <sheet name="category" sheetId="3" r:id="rId3"/>
  </sheets>
  <definedNames>
    <definedName name="_xlnm._FilterDatabase" localSheetId="1" hidden="1">Export!$A$1:$L$198</definedName>
    <definedName name="_xlnm._FilterDatabase" localSheetId="0" hidden="1">Sheet1!$BG$3:$BL$3</definedName>
  </definedNames>
  <calcPr calcId="191029"/>
  <pivotCaches>
    <pivotCache cacheId="16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38" i="2" l="1"/>
  <c r="CQ37" i="2"/>
  <c r="CQ36" i="2"/>
  <c r="CQ35" i="2"/>
  <c r="CQ34" i="2"/>
  <c r="CQ33" i="2"/>
  <c r="CQ32" i="2"/>
  <c r="CQ31" i="2"/>
  <c r="CQ30" i="2"/>
  <c r="CQ29" i="2"/>
  <c r="CQ13" i="2"/>
  <c r="CQ12" i="2"/>
  <c r="CQ11" i="2"/>
  <c r="CQ10" i="2"/>
  <c r="CQ9" i="2"/>
  <c r="CQ8" i="2"/>
  <c r="CQ7" i="2"/>
  <c r="CQ6" i="2"/>
  <c r="CQ5" i="2"/>
  <c r="CQ4" i="2"/>
  <c r="CN38" i="2"/>
  <c r="CN37" i="2"/>
  <c r="CN36" i="2"/>
  <c r="CM36" i="2" s="1"/>
  <c r="CN35" i="2"/>
  <c r="CN34" i="2"/>
  <c r="CN33" i="2"/>
  <c r="CN32" i="2"/>
  <c r="CN31" i="2"/>
  <c r="CM31" i="2" s="1"/>
  <c r="CN30" i="2"/>
  <c r="CM30" i="2" s="1"/>
  <c r="CN29" i="2"/>
  <c r="CM29" i="2" s="1"/>
  <c r="CN13" i="2"/>
  <c r="CN12" i="2"/>
  <c r="CN11" i="2"/>
  <c r="CM11" i="2" s="1"/>
  <c r="CN10" i="2"/>
  <c r="CM10" i="2" s="1"/>
  <c r="CN9" i="2"/>
  <c r="CM9" i="2" s="1"/>
  <c r="CN8" i="2"/>
  <c r="CM8" i="2" s="1"/>
  <c r="CN7" i="2"/>
  <c r="CM7" i="2" s="1"/>
  <c r="CN6" i="2"/>
  <c r="CM6" i="2" s="1"/>
  <c r="CN5" i="2"/>
  <c r="CM5" i="2" s="1"/>
  <c r="CN4" i="2"/>
  <c r="CM4" i="2"/>
  <c r="CO12" i="2"/>
  <c r="CO11" i="2"/>
  <c r="CO9" i="2"/>
  <c r="CO7" i="2"/>
  <c r="CO6" i="2"/>
  <c r="CO5" i="2"/>
  <c r="CO4" i="2"/>
  <c r="CP38" i="2"/>
  <c r="CO38" i="2" s="1"/>
  <c r="CP37" i="2"/>
  <c r="CO37" i="2" s="1"/>
  <c r="CP36" i="2"/>
  <c r="CO36" i="2" s="1"/>
  <c r="CP35" i="2"/>
  <c r="CO35" i="2" s="1"/>
  <c r="CP34" i="2"/>
  <c r="CO34" i="2" s="1"/>
  <c r="CP33" i="2"/>
  <c r="CO33" i="2" s="1"/>
  <c r="CP32" i="2"/>
  <c r="CO32" i="2" s="1"/>
  <c r="CP12" i="2"/>
  <c r="CP4" i="2"/>
  <c r="CM38" i="2"/>
  <c r="CM37" i="2"/>
  <c r="CM35" i="2"/>
  <c r="CM34" i="2"/>
  <c r="CM33" i="2"/>
  <c r="CM32" i="2"/>
  <c r="CM13" i="2"/>
  <c r="CM12" i="2"/>
  <c r="AS13" i="2"/>
  <c r="AS12" i="2"/>
  <c r="AS11" i="2"/>
  <c r="AS10" i="2"/>
  <c r="AR10" i="2" s="1"/>
  <c r="AS9" i="2"/>
  <c r="AR9" i="2" s="1"/>
  <c r="AS8" i="2"/>
  <c r="AS7" i="2"/>
  <c r="AR7" i="2" s="1"/>
  <c r="AS6" i="2"/>
  <c r="AR6" i="2" s="1"/>
  <c r="AS5" i="2"/>
  <c r="AR5" i="2" s="1"/>
  <c r="AS4" i="2"/>
  <c r="AR4" i="2" s="1"/>
  <c r="AS38" i="2"/>
  <c r="AS37" i="2"/>
  <c r="AS36" i="2"/>
  <c r="AS35" i="2"/>
  <c r="AR35" i="2" s="1"/>
  <c r="AS34" i="2"/>
  <c r="AR34" i="2" s="1"/>
  <c r="AS33" i="2"/>
  <c r="AR33" i="2" s="1"/>
  <c r="AS32" i="2"/>
  <c r="AR32" i="2" s="1"/>
  <c r="AS31" i="2"/>
  <c r="AR31" i="2" s="1"/>
  <c r="AS30" i="2"/>
  <c r="AR30" i="2" s="1"/>
  <c r="AS29" i="2"/>
  <c r="AR29" i="2" s="1"/>
  <c r="AM38" i="2"/>
  <c r="AL38" i="2" s="1"/>
  <c r="AM37" i="2"/>
  <c r="AL37" i="2" s="1"/>
  <c r="AM36" i="2"/>
  <c r="AL36" i="2" s="1"/>
  <c r="AM35" i="2"/>
  <c r="AL35" i="2" s="1"/>
  <c r="AM34" i="2"/>
  <c r="AL34" i="2" s="1"/>
  <c r="AM33" i="2"/>
  <c r="AL33" i="2" s="1"/>
  <c r="AM32" i="2"/>
  <c r="AL32" i="2" s="1"/>
  <c r="AM31" i="2"/>
  <c r="AL31" i="2" s="1"/>
  <c r="AM30" i="2"/>
  <c r="AL30" i="2" s="1"/>
  <c r="AM29" i="2"/>
  <c r="AL29" i="2" s="1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R13" i="2"/>
  <c r="AR11" i="2"/>
  <c r="AM13" i="2"/>
  <c r="AL13" i="2" s="1"/>
  <c r="AM12" i="2"/>
  <c r="AL12" i="2" s="1"/>
  <c r="AM11" i="2"/>
  <c r="AL11" i="2" s="1"/>
  <c r="AM10" i="2"/>
  <c r="AL10" i="2" s="1"/>
  <c r="AM9" i="2"/>
  <c r="AL9" i="2" s="1"/>
  <c r="AM8" i="2"/>
  <c r="AL8" i="2" s="1"/>
  <c r="AM7" i="2"/>
  <c r="AL7" i="2" s="1"/>
  <c r="AM6" i="2"/>
  <c r="AL6" i="2" s="1"/>
  <c r="AM5" i="2"/>
  <c r="AM4" i="2"/>
  <c r="AL4" i="2" s="1"/>
  <c r="AL5" i="2"/>
  <c r="AF29" i="2"/>
  <c r="AF30" i="2"/>
  <c r="AG31" i="2"/>
  <c r="AF31" i="2" s="1"/>
  <c r="AG32" i="2"/>
  <c r="AF32" i="2" s="1"/>
  <c r="AG33" i="2"/>
  <c r="AF33" i="2" s="1"/>
  <c r="AG34" i="2"/>
  <c r="AF34" i="2" s="1"/>
  <c r="AF35" i="2"/>
  <c r="AG36" i="2"/>
  <c r="AF36" i="2" s="1"/>
  <c r="AG37" i="2"/>
  <c r="AF37" i="2" s="1"/>
  <c r="AG38" i="2"/>
  <c r="AF38" i="2" s="1"/>
  <c r="BF36" i="2"/>
  <c r="BE36" i="2"/>
  <c r="BD36" i="2"/>
  <c r="BF35" i="2"/>
  <c r="BE35" i="2"/>
  <c r="BD35" i="2"/>
  <c r="BF34" i="2"/>
  <c r="BE34" i="2"/>
  <c r="BD34" i="2"/>
  <c r="BF33" i="2"/>
  <c r="BE33" i="2"/>
  <c r="BD33" i="2"/>
  <c r="BF32" i="2"/>
  <c r="BE32" i="2"/>
  <c r="BD32" i="2"/>
  <c r="BF31" i="2"/>
  <c r="BE31" i="2"/>
  <c r="BD31" i="2"/>
  <c r="BF30" i="2"/>
  <c r="BE30" i="2"/>
  <c r="BD30" i="2"/>
  <c r="BF29" i="2"/>
  <c r="BE29" i="2"/>
  <c r="BD29" i="2"/>
  <c r="BF28" i="2"/>
  <c r="BE28" i="2"/>
  <c r="BD28" i="2"/>
  <c r="BF27" i="2"/>
  <c r="BE27" i="2"/>
  <c r="BD27" i="2"/>
  <c r="BF26" i="2"/>
  <c r="BE26" i="2"/>
  <c r="BD26" i="2"/>
  <c r="BF25" i="2"/>
  <c r="BE25" i="2"/>
  <c r="BD25" i="2"/>
  <c r="BF24" i="2"/>
  <c r="BE24" i="2"/>
  <c r="BD24" i="2"/>
  <c r="BF23" i="2"/>
  <c r="BE23" i="2"/>
  <c r="BD23" i="2"/>
  <c r="BF22" i="2"/>
  <c r="BE22" i="2"/>
  <c r="BD22" i="2"/>
  <c r="BF21" i="2"/>
  <c r="BE21" i="2"/>
  <c r="BD21" i="2"/>
  <c r="BF20" i="2"/>
  <c r="BE20" i="2"/>
  <c r="BD20" i="2"/>
  <c r="BF19" i="2"/>
  <c r="BE19" i="2"/>
  <c r="BD19" i="2"/>
  <c r="BF18" i="2"/>
  <c r="BE18" i="2"/>
  <c r="BD18" i="2"/>
  <c r="BF17" i="2"/>
  <c r="BE17" i="2"/>
  <c r="BD17" i="2"/>
  <c r="BF16" i="2"/>
  <c r="BE16" i="2"/>
  <c r="BD16" i="2"/>
  <c r="BF15" i="2"/>
  <c r="BE15" i="2"/>
  <c r="BD15" i="2"/>
  <c r="BF14" i="2"/>
  <c r="BE14" i="2"/>
  <c r="BD14" i="2"/>
  <c r="BF13" i="2"/>
  <c r="BE13" i="2"/>
  <c r="BD13" i="2"/>
  <c r="BF12" i="2"/>
  <c r="BE12" i="2"/>
  <c r="BD12" i="2"/>
  <c r="BF11" i="2"/>
  <c r="BE11" i="2"/>
  <c r="BD11" i="2"/>
  <c r="BF10" i="2"/>
  <c r="BE10" i="2"/>
  <c r="BD10" i="2"/>
  <c r="BF9" i="2"/>
  <c r="BE9" i="2"/>
  <c r="BD9" i="2"/>
  <c r="BF8" i="2"/>
  <c r="BE8" i="2"/>
  <c r="BD8" i="2"/>
  <c r="BF7" i="2"/>
  <c r="BE7" i="2"/>
  <c r="BD7" i="2"/>
  <c r="BF6" i="2"/>
  <c r="BE6" i="2"/>
  <c r="BD6" i="2"/>
  <c r="BF5" i="2"/>
  <c r="BE5" i="2"/>
  <c r="BD5" i="2"/>
  <c r="BF4" i="2"/>
  <c r="BE4" i="2"/>
  <c r="BD4" i="2"/>
  <c r="BA36" i="2"/>
  <c r="AZ36" i="2"/>
  <c r="AY36" i="2"/>
  <c r="AZ35" i="2"/>
  <c r="AY35" i="2"/>
  <c r="AZ34" i="2"/>
  <c r="AY34" i="2"/>
  <c r="AZ33" i="2"/>
  <c r="AY33" i="2"/>
  <c r="AZ32" i="2"/>
  <c r="AY32" i="2"/>
  <c r="AZ31" i="2"/>
  <c r="AY31" i="2"/>
  <c r="AZ30" i="2"/>
  <c r="AY30" i="2"/>
  <c r="AZ29" i="2"/>
  <c r="AY29" i="2"/>
  <c r="AZ28" i="2"/>
  <c r="AY28" i="2"/>
  <c r="AZ27" i="2"/>
  <c r="AY27" i="2"/>
  <c r="AZ26" i="2"/>
  <c r="AY26" i="2"/>
  <c r="AZ25" i="2"/>
  <c r="AY25" i="2"/>
  <c r="AZ24" i="2"/>
  <c r="AY24" i="2"/>
  <c r="AZ23" i="2"/>
  <c r="AY23" i="2"/>
  <c r="AZ22" i="2"/>
  <c r="AY22" i="2"/>
  <c r="AZ21" i="2"/>
  <c r="AY21" i="2"/>
  <c r="AZ20" i="2"/>
  <c r="AY20" i="2"/>
  <c r="AZ19" i="2"/>
  <c r="AY19" i="2"/>
  <c r="AZ18" i="2"/>
  <c r="AY18" i="2"/>
  <c r="AZ17" i="2"/>
  <c r="AY17" i="2"/>
  <c r="AZ16" i="2"/>
  <c r="AY16" i="2"/>
  <c r="AZ15" i="2"/>
  <c r="AY15" i="2"/>
  <c r="AZ14" i="2"/>
  <c r="AY14" i="2"/>
  <c r="AZ13" i="2"/>
  <c r="AY13" i="2"/>
  <c r="AZ12" i="2"/>
  <c r="AY12" i="2"/>
  <c r="AZ11" i="2"/>
  <c r="AY11" i="2"/>
  <c r="AZ10" i="2"/>
  <c r="AY10" i="2"/>
  <c r="AZ9" i="2"/>
  <c r="AY9" i="2"/>
  <c r="AZ8" i="2"/>
  <c r="AY8" i="2"/>
  <c r="AZ7" i="2"/>
  <c r="AY7" i="2"/>
  <c r="AZ6" i="2"/>
  <c r="AY6" i="2"/>
  <c r="AZ5" i="2"/>
  <c r="AY5" i="2"/>
  <c r="AZ4" i="2"/>
  <c r="AY4" i="2"/>
  <c r="BK8" i="2"/>
  <c r="BK7" i="2"/>
  <c r="BK18" i="2"/>
  <c r="BK35" i="2"/>
  <c r="BK29" i="2"/>
  <c r="BK15" i="2"/>
  <c r="BK33" i="2"/>
  <c r="BK26" i="2"/>
  <c r="BK16" i="2"/>
  <c r="BK27" i="2"/>
  <c r="BK28" i="2"/>
  <c r="BK31" i="2"/>
  <c r="BK34" i="2"/>
  <c r="BK4" i="2"/>
  <c r="BK24" i="2"/>
  <c r="BK9" i="2"/>
  <c r="BK13" i="2"/>
  <c r="BK25" i="2"/>
  <c r="BK30" i="2"/>
  <c r="BK23" i="2"/>
  <c r="BK10" i="2"/>
  <c r="BK19" i="2"/>
  <c r="BK5" i="2"/>
  <c r="BK6" i="2"/>
  <c r="BK17" i="2"/>
  <c r="BK32" i="2"/>
  <c r="BK20" i="2"/>
  <c r="BK22" i="2"/>
  <c r="BK14" i="2"/>
  <c r="BK36" i="2"/>
  <c r="BK21" i="2"/>
  <c r="BK11" i="2"/>
  <c r="BK12" i="2"/>
  <c r="AF13" i="2"/>
  <c r="AF12" i="2"/>
  <c r="AF11" i="2"/>
  <c r="AF10" i="2"/>
  <c r="AF9" i="2"/>
  <c r="AF8" i="2"/>
  <c r="AF7" i="2"/>
  <c r="AF6" i="2"/>
  <c r="AF5" i="2"/>
  <c r="AF4" i="2"/>
  <c r="AR38" i="2"/>
  <c r="AR37" i="2"/>
  <c r="AR36" i="2"/>
  <c r="AR12" i="2"/>
  <c r="AR8" i="2"/>
  <c r="F44" i="2"/>
  <c r="F54" i="2"/>
  <c r="F70" i="2"/>
  <c r="F67" i="2"/>
  <c r="F45" i="2"/>
  <c r="F58" i="2"/>
  <c r="F64" i="2"/>
  <c r="F50" i="2"/>
  <c r="F53" i="2"/>
  <c r="F63" i="2"/>
  <c r="F68" i="2"/>
  <c r="F66" i="2"/>
  <c r="F41" i="2"/>
  <c r="F56" i="2"/>
  <c r="F55" i="2"/>
  <c r="F51" i="2"/>
  <c r="F69" i="2"/>
  <c r="F60" i="2"/>
  <c r="F65" i="2"/>
  <c r="F49" i="2"/>
  <c r="F62" i="2"/>
  <c r="F42" i="2"/>
  <c r="F40" i="2"/>
  <c r="F57" i="2"/>
  <c r="F71" i="2"/>
  <c r="F52" i="2"/>
  <c r="F59" i="2"/>
  <c r="F46" i="2"/>
  <c r="F72" i="2"/>
  <c r="F61" i="2"/>
  <c r="F48" i="2"/>
  <c r="F47" i="2"/>
  <c r="F43" i="2"/>
  <c r="BL1" i="2"/>
  <c r="BK1" i="2"/>
  <c r="BL35" i="2"/>
  <c r="BA35" i="2" s="1"/>
  <c r="BL24" i="2"/>
  <c r="BA20" i="2" s="1"/>
  <c r="BL11" i="2"/>
  <c r="BA13" i="2" s="1"/>
  <c r="BL32" i="2"/>
  <c r="BA34" i="2" s="1"/>
  <c r="BL31" i="2"/>
  <c r="BL36" i="2"/>
  <c r="BL5" i="2"/>
  <c r="BA7" i="2" s="1"/>
  <c r="BL34" i="2"/>
  <c r="BA32" i="2" s="1"/>
  <c r="BL6" i="2"/>
  <c r="BL17" i="2"/>
  <c r="BA19" i="2" s="1"/>
  <c r="BL22" i="2"/>
  <c r="BL21" i="2"/>
  <c r="BA22" i="2" s="1"/>
  <c r="BL8" i="2"/>
  <c r="BA8" i="2" s="1"/>
  <c r="BL10" i="2"/>
  <c r="BA17" i="2" s="1"/>
  <c r="BL15" i="2"/>
  <c r="BL27" i="2"/>
  <c r="BA14" i="2" s="1"/>
  <c r="BL19" i="2"/>
  <c r="BA23" i="2" s="1"/>
  <c r="BL20" i="2"/>
  <c r="BL23" i="2"/>
  <c r="BA29" i="2" s="1"/>
  <c r="BL33" i="2"/>
  <c r="BA27" i="2" s="1"/>
  <c r="BL9" i="2"/>
  <c r="BL7" i="2"/>
  <c r="BL18" i="2"/>
  <c r="BA21" i="2" s="1"/>
  <c r="BL4" i="2"/>
  <c r="BA5" i="2" s="1"/>
  <c r="BL14" i="2"/>
  <c r="BA9" i="2" s="1"/>
  <c r="BL13" i="2"/>
  <c r="BA12" i="2" s="1"/>
  <c r="BL30" i="2"/>
  <c r="BL28" i="2"/>
  <c r="BA25" i="2" s="1"/>
  <c r="BL12" i="2"/>
  <c r="BA11" i="2" s="1"/>
  <c r="BL25" i="2"/>
  <c r="BL26" i="2"/>
  <c r="BA28" i="2" s="1"/>
  <c r="BL16" i="2"/>
  <c r="BA15" i="2" s="1"/>
  <c r="BL29" i="2"/>
  <c r="BA31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" i="1"/>
  <c r="BA33" i="2" l="1"/>
  <c r="BA10" i="2"/>
  <c r="BA6" i="2"/>
  <c r="BA16" i="2"/>
  <c r="BA18" i="2"/>
  <c r="BA26" i="2"/>
  <c r="BA24" i="2"/>
  <c r="BA30" i="2"/>
  <c r="BA4" i="2"/>
  <c r="CE23" i="2"/>
  <c r="CE24" i="2"/>
  <c r="CE25" i="2"/>
  <c r="CE26" i="2"/>
  <c r="CE27" i="2"/>
  <c r="CE28" i="2"/>
  <c r="CE29" i="2"/>
  <c r="CE30" i="2"/>
  <c r="CE31" i="2"/>
  <c r="CE22" i="2"/>
  <c r="CJ12" i="2"/>
  <c r="CJ9" i="2"/>
  <c r="CJ4" i="2"/>
  <c r="CE13" i="2" l="1"/>
  <c r="CE11" i="2"/>
  <c r="CE10" i="2"/>
  <c r="CF9" i="2"/>
  <c r="CE9" i="2" s="1"/>
  <c r="CF8" i="2"/>
  <c r="CE8" i="2" s="1"/>
  <c r="CF5" i="2"/>
  <c r="CE5" i="2" s="1"/>
  <c r="CF4" i="2"/>
  <c r="CE4" i="2" s="1"/>
  <c r="CE12" i="2"/>
  <c r="CE7" i="2"/>
  <c r="CE6" i="2"/>
  <c r="U37" i="2"/>
  <c r="U36" i="2"/>
  <c r="U35" i="2"/>
  <c r="U34" i="2"/>
  <c r="U33" i="2"/>
  <c r="U32" i="2"/>
  <c r="U30" i="2"/>
  <c r="U29" i="2"/>
  <c r="U28" i="2"/>
  <c r="U13" i="2"/>
  <c r="U12" i="2"/>
  <c r="U11" i="2"/>
  <c r="U10" i="2"/>
  <c r="U9" i="2"/>
  <c r="U8" i="2"/>
  <c r="U7" i="2"/>
  <c r="U6" i="2"/>
  <c r="U5" i="2"/>
  <c r="U4" i="2"/>
  <c r="CB12" i="2" l="1"/>
  <c r="CB11" i="2"/>
  <c r="CB10" i="2"/>
  <c r="CB9" i="2"/>
  <c r="CB8" i="2"/>
  <c r="CB7" i="2"/>
  <c r="CB6" i="2"/>
  <c r="CB5" i="2"/>
  <c r="CB4" i="2"/>
  <c r="BX12" i="2"/>
  <c r="BX11" i="2"/>
  <c r="BX10" i="2"/>
  <c r="BX9" i="2"/>
  <c r="BX8" i="2"/>
  <c r="BX7" i="2"/>
  <c r="BX6" i="2"/>
  <c r="BX5" i="2"/>
  <c r="BX4" i="2"/>
  <c r="BZ12" i="2"/>
  <c r="CH12" i="2" s="1"/>
  <c r="BZ11" i="2"/>
  <c r="BZ10" i="2"/>
  <c r="BZ9" i="2"/>
  <c r="BZ8" i="2"/>
  <c r="BZ7" i="2"/>
  <c r="BZ6" i="2"/>
  <c r="BZ5" i="2"/>
  <c r="BZ4" i="2"/>
  <c r="BP13" i="2"/>
  <c r="BP12" i="2"/>
  <c r="BP11" i="2"/>
  <c r="BP10" i="2"/>
  <c r="BP9" i="2"/>
  <c r="BP8" i="2"/>
  <c r="BP7" i="2"/>
  <c r="BP6" i="2"/>
  <c r="BP5" i="2"/>
  <c r="BP4" i="2"/>
  <c r="BO5" i="2" l="1"/>
  <c r="BO11" i="2"/>
  <c r="BO12" i="2"/>
  <c r="BO6" i="2"/>
  <c r="BO7" i="2"/>
  <c r="BO9" i="2"/>
  <c r="BO13" i="2"/>
  <c r="BO4" i="2"/>
  <c r="BO8" i="2"/>
  <c r="BO10" i="2"/>
  <c r="CH9" i="2"/>
  <c r="BW7" i="2"/>
  <c r="BW4" i="2"/>
  <c r="BW9" i="2"/>
  <c r="BW5" i="2"/>
  <c r="BW10" i="2"/>
  <c r="BW11" i="2"/>
  <c r="BW12" i="2"/>
  <c r="BW6" i="2"/>
  <c r="BW8" i="2"/>
  <c r="BW13" i="2"/>
  <c r="O37" i="2" l="1"/>
  <c r="N37" i="2" s="1"/>
  <c r="O36" i="2"/>
  <c r="N36" i="2" s="1"/>
  <c r="O35" i="2"/>
  <c r="N35" i="2" s="1"/>
  <c r="O34" i="2"/>
  <c r="N34" i="2" s="1"/>
  <c r="O33" i="2"/>
  <c r="N33" i="2" s="1"/>
  <c r="O32" i="2"/>
  <c r="N32" i="2" s="1"/>
  <c r="O31" i="2"/>
  <c r="N31" i="2" s="1"/>
  <c r="O30" i="2"/>
  <c r="N30" i="2" s="1"/>
  <c r="O29" i="2"/>
  <c r="N29" i="2" s="1"/>
  <c r="O28" i="2"/>
  <c r="N28" i="2" s="1"/>
  <c r="O13" i="2"/>
  <c r="N13" i="2" s="1"/>
  <c r="O12" i="2"/>
  <c r="N12" i="2" s="1"/>
  <c r="O11" i="2"/>
  <c r="N11" i="2" s="1"/>
  <c r="O10" i="2"/>
  <c r="N10" i="2" s="1"/>
  <c r="O9" i="2"/>
  <c r="N9" i="2" s="1"/>
  <c r="O8" i="2"/>
  <c r="N8" i="2" s="1"/>
  <c r="O7" i="2"/>
  <c r="N7" i="2" s="1"/>
  <c r="O6" i="2"/>
  <c r="N6" i="2" s="1"/>
  <c r="O5" i="2"/>
  <c r="N5" i="2" s="1"/>
  <c r="O4" i="2"/>
  <c r="N4" i="2" s="1"/>
  <c r="T37" i="2" l="1"/>
  <c r="T32" i="2"/>
  <c r="T13" i="2"/>
  <c r="T8" i="2"/>
  <c r="T11" i="2"/>
  <c r="T4" i="2"/>
  <c r="T9" i="2"/>
  <c r="T36" i="2"/>
  <c r="T31" i="2"/>
  <c r="T12" i="2"/>
  <c r="T7" i="2"/>
  <c r="T30" i="2"/>
  <c r="T6" i="2"/>
  <c r="T35" i="2"/>
  <c r="T29" i="2"/>
  <c r="T10" i="2"/>
  <c r="T5" i="2"/>
  <c r="T28" i="2"/>
  <c r="T34" i="2"/>
  <c r="T33" i="2"/>
</calcChain>
</file>

<file path=xl/sharedStrings.xml><?xml version="1.0" encoding="utf-8"?>
<sst xmlns="http://schemas.openxmlformats.org/spreadsheetml/2006/main" count="1886" uniqueCount="568">
  <si>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</si>
  <si>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</si>
  <si>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</si>
  <si>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</si>
  <si>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</si>
  <si>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</si>
  <si>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</si>
  <si>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</si>
  <si>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</si>
  <si>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</si>
  <si>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</si>
  <si>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</si>
  <si>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</si>
  <si>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</si>
  <si>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</si>
  <si>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</si>
  <si>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</si>
  <si>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</si>
  <si>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</si>
  <si>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</si>
  <si>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</si>
  <si>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</si>
  <si>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</si>
  <si>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</si>
  <si>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</si>
  <si>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</si>
  <si>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</si>
  <si>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</si>
  <si>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</si>
  <si>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</si>
  <si>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</si>
  <si>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</si>
  <si>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</si>
  <si>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</si>
  <si>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</si>
  <si>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</si>
  <si>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</si>
  <si>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</si>
  <si>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</si>
  <si>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</si>
  <si>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</si>
  <si>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</si>
  <si>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</si>
  <si>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</si>
  <si>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</si>
  <si>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</si>
  <si>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</si>
  <si>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</si>
  <si>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</si>
  <si>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</si>
  <si>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</si>
  <si>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</si>
  <si>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</si>
  <si>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</si>
  <si>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</si>
  <si>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</si>
  <si>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</si>
  <si>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</si>
  <si>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</si>
  <si>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</si>
  <si>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</si>
  <si>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</si>
  <si>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</si>
  <si>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</si>
  <si>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</si>
  <si>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</si>
  <si>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</si>
  <si>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</si>
  <si>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</si>
  <si>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</si>
  <si>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</si>
  <si>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</si>
  <si>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</si>
  <si>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</si>
  <si>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</si>
  <si>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</si>
  <si>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</si>
  <si>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</si>
  <si>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</si>
  <si>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</si>
  <si>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</si>
  <si>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</si>
  <si>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</si>
  <si>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</si>
  <si>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</si>
  <si>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</si>
  <si>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</si>
  <si>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</si>
  <si>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</si>
  <si>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</si>
  <si>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</si>
  <si>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</si>
  <si>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</si>
  <si>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</si>
  <si>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</si>
  <si>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</si>
  <si>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</si>
  <si>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</si>
  <si>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</si>
  <si>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</si>
  <si>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</si>
  <si>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</si>
  <si>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</si>
  <si>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</si>
  <si>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</si>
  <si>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</si>
  <si>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</si>
  <si>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</si>
  <si>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</si>
  <si>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</si>
  <si>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</si>
  <si>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</si>
  <si>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</si>
  <si>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</si>
  <si>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</si>
  <si>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</si>
  <si>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</si>
  <si>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</si>
  <si>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</si>
  <si>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</si>
  <si>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</si>
  <si>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</si>
  <si>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</si>
  <si>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</si>
  <si>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</si>
  <si>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</si>
  <si>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</si>
  <si>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</si>
  <si>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</si>
  <si>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</si>
  <si>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</si>
  <si>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</si>
  <si>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</si>
  <si>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</si>
  <si>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</si>
  <si>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</si>
  <si>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</si>
  <si>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</si>
  <si>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</si>
  <si>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</si>
  <si>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</si>
  <si>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</si>
  <si>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</si>
  <si>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</si>
  <si>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</si>
  <si>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</si>
  <si>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</si>
  <si>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</si>
  <si>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</si>
  <si>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</si>
  <si>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</si>
  <si>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</si>
  <si>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</si>
  <si>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</si>
  <si>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</si>
  <si>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</si>
  <si>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</si>
  <si>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</si>
  <si>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</si>
  <si>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</si>
  <si>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</si>
  <si>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</si>
  <si>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</si>
  <si>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</si>
  <si>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</si>
  <si>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</si>
  <si>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</si>
  <si>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</si>
  <si>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</si>
  <si>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</si>
  <si>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</si>
  <si>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</si>
  <si>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</si>
  <si>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</si>
  <si>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</si>
  <si>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</si>
  <si>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</si>
  <si>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</si>
  <si>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</si>
  <si>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</si>
  <si>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</si>
  <si>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</si>
  <si>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</si>
  <si>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</si>
  <si>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</si>
  <si>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</si>
  <si>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</si>
  <si>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</si>
  <si>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</si>
  <si>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</si>
  <si>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</si>
  <si>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</si>
  <si>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</si>
  <si>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</si>
  <si>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</si>
  <si>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</si>
  <si>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</si>
  <si>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</si>
  <si>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</si>
  <si>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</si>
  <si>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</si>
  <si>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</si>
  <si>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</si>
  <si>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</si>
  <si>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</si>
  <si>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</si>
  <si>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</si>
  <si>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</si>
  <si>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</si>
  <si>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</si>
  <si>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</si>
  <si>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</si>
  <si>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</si>
  <si>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</si>
  <si>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</si>
  <si>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</si>
  <si>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</si>
  <si>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</si>
  <si>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</si>
  <si>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</si>
  <si>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</si>
  <si>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</si>
  <si>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</si>
  <si>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</si>
  <si>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</si>
  <si>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</si>
  <si>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</si>
  <si>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</si>
  <si>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</si>
  <si>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</si>
  <si>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</si>
  <si>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</si>
  <si>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</si>
  <si>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</si>
  <si>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</si>
  <si>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</si>
  <si>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</si>
  <si>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</si>
  <si>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</si>
  <si>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</si>
  <si>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</si>
  <si>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</si>
  <si>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</si>
  <si>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</si>
  <si>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</si>
  <si>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</si>
  <si>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</si>
  <si>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</si>
  <si>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</si>
  <si>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</si>
  <si>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</si>
  <si>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</si>
  <si>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</si>
  <si>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</si>
  <si>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</si>
  <si>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</si>
  <si>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</si>
  <si>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</si>
  <si>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</si>
  <si>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</si>
  <si>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</si>
  <si>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</si>
  <si>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</si>
  <si>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</si>
  <si>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</si>
  <si>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</si>
  <si>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</si>
  <si>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</si>
  <si>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</si>
  <si>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</si>
  <si>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</si>
  <si>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</si>
  <si>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</si>
  <si>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</si>
  <si>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</si>
  <si>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</si>
  <si>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</si>
  <si>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</si>
  <si>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</si>
  <si>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</si>
  <si>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</si>
  <si>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</si>
  <si>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</si>
  <si>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</si>
  <si>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</si>
  <si>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</si>
  <si>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</si>
  <si>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</si>
  <si>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</si>
  <si>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</si>
  <si>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</si>
  <si>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</si>
  <si>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</si>
  <si>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</si>
  <si>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</si>
  <si>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</si>
  <si>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</si>
  <si>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</si>
  <si>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</si>
  <si>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</si>
  <si>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</si>
  <si>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</si>
  <si>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</si>
  <si>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</si>
  <si>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</si>
  <si>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</si>
  <si>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</si>
  <si>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</si>
  <si>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</si>
  <si>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</si>
  <si>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</si>
  <si>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</si>
  <si>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</si>
  <si>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</si>
  <si>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</si>
  <si>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</si>
  <si>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</si>
  <si>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</si>
  <si>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</si>
  <si>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</si>
  <si>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</si>
  <si>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</si>
  <si>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</si>
  <si>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</si>
  <si>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</si>
  <si>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</si>
  <si>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</si>
  <si>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</si>
  <si>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</si>
  <si>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</si>
  <si>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</si>
  <si>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</si>
  <si>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</si>
  <si>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</si>
  <si>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</si>
  <si>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</si>
  <si>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</si>
  <si>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</si>
  <si>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</si>
  <si>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</si>
  <si>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</si>
  <si>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</si>
  <si>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</si>
  <si>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</si>
  <si>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</si>
  <si>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</si>
  <si>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</si>
  <si>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</si>
  <si>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</si>
  <si>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</si>
  <si>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</si>
  <si>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</si>
  <si>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</si>
  <si>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</si>
  <si>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</si>
  <si>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</si>
  <si>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</si>
  <si>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</si>
  <si>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</si>
  <si>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</si>
  <si>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</si>
  <si>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</si>
  <si>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</si>
  <si>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</si>
  <si>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</si>
  <si>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</si>
  <si>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</si>
  <si>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</si>
  <si>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</si>
  <si>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</si>
  <si>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</si>
  <si>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</si>
  <si>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</si>
  <si>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</si>
  <si>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</si>
  <si>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</si>
  <si>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</si>
  <si>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</si>
  <si>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</si>
  <si>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</si>
  <si>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</si>
  <si>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</si>
  <si>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</si>
  <si>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</si>
  <si>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</si>
  <si>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</si>
  <si>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</si>
  <si>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</si>
  <si>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</si>
  <si>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</si>
  <si>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</si>
  <si>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</si>
  <si>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</si>
  <si>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</si>
  <si>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</si>
  <si>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</si>
  <si>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</si>
  <si>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</si>
  <si>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</si>
  <si>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</si>
  <si>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</si>
  <si>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</si>
  <si>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</si>
  <si>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</si>
  <si>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</si>
  <si>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</si>
  <si>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</si>
  <si>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</si>
  <si>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</si>
  <si>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</si>
  <si>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</si>
  <si>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</si>
  <si>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</si>
  <si>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</si>
  <si>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</si>
  <si>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</si>
  <si>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</si>
  <si>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</si>
  <si>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</si>
  <si>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</si>
  <si>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</si>
  <si>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</si>
  <si>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</si>
  <si>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</si>
  <si>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</si>
  <si>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</si>
  <si>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</si>
  <si>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</si>
  <si>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</si>
  <si>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</si>
  <si>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</si>
  <si>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</si>
  <si>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</si>
  <si>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</si>
  <si>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Row Labels</t>
  </si>
  <si>
    <t>Grand Total</t>
  </si>
  <si>
    <t>Sum of 28-Feb</t>
  </si>
  <si>
    <t>Sum of % Chg YTD</t>
  </si>
  <si>
    <t>Count of Symbol</t>
  </si>
  <si>
    <t>エネルギー</t>
  </si>
  <si>
    <t>金属</t>
  </si>
  <si>
    <t>鉱業</t>
  </si>
  <si>
    <t>メディア</t>
  </si>
  <si>
    <t>航空・宇宙</t>
  </si>
  <si>
    <t>農業</t>
  </si>
  <si>
    <t>銀行</t>
  </si>
  <si>
    <t>貯蓄貸付</t>
  </si>
  <si>
    <t>食品・飲料</t>
  </si>
  <si>
    <t>業種分類①</t>
  </si>
  <si>
    <t>年初来
株価動向</t>
  </si>
  <si>
    <t>コンピューター</t>
  </si>
  <si>
    <t>自動車</t>
  </si>
  <si>
    <t>ビジネス・サービス</t>
  </si>
  <si>
    <t>アパレル</t>
  </si>
  <si>
    <t>半導体</t>
  </si>
  <si>
    <t>建物</t>
  </si>
  <si>
    <t>インターネット</t>
  </si>
  <si>
    <t>ソフトウェア</t>
  </si>
  <si>
    <t>エレクトロニクス</t>
  </si>
  <si>
    <t>事務用品</t>
  </si>
  <si>
    <t>詳細業種
分類②(数)</t>
  </si>
  <si>
    <t>詳細業種分類②</t>
  </si>
  <si>
    <t>石炭</t>
  </si>
  <si>
    <t>石油ガス掘削</t>
  </si>
  <si>
    <t>トップ個別株</t>
  </si>
  <si>
    <t>NC, ARCH, METC</t>
  </si>
  <si>
    <t>VAL, BORR, NBR</t>
  </si>
  <si>
    <t>EGY, SSLZY, OVV</t>
  </si>
  <si>
    <t>海外開拓・生産</t>
  </si>
  <si>
    <t>カナダ開拓・生産</t>
  </si>
  <si>
    <t>CPG, CNQ, OBE</t>
  </si>
  <si>
    <t>CF, NTR, FMC</t>
  </si>
  <si>
    <t>化学</t>
  </si>
  <si>
    <t>米国開拓・生産</t>
  </si>
  <si>
    <t>PXD, MTDR, EOG</t>
  </si>
  <si>
    <t>総合</t>
  </si>
  <si>
    <t>WMB, EC, MRO</t>
  </si>
  <si>
    <t>NOA, HAL, SLB</t>
  </si>
  <si>
    <t>フィールドサービス</t>
  </si>
  <si>
    <t>VALU, RELX, AXR</t>
  </si>
  <si>
    <t>金鉱石の採掘</t>
  </si>
  <si>
    <t>BHP, SCCO, RIO</t>
  </si>
  <si>
    <t>雑誌等</t>
  </si>
  <si>
    <t>年初来
株価動向平均</t>
  </si>
  <si>
    <t>個別銘柄</t>
  </si>
  <si>
    <t>CLFD</t>
  </si>
  <si>
    <t>CPLP</t>
  </si>
  <si>
    <t>ICL</t>
  </si>
  <si>
    <t>MRVL</t>
  </si>
  <si>
    <t>NTR</t>
  </si>
  <si>
    <t>テレコム</t>
  </si>
  <si>
    <t>繊維</t>
  </si>
  <si>
    <t>船</t>
  </si>
  <si>
    <t>流通</t>
  </si>
  <si>
    <t>ファブレス</t>
  </si>
  <si>
    <t>保険</t>
  </si>
  <si>
    <t>公益</t>
  </si>
  <si>
    <t>酒・タバコ</t>
  </si>
  <si>
    <t>その他</t>
  </si>
  <si>
    <t>不動産</t>
  </si>
  <si>
    <t>金融</t>
  </si>
  <si>
    <t>医療</t>
  </si>
  <si>
    <t>レジャー</t>
  </si>
  <si>
    <t>消費財</t>
  </si>
  <si>
    <t>小売</t>
  </si>
  <si>
    <t>機会</t>
  </si>
  <si>
    <t>Sum of 7-Mar</t>
  </si>
  <si>
    <t>先週</t>
  </si>
  <si>
    <t>機械</t>
  </si>
  <si>
    <t>ランク</t>
  </si>
  <si>
    <t>採鉱-金属鉱石</t>
  </si>
  <si>
    <t>CMRE</t>
  </si>
  <si>
    <t>Sum of 14-Mar</t>
  </si>
  <si>
    <t>石油ガス-機械・設備</t>
  </si>
  <si>
    <t>消費者</t>
  </si>
  <si>
    <t>クレジットカード</t>
  </si>
  <si>
    <t>家具</t>
  </si>
  <si>
    <t>デスクトップ</t>
  </si>
  <si>
    <t>靴製造</t>
  </si>
  <si>
    <t>電気製品</t>
  </si>
  <si>
    <t>電化製品</t>
  </si>
  <si>
    <t>映画等</t>
  </si>
  <si>
    <t>メール・オーダー</t>
  </si>
  <si>
    <t>教育・メディア</t>
  </si>
  <si>
    <t>BKR, WHD, MRC</t>
  </si>
  <si>
    <t>前回</t>
  </si>
  <si>
    <t>IMBI, FLWS, QRTEB</t>
  </si>
  <si>
    <t>PERI, INST, ANGH</t>
  </si>
  <si>
    <t>AVID, BTN, MCS</t>
  </si>
  <si>
    <t>CONN, BBY, JAN</t>
  </si>
  <si>
    <t>RCKY, WUYS, SHOO</t>
  </si>
  <si>
    <t>DSWL, GRMN, UEIC</t>
  </si>
  <si>
    <t>MSFT, ADBE, CTK</t>
  </si>
  <si>
    <t>SPSC, DSGX, SREV</t>
  </si>
  <si>
    <t>特定エンタープライズ</t>
  </si>
  <si>
    <t>データベース</t>
  </si>
  <si>
    <t>NTCT, PRGS, TDC</t>
  </si>
  <si>
    <t>ETD, WSM, FGI</t>
  </si>
  <si>
    <t>LSCC</t>
  </si>
  <si>
    <t>Order</t>
  </si>
  <si>
    <t>Ind Group Rank</t>
  </si>
  <si>
    <t>Ind Grp Rnk Last Week</t>
  </si>
  <si>
    <t>Ind Mkt Val (bil)</t>
  </si>
  <si>
    <t>Sum of Ind Group Rank</t>
  </si>
  <si>
    <t>ind rank</t>
  </si>
  <si>
    <t>%</t>
  </si>
  <si>
    <t>Sum of Ind Grp Rnk Last Week</t>
  </si>
  <si>
    <t>IBDランキング</t>
  </si>
  <si>
    <t>年初来株価増加率ランキング</t>
  </si>
  <si>
    <t>"3/26</t>
  </si>
  <si>
    <t>3/26</t>
  </si>
  <si>
    <t>ロイヤリティー・信託</t>
  </si>
  <si>
    <t>生産</t>
  </si>
  <si>
    <t>統合</t>
  </si>
  <si>
    <t>エンタープライズ</t>
  </si>
  <si>
    <t>器具・サービス</t>
  </si>
  <si>
    <t>VAL, CHX, BORR</t>
  </si>
  <si>
    <t>MVO, TPL, NRT</t>
  </si>
  <si>
    <t>NUE, STLD, GGB</t>
  </si>
  <si>
    <t>WMB, EC, SHEL</t>
  </si>
  <si>
    <t>PERI, INST, VTSI</t>
  </si>
  <si>
    <t>AVID, IMAX, RSVR</t>
  </si>
  <si>
    <t>DSWL, GRMN, GPRO</t>
  </si>
  <si>
    <t>WEYS, RCKY, SHOO</t>
  </si>
  <si>
    <t>MSFT, ADBE, PD</t>
  </si>
  <si>
    <t>CNXC, EGAN, AKAM</t>
  </si>
  <si>
    <t>AXP, IIIV, WEX</t>
  </si>
  <si>
    <t>PKI, TMO, ICLR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</si>
</sst>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horizont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/>
    <xf numFmtId="164" fontId="0" fillId="0" borderId="0" xfId="2" applyNumberFormat="1" applyFont="1"/>
    <xf numFmtId="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 vertical="center"/>
    </xf>
    <xf numFmtId="10" fontId="0" fillId="0" borderId="5" xfId="3" applyNumberFormat="1" applyFont="1" applyBorder="1" applyAlignment="1">
      <alignment horizontal="center" vertical="center"/>
    </xf>
    <xf numFmtId="0" fontId="0" fillId="2" borderId="4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 applyAlignment="1">
      <alignment horizontal="center" vertical="center"/>
    </xf>
    <xf numFmtId="10" fontId="0" fillId="2" borderId="5" xfId="3" applyNumberFormat="1" applyFont="1" applyFill="1" applyBorder="1" applyAlignment="1">
      <alignment horizontal="center" vertical="center"/>
    </xf>
    <xf numFmtId="0" fontId="0" fillId="2" borderId="6" xfId="0" applyNumberFormat="1" applyFill="1" applyBorder="1"/>
    <xf numFmtId="0" fontId="0" fillId="2" borderId="7" xfId="0" applyFill="1" applyBorder="1" applyAlignment="1">
      <alignment horizontal="left"/>
    </xf>
    <xf numFmtId="0" fontId="0" fillId="2" borderId="7" xfId="0" applyNumberFormat="1" applyFill="1" applyBorder="1" applyAlignment="1">
      <alignment horizontal="center" vertical="center"/>
    </xf>
    <xf numFmtId="10" fontId="0" fillId="2" borderId="8" xfId="3" applyNumberFormat="1" applyFont="1" applyFill="1" applyBorder="1" applyAlignment="1">
      <alignment horizontal="center" vertical="center"/>
    </xf>
    <xf numFmtId="0" fontId="0" fillId="0" borderId="6" xfId="0" applyNumberFormat="1" applyBorder="1"/>
    <xf numFmtId="0" fontId="0" fillId="0" borderId="7" xfId="0" applyBorder="1" applyAlignment="1">
      <alignment horizontal="left"/>
    </xf>
    <xf numFmtId="0" fontId="0" fillId="0" borderId="7" xfId="0" applyNumberFormat="1" applyBorder="1" applyAlignment="1">
      <alignment horizontal="center" vertical="center"/>
    </xf>
    <xf numFmtId="10" fontId="0" fillId="0" borderId="8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2" borderId="0" xfId="3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0" fontId="0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10" fontId="0" fillId="0" borderId="3" xfId="3" applyNumberFormat="1" applyFont="1" applyBorder="1" applyAlignment="1">
      <alignment horizontal="center" vertical="center"/>
    </xf>
    <xf numFmtId="0" fontId="0" fillId="0" borderId="0" xfId="0" applyNumberFormat="1" applyBorder="1"/>
    <xf numFmtId="0" fontId="0" fillId="2" borderId="0" xfId="0" applyNumberFormat="1" applyFill="1" applyBorder="1"/>
    <xf numFmtId="0" fontId="3" fillId="0" borderId="0" xfId="0" applyNumberFormat="1" applyFont="1" applyBorder="1"/>
    <xf numFmtId="0" fontId="3" fillId="2" borderId="0" xfId="0" applyNumberFormat="1" applyFont="1" applyFill="1" applyBorder="1"/>
    <xf numFmtId="0" fontId="3" fillId="2" borderId="7" xfId="0" applyNumberFormat="1" applyFont="1" applyFill="1" applyBorder="1"/>
    <xf numFmtId="0" fontId="3" fillId="0" borderId="0" xfId="0" applyFont="1"/>
    <xf numFmtId="0" fontId="0" fillId="0" borderId="11" xfId="0" applyNumberFormat="1" applyBorder="1"/>
    <xf numFmtId="0" fontId="0" fillId="2" borderId="11" xfId="0" applyNumberFormat="1" applyFill="1" applyBorder="1"/>
    <xf numFmtId="0" fontId="0" fillId="2" borderId="12" xfId="0" applyNumberFormat="1" applyFill="1" applyBorder="1"/>
    <xf numFmtId="0" fontId="0" fillId="0" borderId="11" xfId="0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1" xfId="0" applyNumberFormat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9" xfId="0" applyFont="1" applyFill="1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0" fontId="0" fillId="0" borderId="11" xfId="3" applyNumberFormat="1" applyFont="1" applyBorder="1" applyAlignment="1">
      <alignment horizontal="center" vertical="center"/>
    </xf>
    <xf numFmtId="10" fontId="0" fillId="2" borderId="11" xfId="3" applyNumberFormat="1" applyFont="1" applyFill="1" applyBorder="1" applyAlignment="1">
      <alignment horizontal="center" vertical="center"/>
    </xf>
    <xf numFmtId="10" fontId="0" fillId="2" borderId="12" xfId="3" applyNumberFormat="1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NumberFormat="1" applyFill="1" applyBorder="1" applyAlignment="1">
      <alignment horizontal="center" vertical="center"/>
    </xf>
    <xf numFmtId="10" fontId="0" fillId="2" borderId="3" xfId="3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3" borderId="0" xfId="0" applyFont="1" applyFill="1" applyBorder="1"/>
    <xf numFmtId="0" fontId="0" fillId="4" borderId="0" xfId="0" applyFill="1"/>
    <xf numFmtId="0" fontId="1" fillId="0" borderId="0" xfId="0" applyFont="1" applyFill="1" applyBorder="1"/>
    <xf numFmtId="0" fontId="1" fillId="4" borderId="7" xfId="0" applyFont="1" applyFill="1" applyBorder="1"/>
    <xf numFmtId="0" fontId="1" fillId="5" borderId="7" xfId="0" applyFont="1" applyFill="1" applyBorder="1"/>
    <xf numFmtId="0" fontId="0" fillId="5" borderId="0" xfId="0" applyFill="1"/>
    <xf numFmtId="0" fontId="0" fillId="0" borderId="4" xfId="0" applyNumberFormat="1" applyFill="1" applyBorder="1"/>
    <xf numFmtId="16" fontId="1" fillId="0" borderId="0" xfId="0" applyNumberFormat="1" applyFont="1" applyFill="1" applyBorder="1"/>
    <xf numFmtId="0" fontId="1" fillId="3" borderId="9" xfId="0" quotePrefix="1" applyFont="1" applyFill="1" applyBorder="1"/>
    <xf numFmtId="0" fontId="0" fillId="6" borderId="0" xfId="0" applyFill="1"/>
    <xf numFmtId="0" fontId="0" fillId="6" borderId="1" xfId="0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left" vertical="center"/>
    </xf>
    <xf numFmtId="0" fontId="0" fillId="6" borderId="14" xfId="0" applyFill="1" applyBorder="1"/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7" borderId="9" xfId="0" applyFont="1" applyFill="1" applyBorder="1"/>
    <xf numFmtId="43" fontId="0" fillId="6" borderId="0" xfId="2" applyFont="1" applyFill="1"/>
    <xf numFmtId="0" fontId="1" fillId="7" borderId="0" xfId="0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4" xfId="0" applyNumberFormat="1" applyFill="1" applyBorder="1"/>
    <xf numFmtId="0" fontId="0" fillId="6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center" vertical="center"/>
    </xf>
    <xf numFmtId="10" fontId="0" fillId="6" borderId="5" xfId="3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/>
    <xf numFmtId="0" fontId="0" fillId="6" borderId="11" xfId="0" applyNumberFormat="1" applyFill="1" applyBorder="1"/>
    <xf numFmtId="0" fontId="0" fillId="6" borderId="11" xfId="0" applyFill="1" applyBorder="1" applyAlignment="1">
      <alignment horizontal="left"/>
    </xf>
    <xf numFmtId="0" fontId="0" fillId="6" borderId="1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/>
    </xf>
    <xf numFmtId="10" fontId="0" fillId="6" borderId="0" xfId="3" applyNumberFormat="1" applyFont="1" applyFill="1" applyBorder="1" applyAlignment="1">
      <alignment horizontal="center" vertical="center"/>
    </xf>
    <xf numFmtId="10" fontId="0" fillId="6" borderId="11" xfId="3" applyNumberFormat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/>
    </xf>
    <xf numFmtId="0" fontId="0" fillId="6" borderId="7" xfId="0" applyNumberFormat="1" applyFill="1" applyBorder="1" applyAlignment="1">
      <alignment horizontal="center" vertical="center"/>
    </xf>
    <xf numFmtId="10" fontId="0" fillId="6" borderId="8" xfId="3" applyNumberFormat="1" applyFont="1" applyFill="1" applyBorder="1" applyAlignment="1">
      <alignment horizontal="center" vertical="center"/>
    </xf>
    <xf numFmtId="0" fontId="1" fillId="3" borderId="0" xfId="0" quotePrefix="1" applyFont="1" applyFill="1" applyBorder="1"/>
  </cellXfs>
  <cellStyles count="4">
    <cellStyle name="Comma" xfId="2" builtinId="3"/>
    <cellStyle name="List Panel Header" xfId="1" xr:uid="{00000000-0005-0000-0000-000000000000}"/>
    <cellStyle name="Normal" xfId="0" builtinId="0"/>
    <cellStyle name="Percent" xfId="3" builtinId="5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shikawa Takako" refreshedDate="44646.443599537037" createdVersion="7" refreshedVersion="7" minRefreshableVersion="3" recordCount="197" xr:uid="{35516A86-0CAF-0346-9B25-6CAFBBABA57F}">
  <cacheSource type="worksheet">
    <worksheetSource ref="A1:K198" sheet="Export"/>
  </cacheSource>
  <cacheFields count="11">
    <cacheField name="Order" numFmtId="0">
      <sharedItems containsSemiMixedTypes="0" containsString="0" containsNumber="1" containsInteger="1" minValue="1" maxValue="197"/>
    </cacheField>
    <cacheField name="Symbol" numFmtId="0">
      <sharedItems/>
    </cacheField>
    <cacheField name="Name" numFmtId="0">
      <sharedItems/>
    </cacheField>
    <cacheField name="Number of Stocks" numFmtId="0">
      <sharedItems containsSemiMixedTypes="0" containsString="0" containsNumber="1" containsInteger="1" minValue="1" maxValue="2874"/>
    </cacheField>
    <cacheField name="Ind Group Rank" numFmtId="0">
      <sharedItems containsSemiMixedTypes="0" containsString="0" containsNumber="1" containsInteger="1" minValue="1" maxValue="197" count="1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</sharedItems>
    </cacheField>
    <cacheField name="Ind Grp Rnk Last Week" numFmtId="0">
      <sharedItems containsSemiMixedTypes="0" containsString="0" containsNumber="1" containsInteger="1" minValue="1" maxValue="197" count="197">
        <n v="1"/>
        <n v="3"/>
        <n v="2"/>
        <n v="4"/>
        <n v="11"/>
        <n v="5"/>
        <n v="13"/>
        <n v="8"/>
        <n v="12"/>
        <n v="7"/>
        <n v="6"/>
        <n v="10"/>
        <n v="9"/>
        <n v="16"/>
        <n v="19"/>
        <n v="17"/>
        <n v="14"/>
        <n v="21"/>
        <n v="20"/>
        <n v="22"/>
        <n v="25"/>
        <n v="23"/>
        <n v="38"/>
        <n v="24"/>
        <n v="15"/>
        <n v="31"/>
        <n v="35"/>
        <n v="39"/>
        <n v="28"/>
        <n v="62"/>
        <n v="34"/>
        <n v="32"/>
        <n v="27"/>
        <n v="30"/>
        <n v="43"/>
        <n v="57"/>
        <n v="26"/>
        <n v="52"/>
        <n v="36"/>
        <n v="29"/>
        <n v="49"/>
        <n v="33"/>
        <n v="44"/>
        <n v="40"/>
        <n v="45"/>
        <n v="18"/>
        <n v="41"/>
        <n v="50"/>
        <n v="48"/>
        <n v="58"/>
        <n v="53"/>
        <n v="82"/>
        <n v="55"/>
        <n v="80"/>
        <n v="56"/>
        <n v="46"/>
        <n v="68"/>
        <n v="37"/>
        <n v="71"/>
        <n v="77"/>
        <n v="65"/>
        <n v="51"/>
        <n v="67"/>
        <n v="61"/>
        <n v="79"/>
        <n v="59"/>
        <n v="54"/>
        <n v="47"/>
        <n v="90"/>
        <n v="66"/>
        <n v="64"/>
        <n v="73"/>
        <n v="106"/>
        <n v="92"/>
        <n v="42"/>
        <n v="81"/>
        <n v="72"/>
        <n v="97"/>
        <n v="93"/>
        <n v="83"/>
        <n v="88"/>
        <n v="63"/>
        <n v="74"/>
        <n v="136"/>
        <n v="78"/>
        <n v="69"/>
        <n v="86"/>
        <n v="109"/>
        <n v="85"/>
        <n v="76"/>
        <n v="70"/>
        <n v="60"/>
        <n v="119"/>
        <n v="98"/>
        <n v="84"/>
        <n v="99"/>
        <n v="100"/>
        <n v="96"/>
        <n v="89"/>
        <n v="94"/>
        <n v="111"/>
        <n v="107"/>
        <n v="118"/>
        <n v="108"/>
        <n v="101"/>
        <n v="91"/>
        <n v="75"/>
        <n v="113"/>
        <n v="103"/>
        <n v="110"/>
        <n v="120"/>
        <n v="95"/>
        <n v="121"/>
        <n v="105"/>
        <n v="102"/>
        <n v="112"/>
        <n v="150"/>
        <n v="104"/>
        <n v="135"/>
        <n v="134"/>
        <n v="126"/>
        <n v="87"/>
        <n v="130"/>
        <n v="131"/>
        <n v="128"/>
        <n v="145"/>
        <n v="117"/>
        <n v="133"/>
        <n v="147"/>
        <n v="122"/>
        <n v="124"/>
        <n v="153"/>
        <n v="125"/>
        <n v="144"/>
        <n v="114"/>
        <n v="138"/>
        <n v="142"/>
        <n v="139"/>
        <n v="156"/>
        <n v="151"/>
        <n v="146"/>
        <n v="123"/>
        <n v="137"/>
        <n v="129"/>
        <n v="127"/>
        <n v="143"/>
        <n v="160"/>
        <n v="116"/>
        <n v="140"/>
        <n v="148"/>
        <n v="155"/>
        <n v="141"/>
        <n v="158"/>
        <n v="165"/>
        <n v="157"/>
        <n v="152"/>
        <n v="170"/>
        <n v="176"/>
        <n v="164"/>
        <n v="159"/>
        <n v="149"/>
        <n v="162"/>
        <n v="132"/>
        <n v="172"/>
        <n v="171"/>
        <n v="115"/>
        <n v="167"/>
        <n v="184"/>
        <n v="175"/>
        <n v="161"/>
        <n v="168"/>
        <n v="163"/>
        <n v="169"/>
        <n v="166"/>
        <n v="178"/>
        <n v="186"/>
        <n v="174"/>
        <n v="179"/>
        <n v="177"/>
        <n v="182"/>
        <n v="194"/>
        <n v="180"/>
        <n v="189"/>
        <n v="183"/>
        <n v="154"/>
        <n v="181"/>
        <n v="190"/>
        <n v="185"/>
        <n v="173"/>
        <n v="187"/>
        <n v="191"/>
        <n v="193"/>
        <n v="192"/>
        <n v="188"/>
        <n v="195"/>
        <n v="196"/>
        <n v="197"/>
      </sharedItems>
    </cacheField>
    <cacheField name="Ind Grp Rnk 3 Mo Ago" numFmtId="0">
      <sharedItems containsSemiMixedTypes="0" containsString="0" containsNumber="1" containsInteger="1" minValue="1" maxValue="197"/>
    </cacheField>
    <cacheField name="Ind Grp Rnk 6 Mo Ago" numFmtId="0">
      <sharedItems containsSemiMixedTypes="0" containsString="0" containsNumber="1" containsInteger="1" minValue="1" maxValue="197"/>
    </cacheField>
    <cacheField name="% Chg YTD" numFmtId="0">
      <sharedItems containsSemiMixedTypes="0" containsString="0" containsNumber="1" minValue="-33.99" maxValue="76.78"/>
    </cacheField>
    <cacheField name="Ind Mkt Val (bil)" numFmtId="0">
      <sharedItems containsSemiMixedTypes="0" containsString="0" containsNumber="1" containsInteger="1" minValue="0" maxValue="18460"/>
    </cacheField>
    <cacheField name="Sector" numFmtId="0">
      <sharedItems count="33">
        <s v="ENERGY"/>
        <s v="AGRICULTRE"/>
        <s v="METALS"/>
        <s v="MINING"/>
        <s v="MEDIA"/>
        <s v="MEDICAL"/>
        <s v="TRANSPRT"/>
        <s v="UTILITY"/>
        <s v="RETAIL"/>
        <s v="FOOD/BEV"/>
        <s v="BANKS"/>
        <s v="AEROSPACE"/>
        <s v="INSURANCE"/>
        <s v="MISC"/>
        <s v="CHEMICAL"/>
        <s v="LEISURE"/>
        <s v="FINANCE"/>
        <s v="TELECOM"/>
        <s v="BUILDING"/>
        <s v="S&amp;Ls"/>
        <s v="REAL EST"/>
        <s v="COMPUTER"/>
        <s v="CHIPS"/>
        <s v="BUSINS SVC"/>
        <s v="CONSUMER"/>
        <s v="MACHINE"/>
        <s v="SOFTWARE"/>
        <s v="ELECTRNCS"/>
        <s v="ALCOHL/TOB"/>
        <s v="AUTO"/>
        <s v="INTERNET"/>
        <s v="APPAREL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144"/>
    <s v="G1315"/>
    <s v="Oil&amp;Gas-Intl Expl&amp;Prod"/>
    <n v="15"/>
    <x v="0"/>
    <x v="0"/>
    <n v="111"/>
    <n v="87"/>
    <n v="60.81"/>
    <n v="303"/>
    <x v="0"/>
  </r>
  <r>
    <n v="70"/>
    <s v="G1319"/>
    <s v="Energy-Coal"/>
    <n v="12"/>
    <x v="1"/>
    <x v="1"/>
    <n v="23"/>
    <n v="1"/>
    <n v="61"/>
    <n v="206"/>
    <x v="0"/>
  </r>
  <r>
    <n v="140"/>
    <s v="G1312"/>
    <s v="Oil&amp;Gas-Cdn Expl&amp;Prod"/>
    <n v="6"/>
    <x v="2"/>
    <x v="2"/>
    <n v="19"/>
    <n v="102"/>
    <n v="51.04"/>
    <n v="85"/>
    <x v="0"/>
  </r>
  <r>
    <n v="141"/>
    <s v="G1381"/>
    <s v="Oil&amp;Gas-Drilling"/>
    <n v="10"/>
    <x v="3"/>
    <x v="3"/>
    <n v="194"/>
    <n v="127"/>
    <n v="76.78"/>
    <n v="42"/>
    <x v="0"/>
  </r>
  <r>
    <n v="147"/>
    <s v="G1311"/>
    <s v="Oil&amp;Gas-Royalty Trust"/>
    <n v="14"/>
    <x v="4"/>
    <x v="4"/>
    <n v="59"/>
    <n v="197"/>
    <n v="19.93"/>
    <n v="0"/>
    <x v="0"/>
  </r>
  <r>
    <n v="27"/>
    <s v="G1800"/>
    <s v="Chemicals-Agricultural"/>
    <n v="14"/>
    <x v="5"/>
    <x v="5"/>
    <n v="30"/>
    <n v="69"/>
    <n v="38.03"/>
    <n v="182"/>
    <x v="1"/>
  </r>
  <r>
    <n v="173"/>
    <s v="G3312"/>
    <s v="Steel-Producers"/>
    <n v="16"/>
    <x v="6"/>
    <x v="6"/>
    <n v="62"/>
    <n v="44"/>
    <n v="41.78"/>
    <n v="300"/>
    <x v="2"/>
  </r>
  <r>
    <n v="149"/>
    <s v="G1310"/>
    <s v="Oil&amp;Gas-U S Expl&amp;Prod"/>
    <n v="58"/>
    <x v="7"/>
    <x v="7"/>
    <n v="92"/>
    <n v="19"/>
    <n v="35.89"/>
    <n v="341"/>
    <x v="0"/>
  </r>
  <r>
    <n v="138"/>
    <s v="G1099"/>
    <s v="Mining-Metal Ores"/>
    <n v="37"/>
    <x v="8"/>
    <x v="8"/>
    <n v="35"/>
    <n v="151"/>
    <n v="29.45"/>
    <n v="974"/>
    <x v="3"/>
  </r>
  <r>
    <n v="143"/>
    <s v="G1317"/>
    <s v="Oil&amp;Gas-Integrated"/>
    <n v="22"/>
    <x v="9"/>
    <x v="9"/>
    <n v="94"/>
    <n v="107"/>
    <n v="41.69"/>
    <n v="18460"/>
    <x v="0"/>
  </r>
  <r>
    <n v="142"/>
    <s v="G1380"/>
    <s v="Oil&amp;Gas-Field Services"/>
    <n v="31"/>
    <x v="10"/>
    <x v="10"/>
    <n v="177"/>
    <n v="114"/>
    <n v="43.46"/>
    <n v="116"/>
    <x v="0"/>
  </r>
  <r>
    <n v="145"/>
    <s v="G3533"/>
    <s v="Oil&amp;Gas-Machinery/Equip"/>
    <n v="21"/>
    <x v="11"/>
    <x v="11"/>
    <n v="143"/>
    <n v="30"/>
    <n v="31.89"/>
    <n v="58"/>
    <x v="0"/>
  </r>
  <r>
    <n v="119"/>
    <s v="G2721"/>
    <s v="Media-Periodicals"/>
    <n v="3"/>
    <x v="12"/>
    <x v="12"/>
    <n v="4"/>
    <n v="23"/>
    <n v="26.77"/>
    <n v="59"/>
    <x v="4"/>
  </r>
  <r>
    <n v="134"/>
    <s v="G5022"/>
    <s v="Medical-Whlsle Drg/Suppl"/>
    <n v="7"/>
    <x v="13"/>
    <x v="13"/>
    <n v="68"/>
    <n v="173"/>
    <n v="17.96"/>
    <n v="99"/>
    <x v="5"/>
  </r>
  <r>
    <n v="189"/>
    <s v="G4411"/>
    <s v="Transportation-Ship"/>
    <n v="28"/>
    <x v="14"/>
    <x v="14"/>
    <n v="167"/>
    <n v="5"/>
    <n v="36.229999999999997"/>
    <n v="33"/>
    <x v="6"/>
  </r>
  <r>
    <n v="146"/>
    <s v="G2900"/>
    <s v="Oil&amp;Gas-Refining/Mktg"/>
    <n v="29"/>
    <x v="15"/>
    <x v="15"/>
    <n v="171"/>
    <n v="147"/>
    <n v="18.920000000000002"/>
    <n v="224"/>
    <x v="0"/>
  </r>
  <r>
    <n v="137"/>
    <s v="G1040"/>
    <s v="Mining-Gold/Silver/Gems"/>
    <n v="73"/>
    <x v="16"/>
    <x v="16"/>
    <n v="168"/>
    <n v="182"/>
    <n v="16.079999999999998"/>
    <n v="308"/>
    <x v="3"/>
  </r>
  <r>
    <n v="174"/>
    <s v="G3313"/>
    <s v="Steel-Specialty Alloys"/>
    <n v="9"/>
    <x v="17"/>
    <x v="17"/>
    <n v="179"/>
    <n v="176"/>
    <n v="32.119999999999997"/>
    <n v="29"/>
    <x v="2"/>
  </r>
  <r>
    <n v="148"/>
    <s v="G4922"/>
    <s v="Oil&amp;Gas-Transprt/Pipelne"/>
    <n v="56"/>
    <x v="18"/>
    <x v="18"/>
    <n v="127"/>
    <n v="53"/>
    <n v="19.29"/>
    <n v="502"/>
    <x v="0"/>
  </r>
  <r>
    <n v="135"/>
    <s v="G5091"/>
    <s v="Metal Prds-Distributor"/>
    <n v="3"/>
    <x v="19"/>
    <x v="19"/>
    <n v="180"/>
    <n v="189"/>
    <n v="28.9"/>
    <n v="23"/>
    <x v="2"/>
  </r>
  <r>
    <n v="194"/>
    <s v="G4920"/>
    <s v="Utility-Gas Distribution"/>
    <n v="9"/>
    <x v="20"/>
    <x v="20"/>
    <n v="125"/>
    <n v="188"/>
    <n v="10.6"/>
    <n v="40"/>
    <x v="7"/>
  </r>
  <r>
    <n v="165"/>
    <s v="G5411"/>
    <s v="Retail-Super/Mini Mkts"/>
    <n v="13"/>
    <x v="21"/>
    <x v="21"/>
    <n v="8"/>
    <n v="81"/>
    <n v="4.3600000000000003"/>
    <n v="111"/>
    <x v="8"/>
  </r>
  <r>
    <n v="90"/>
    <s v="G2041"/>
    <s v="Food-Grain &amp; Related"/>
    <n v="5"/>
    <x v="22"/>
    <x v="22"/>
    <n v="114"/>
    <n v="170"/>
    <n v="15.9"/>
    <n v="75"/>
    <x v="9"/>
  </r>
  <r>
    <n v="9"/>
    <s v="G1440"/>
    <s v="Banks-Foreign"/>
    <n v="27"/>
    <x v="23"/>
    <x v="23"/>
    <n v="161"/>
    <n v="118"/>
    <n v="9.0500000000000007"/>
    <n v="10789"/>
    <x v="10"/>
  </r>
  <r>
    <n v="155"/>
    <s v="G8077"/>
    <s v="Retail-Department Stores"/>
    <n v="6"/>
    <x v="24"/>
    <x v="24"/>
    <n v="9"/>
    <n v="2"/>
    <n v="12.77"/>
    <n v="31"/>
    <x v="8"/>
  </r>
  <r>
    <n v="1"/>
    <s v="G3722"/>
    <s v="Aerospace/Defense"/>
    <n v="59"/>
    <x v="25"/>
    <x v="25"/>
    <n v="145"/>
    <n v="129"/>
    <n v="11.11"/>
    <n v="913"/>
    <x v="11"/>
  </r>
  <r>
    <n v="69"/>
    <s v="G1318"/>
    <s v="Energy-Alternative/Other"/>
    <n v="46"/>
    <x v="26"/>
    <x v="26"/>
    <n v="55"/>
    <n v="146"/>
    <n v="1.34"/>
    <n v="100"/>
    <x v="0"/>
  </r>
  <r>
    <n v="101"/>
    <s v="G6330"/>
    <s v="Insurance-Prop/Cas/Titl"/>
    <n v="65"/>
    <x v="27"/>
    <x v="27"/>
    <n v="82"/>
    <n v="98"/>
    <n v="10.33"/>
    <n v="535"/>
    <x v="12"/>
  </r>
  <r>
    <n v="188"/>
    <s v="G4010"/>
    <s v="Transportation-Rail"/>
    <n v="6"/>
    <x v="28"/>
    <x v="28"/>
    <n v="81"/>
    <n v="174"/>
    <n v="3.95"/>
    <n v="477"/>
    <x v="6"/>
  </r>
  <r>
    <n v="2"/>
    <s v="G1000"/>
    <s v="Agricultural Operations"/>
    <n v="22"/>
    <x v="29"/>
    <x v="29"/>
    <n v="160"/>
    <n v="119"/>
    <n v="12.43"/>
    <n v="77"/>
    <x v="1"/>
  </r>
  <r>
    <n v="60"/>
    <s v="G9900"/>
    <s v="Diversified Operations"/>
    <n v="21"/>
    <x v="30"/>
    <x v="30"/>
    <n v="123"/>
    <n v="111"/>
    <n v="1.23"/>
    <n v="3296"/>
    <x v="13"/>
  </r>
  <r>
    <n v="28"/>
    <s v="G2818"/>
    <s v="Chemicals-Basic"/>
    <n v="15"/>
    <x v="31"/>
    <x v="31"/>
    <n v="117"/>
    <n v="164"/>
    <n v="4.91"/>
    <n v="382"/>
    <x v="14"/>
  </r>
  <r>
    <n v="108"/>
    <s v="G7900"/>
    <s v="Leisure-Services"/>
    <n v="43"/>
    <x v="32"/>
    <x v="32"/>
    <n v="38"/>
    <n v="97"/>
    <n v="-3.07"/>
    <n v="266"/>
    <x v="15"/>
  </r>
  <r>
    <n v="186"/>
    <s v="G8075"/>
    <s v="Transportation-Equip Mfg"/>
    <n v="10"/>
    <x v="33"/>
    <x v="33"/>
    <n v="134"/>
    <n v="163"/>
    <n v="11.42"/>
    <n v="25"/>
    <x v="6"/>
  </r>
  <r>
    <n v="88"/>
    <s v="G2070"/>
    <s v="Food-Confectionery"/>
    <n v="5"/>
    <x v="34"/>
    <x v="34"/>
    <n v="89"/>
    <n v="117"/>
    <n v="3.17"/>
    <n v="120"/>
    <x v="9"/>
  </r>
  <r>
    <n v="112"/>
    <s v="G3522"/>
    <s v="Machinery-Farm"/>
    <n v="6"/>
    <x v="35"/>
    <x v="35"/>
    <n v="165"/>
    <n v="167"/>
    <n v="17.38"/>
    <n v="149"/>
    <x v="1"/>
  </r>
  <r>
    <n v="10"/>
    <s v="G6023"/>
    <s v="Banks-Midwest"/>
    <n v="57"/>
    <x v="36"/>
    <x v="36"/>
    <n v="58"/>
    <n v="158"/>
    <n v="1.1299999999999999"/>
    <n v="56"/>
    <x v="10"/>
  </r>
  <r>
    <n v="192"/>
    <s v="G4942"/>
    <s v="Utility-Diversified"/>
    <n v="29"/>
    <x v="37"/>
    <x v="37"/>
    <n v="95"/>
    <n v="132"/>
    <n v="3.87"/>
    <n v="911"/>
    <x v="7"/>
  </r>
  <r>
    <n v="73"/>
    <s v="G6147"/>
    <s v="Finance-Commercial Loans"/>
    <n v="15"/>
    <x v="38"/>
    <x v="38"/>
    <n v="16"/>
    <n v="106"/>
    <n v="-2.98"/>
    <n v="16"/>
    <x v="16"/>
  </r>
  <r>
    <n v="15"/>
    <s v="G6024"/>
    <s v="Banks-West/Southwest"/>
    <n v="69"/>
    <x v="39"/>
    <x v="39"/>
    <n v="64"/>
    <n v="137"/>
    <n v="-0.26"/>
    <n v="177"/>
    <x v="10"/>
  </r>
  <r>
    <n v="127"/>
    <s v="G8061"/>
    <s v="Medical-Managed Care"/>
    <n v="15"/>
    <x v="40"/>
    <x v="40"/>
    <n v="70"/>
    <n v="123"/>
    <n v="-0.54"/>
    <n v="821"/>
    <x v="5"/>
  </r>
  <r>
    <n v="12"/>
    <s v="G6021"/>
    <s v="Banks-Northeast"/>
    <n v="90"/>
    <x v="41"/>
    <x v="41"/>
    <n v="28"/>
    <n v="75"/>
    <n v="-2.02"/>
    <n v="130"/>
    <x v="10"/>
  </r>
  <r>
    <n v="150"/>
    <s v="G2621"/>
    <s v="Paper &amp; Paper Products"/>
    <n v="15"/>
    <x v="42"/>
    <x v="42"/>
    <n v="71"/>
    <n v="57"/>
    <n v="3.14"/>
    <n v="80"/>
    <x v="13"/>
  </r>
  <r>
    <n v="196"/>
    <s v="G3577"/>
    <s v="Wholesale-Electronics"/>
    <n v="5"/>
    <x v="43"/>
    <x v="43"/>
    <n v="112"/>
    <n v="160"/>
    <n v="0.75"/>
    <n v="11"/>
    <x v="8"/>
  </r>
  <r>
    <n v="181"/>
    <s v="G3552"/>
    <s v="Telecom-Fiber Optics"/>
    <n v="9"/>
    <x v="44"/>
    <x v="44"/>
    <n v="3"/>
    <n v="154"/>
    <n v="-15.75"/>
    <n v="23"/>
    <x v="17"/>
  </r>
  <r>
    <n v="26"/>
    <s v="G2400"/>
    <s v="Bldg-Wood Prds"/>
    <n v="4"/>
    <x v="45"/>
    <x v="45"/>
    <n v="11"/>
    <n v="135"/>
    <n v="-9.8000000000000007"/>
    <n v="24"/>
    <x v="18"/>
  </r>
  <r>
    <n v="22"/>
    <s v="G1621"/>
    <s v="Bldg-Heavy Construction"/>
    <n v="21"/>
    <x v="46"/>
    <x v="46"/>
    <n v="108"/>
    <n v="110"/>
    <n v="4"/>
    <n v="77"/>
    <x v="18"/>
  </r>
  <r>
    <n v="86"/>
    <s v="G6120"/>
    <s v="Finance-Savings &amp; Loan"/>
    <n v="54"/>
    <x v="47"/>
    <x v="47"/>
    <n v="98"/>
    <n v="101"/>
    <n v="-0.12"/>
    <n v="75"/>
    <x v="19"/>
  </r>
  <r>
    <n v="152"/>
    <s v="G6732"/>
    <s v="Real Estate Dvlpmt/Ops"/>
    <n v="57"/>
    <x v="48"/>
    <x v="48"/>
    <n v="49"/>
    <n v="25"/>
    <n v="-9.89"/>
    <n v="687"/>
    <x v="20"/>
  </r>
  <r>
    <n v="53"/>
    <s v="G3574"/>
    <s v="Computer-Networking"/>
    <n v="17"/>
    <x v="49"/>
    <x v="49"/>
    <n v="7"/>
    <n v="77"/>
    <n v="-9.9"/>
    <n v="258"/>
    <x v="21"/>
  </r>
  <r>
    <n v="175"/>
    <s v="G4811"/>
    <s v="Telecom Svcs- Foreign"/>
    <n v="27"/>
    <x v="50"/>
    <x v="50"/>
    <n v="116"/>
    <n v="95"/>
    <n v="5.47"/>
    <n v="7416"/>
    <x v="17"/>
  </r>
  <r>
    <n v="180"/>
    <s v="G4894"/>
    <s v="Telecom-Consumer Prods"/>
    <n v="8"/>
    <x v="51"/>
    <x v="51"/>
    <n v="26"/>
    <n v="42"/>
    <n v="-5"/>
    <n v="2878"/>
    <x v="17"/>
  </r>
  <r>
    <n v="122"/>
    <s v="G1005"/>
    <s v="Medical-Diversified"/>
    <n v="6"/>
    <x v="52"/>
    <x v="52"/>
    <n v="44"/>
    <n v="36"/>
    <n v="-4.87"/>
    <n v="1496"/>
    <x v="5"/>
  </r>
  <r>
    <n v="193"/>
    <s v="G4911"/>
    <s v="Utility-Electric Power"/>
    <n v="31"/>
    <x v="53"/>
    <x v="53"/>
    <n v="75"/>
    <n v="125"/>
    <n v="0.34"/>
    <n v="1410"/>
    <x v="7"/>
  </r>
  <r>
    <n v="136"/>
    <s v="G3499"/>
    <s v="Metal Proc &amp; Fabrication"/>
    <n v="29"/>
    <x v="54"/>
    <x v="54"/>
    <n v="109"/>
    <n v="156"/>
    <n v="-1.8"/>
    <n v="326"/>
    <x v="2"/>
  </r>
  <r>
    <n v="13"/>
    <s v="G6022"/>
    <s v="Banks-Southeast"/>
    <n v="74"/>
    <x v="55"/>
    <x v="55"/>
    <n v="73"/>
    <n v="136"/>
    <n v="-5.78"/>
    <n v="117"/>
    <x v="10"/>
  </r>
  <r>
    <n v="11"/>
    <s v="G6020"/>
    <s v="Banks-Money Center"/>
    <n v="22"/>
    <x v="56"/>
    <x v="56"/>
    <n v="115"/>
    <n v="71"/>
    <n v="-3.8"/>
    <n v="3529"/>
    <x v="10"/>
  </r>
  <r>
    <n v="105"/>
    <s v="G7011"/>
    <s v="Leisure-Lodging"/>
    <n v="10"/>
    <x v="57"/>
    <x v="57"/>
    <n v="32"/>
    <n v="116"/>
    <n v="-2.1800000000000002"/>
    <n v="143"/>
    <x v="15"/>
  </r>
  <r>
    <n v="99"/>
    <s v="G1009"/>
    <s v="Insurance-Diversified"/>
    <n v="14"/>
    <x v="58"/>
    <x v="58"/>
    <n v="96"/>
    <n v="43"/>
    <n v="6.51"/>
    <n v="521"/>
    <x v="12"/>
  </r>
  <r>
    <n v="116"/>
    <s v="G2731"/>
    <s v="Media-Books"/>
    <n v="6"/>
    <x v="59"/>
    <x v="59"/>
    <n v="137"/>
    <n v="130"/>
    <n v="-0.95"/>
    <n v="14"/>
    <x v="4"/>
  </r>
  <r>
    <n v="66"/>
    <s v="G3677"/>
    <s v="Elec-Semiconductor Mfg"/>
    <n v="44"/>
    <x v="60"/>
    <x v="60"/>
    <n v="10"/>
    <n v="65"/>
    <n v="-7.79"/>
    <n v="3597"/>
    <x v="22"/>
  </r>
  <r>
    <n v="166"/>
    <s v="G5013"/>
    <s v="Retail/Whlsle-Auto Parts"/>
    <n v="8"/>
    <x v="61"/>
    <x v="61"/>
    <n v="12"/>
    <n v="47"/>
    <n v="-4.79"/>
    <n v="169"/>
    <x v="8"/>
  </r>
  <r>
    <n v="170"/>
    <s v="G5313"/>
    <s v="Retail/Whlsle-Office Sup"/>
    <n v="1"/>
    <x v="62"/>
    <x v="62"/>
    <n v="196"/>
    <n v="161"/>
    <n v="17.34"/>
    <n v="2"/>
    <x v="8"/>
  </r>
  <r>
    <n v="81"/>
    <s v="G6730"/>
    <s v="Finance-Property REIT"/>
    <n v="177"/>
    <x v="63"/>
    <x v="63"/>
    <n v="39"/>
    <n v="41"/>
    <n v="-8.66"/>
    <n v="1451"/>
    <x v="20"/>
  </r>
  <r>
    <n v="97"/>
    <s v="G6320"/>
    <s v="Insurance-Acc &amp; Health"/>
    <n v="5"/>
    <x v="64"/>
    <x v="64"/>
    <n v="54"/>
    <n v="172"/>
    <n v="-7.95"/>
    <n v="58"/>
    <x v="12"/>
  </r>
  <r>
    <n v="123"/>
    <s v="G2830"/>
    <s v="Medical-Ethical Drugs"/>
    <n v="31"/>
    <x v="65"/>
    <x v="65"/>
    <n v="60"/>
    <n v="85"/>
    <n v="-5.9"/>
    <n v="1604"/>
    <x v="5"/>
  </r>
  <r>
    <n v="168"/>
    <s v="G5211"/>
    <s v="Retail/Whlsle-Bldg Prds"/>
    <n v="21"/>
    <x v="66"/>
    <x v="66"/>
    <n v="13"/>
    <n v="80"/>
    <n v="-14.66"/>
    <n v="644"/>
    <x v="8"/>
  </r>
  <r>
    <n v="120"/>
    <s v="G4830"/>
    <s v="Media-Radio/Tv"/>
    <n v="24"/>
    <x v="67"/>
    <x v="67"/>
    <n v="181"/>
    <n v="78"/>
    <n v="13.05"/>
    <n v="37"/>
    <x v="4"/>
  </r>
  <r>
    <n v="157"/>
    <s v="G5912"/>
    <s v="Retail-Drug Stores"/>
    <n v="5"/>
    <x v="68"/>
    <x v="68"/>
    <n v="103"/>
    <n v="159"/>
    <n v="-2.69"/>
    <n v="184"/>
    <x v="8"/>
  </r>
  <r>
    <n v="33"/>
    <s v="G8242"/>
    <s v="Comml Svcs-Consulting"/>
    <n v="26"/>
    <x v="69"/>
    <x v="69"/>
    <n v="53"/>
    <n v="79"/>
    <n v="-3.82"/>
    <n v="63"/>
    <x v="23"/>
  </r>
  <r>
    <n v="87"/>
    <s v="G6412"/>
    <s v="Financial Svcs-Specialty"/>
    <n v="61"/>
    <x v="70"/>
    <x v="70"/>
    <n v="66"/>
    <n v="14"/>
    <n v="-9.94"/>
    <n v="619"/>
    <x v="16"/>
  </r>
  <r>
    <n v="94"/>
    <s v="G7950"/>
    <s v="Funeral Svcs &amp; Rel"/>
    <n v="5"/>
    <x v="71"/>
    <x v="71"/>
    <n v="5"/>
    <n v="84"/>
    <n v="-11.46"/>
    <n v="16"/>
    <x v="24"/>
  </r>
  <r>
    <n v="184"/>
    <s v="G4512"/>
    <s v="Transport-Air Freight"/>
    <n v="5"/>
    <x v="72"/>
    <x v="72"/>
    <n v="85"/>
    <n v="96"/>
    <n v="-5.44"/>
    <n v="220"/>
    <x v="6"/>
  </r>
  <r>
    <n v="64"/>
    <s v="G3676"/>
    <s v="Elec-Semicondctor Fablss"/>
    <n v="30"/>
    <x v="73"/>
    <x v="73"/>
    <n v="1"/>
    <n v="4"/>
    <n v="-11.82"/>
    <n v="953"/>
    <x v="22"/>
  </r>
  <r>
    <n v="190"/>
    <s v="G4210"/>
    <s v="Transportation-Truck"/>
    <n v="19"/>
    <x v="74"/>
    <x v="74"/>
    <n v="2"/>
    <n v="59"/>
    <n v="-12.62"/>
    <n v="103"/>
    <x v="6"/>
  </r>
  <r>
    <n v="77"/>
    <s v="G8073"/>
    <s v="Finance-Invest Bnk/Bkrs"/>
    <n v="31"/>
    <x v="75"/>
    <x v="75"/>
    <n v="69"/>
    <n v="82"/>
    <n v="-6.93"/>
    <n v="419"/>
    <x v="16"/>
  </r>
  <r>
    <n v="197"/>
    <s v="G5040"/>
    <s v="Wholesale-Food"/>
    <n v="9"/>
    <x v="76"/>
    <x v="76"/>
    <n v="67"/>
    <n v="91"/>
    <n v="-6.07"/>
    <n v="60"/>
    <x v="8"/>
  </r>
  <r>
    <n v="65"/>
    <s v="G3674"/>
    <s v="Elec-Semiconductor Equip"/>
    <n v="31"/>
    <x v="77"/>
    <x v="77"/>
    <n v="24"/>
    <n v="55"/>
    <n v="-13.53"/>
    <n v="661"/>
    <x v="22"/>
  </r>
  <r>
    <n v="84"/>
    <s v="G3442"/>
    <s v="Finance-Publ Inv Fd-Eqt"/>
    <n v="125"/>
    <x v="78"/>
    <x v="78"/>
    <n v="128"/>
    <n v="109"/>
    <n v="-5.43"/>
    <n v="0"/>
    <x v="13"/>
  </r>
  <r>
    <n v="58"/>
    <s v="G2653"/>
    <s v="Containers/Packaging"/>
    <n v="19"/>
    <x v="79"/>
    <x v="79"/>
    <n v="107"/>
    <n v="100"/>
    <n v="-1.1100000000000001"/>
    <n v="125"/>
    <x v="13"/>
  </r>
  <r>
    <n v="100"/>
    <s v="G6310"/>
    <s v="Insurance-Life"/>
    <n v="19"/>
    <x v="80"/>
    <x v="80"/>
    <n v="148"/>
    <n v="139"/>
    <n v="1.89"/>
    <n v="500"/>
    <x v="12"/>
  </r>
  <r>
    <n v="36"/>
    <s v="G7394"/>
    <s v="Comml Svcs-Leasing"/>
    <n v="17"/>
    <x v="81"/>
    <x v="81"/>
    <n v="25"/>
    <n v="62"/>
    <n v="-4.58"/>
    <n v="79"/>
    <x v="16"/>
  </r>
  <r>
    <n v="162"/>
    <s v="G8076"/>
    <s v="Retail-Major Disc Chains"/>
    <n v="4"/>
    <x v="82"/>
    <x v="82"/>
    <n v="50"/>
    <n v="34"/>
    <n v="-1.94"/>
    <n v="1439"/>
    <x v="8"/>
  </r>
  <r>
    <n v="71"/>
    <s v="G1320"/>
    <s v="Energy-Solar"/>
    <n v="19"/>
    <x v="83"/>
    <x v="83"/>
    <n v="136"/>
    <n v="181"/>
    <n v="-3.86"/>
    <n v="104"/>
    <x v="0"/>
  </r>
  <r>
    <n v="30"/>
    <s v="G3079"/>
    <s v="Chemicals-Plastics"/>
    <n v="11"/>
    <x v="84"/>
    <x v="84"/>
    <n v="119"/>
    <n v="179"/>
    <n v="-1.37"/>
    <n v="73"/>
    <x v="14"/>
  </r>
  <r>
    <n v="151"/>
    <s v="G3566"/>
    <s v="Pollution Control"/>
    <n v="32"/>
    <x v="85"/>
    <x v="85"/>
    <n v="34"/>
    <n v="38"/>
    <n v="-3.82"/>
    <n v="194"/>
    <x v="25"/>
  </r>
  <r>
    <n v="125"/>
    <s v="G8060"/>
    <s v="Medical-Hospitals"/>
    <n v="10"/>
    <x v="86"/>
    <x v="86"/>
    <n v="139"/>
    <n v="40"/>
    <n v="3.39"/>
    <n v="117"/>
    <x v="5"/>
  </r>
  <r>
    <n v="49"/>
    <s v="G3220"/>
    <s v="Computer Sftwr-Security"/>
    <n v="41"/>
    <x v="87"/>
    <x v="87"/>
    <n v="14"/>
    <n v="7"/>
    <n v="-8.1199999999999992"/>
    <n v="342"/>
    <x v="26"/>
  </r>
  <r>
    <n v="156"/>
    <s v="G5331"/>
    <s v="Retail-Discount&amp;Variety"/>
    <n v="8"/>
    <x v="88"/>
    <x v="88"/>
    <n v="102"/>
    <n v="185"/>
    <n v="-7.35"/>
    <n v="124"/>
    <x v="8"/>
  </r>
  <r>
    <n v="68"/>
    <s v="G3680"/>
    <s v="Electronic-Parts"/>
    <n v="20"/>
    <x v="89"/>
    <x v="89"/>
    <n v="45"/>
    <n v="86"/>
    <n v="-14"/>
    <n v="140"/>
    <x v="27"/>
  </r>
  <r>
    <n v="39"/>
    <s v="G1011"/>
    <s v="Comml Svcs-Staffing"/>
    <n v="27"/>
    <x v="90"/>
    <x v="90"/>
    <n v="56"/>
    <n v="26"/>
    <n v="-3.28"/>
    <n v="49"/>
    <x v="23"/>
  </r>
  <r>
    <n v="183"/>
    <s v="G2100"/>
    <s v="Tobacco"/>
    <n v="8"/>
    <x v="91"/>
    <x v="91"/>
    <n v="173"/>
    <n v="165"/>
    <n v="0.95"/>
    <n v="347"/>
    <x v="28"/>
  </r>
  <r>
    <n v="5"/>
    <s v="G3711"/>
    <s v="Auto Manufacturers"/>
    <n v="32"/>
    <x v="92"/>
    <x v="92"/>
    <n v="6"/>
    <n v="70"/>
    <n v="-12.01"/>
    <n v="2334"/>
    <x v="29"/>
  </r>
  <r>
    <n v="117"/>
    <s v="G2712"/>
    <s v="Media-Diversified"/>
    <n v="20"/>
    <x v="93"/>
    <x v="93"/>
    <n v="152"/>
    <n v="88"/>
    <n v="-3.4"/>
    <n v="589"/>
    <x v="4"/>
  </r>
  <r>
    <n v="18"/>
    <s v="G3585"/>
    <s v="Bldg-A/C &amp; Heating Prds"/>
    <n v="9"/>
    <x v="94"/>
    <x v="94"/>
    <n v="78"/>
    <n v="148"/>
    <n v="-10.220000000000001"/>
    <n v="76"/>
    <x v="18"/>
  </r>
  <r>
    <n v="72"/>
    <s v="G6146"/>
    <s v="Finance-Blank Check"/>
    <n v="693"/>
    <x v="95"/>
    <x v="95"/>
    <n v="133"/>
    <n v="162"/>
    <n v="0.38"/>
    <n v="122"/>
    <x v="13"/>
  </r>
  <r>
    <n v="76"/>
    <s v="G6722"/>
    <s v="Finance-ETF / ETN"/>
    <n v="2874"/>
    <x v="96"/>
    <x v="96"/>
    <n v="100"/>
    <n v="99"/>
    <n v="-4.74"/>
    <n v="0"/>
    <x v="13"/>
  </r>
  <r>
    <n v="17"/>
    <s v="G2086"/>
    <s v="Beverages-Non-Alcoholic"/>
    <n v="19"/>
    <x v="97"/>
    <x v="97"/>
    <n v="20"/>
    <n v="32"/>
    <n v="-18.29"/>
    <n v="826"/>
    <x v="9"/>
  </r>
  <r>
    <n v="187"/>
    <s v="G4700"/>
    <s v="Transportation-Logistics"/>
    <n v="12"/>
    <x v="98"/>
    <x v="98"/>
    <n v="77"/>
    <n v="33"/>
    <n v="-12"/>
    <n v="102"/>
    <x v="6"/>
  </r>
  <r>
    <n v="38"/>
    <s v="G1001"/>
    <s v="Comml Svcs-Outsourcing"/>
    <n v="25"/>
    <x v="99"/>
    <x v="99"/>
    <n v="41"/>
    <n v="72"/>
    <n v="-6.88"/>
    <n v="234"/>
    <x v="23"/>
  </r>
  <r>
    <n v="93"/>
    <s v="G2091"/>
    <s v="Food-Packaged"/>
    <n v="34"/>
    <x v="100"/>
    <x v="100"/>
    <n v="157"/>
    <n v="178"/>
    <n v="-5.19"/>
    <n v="909"/>
    <x v="9"/>
  </r>
  <r>
    <n v="78"/>
    <s v="G8072"/>
    <s v="Finance-Investment Mgmt"/>
    <n v="115"/>
    <x v="101"/>
    <x v="101"/>
    <n v="79"/>
    <n v="37"/>
    <n v="-11.44"/>
    <n v="585"/>
    <x v="16"/>
  </r>
  <r>
    <n v="57"/>
    <s v="G8240"/>
    <s v="Consumer Svcs-Education"/>
    <n v="46"/>
    <x v="102"/>
    <x v="102"/>
    <n v="172"/>
    <n v="177"/>
    <n v="7.98"/>
    <n v="58"/>
    <x v="24"/>
  </r>
  <r>
    <n v="31"/>
    <s v="G2899"/>
    <s v="Chemicals-Specialty"/>
    <n v="47"/>
    <x v="103"/>
    <x v="103"/>
    <n v="43"/>
    <n v="51"/>
    <n v="-9.6199999999999992"/>
    <n v="377"/>
    <x v="14"/>
  </r>
  <r>
    <n v="92"/>
    <s v="G2092"/>
    <s v="Food-Misc Preparation"/>
    <n v="12"/>
    <x v="104"/>
    <x v="104"/>
    <n v="124"/>
    <n v="134"/>
    <n v="-7.02"/>
    <n v="54"/>
    <x v="9"/>
  </r>
  <r>
    <n v="80"/>
    <s v="G6151"/>
    <s v="Finance-Mrtg&amp;Rel Svc"/>
    <n v="22"/>
    <x v="105"/>
    <x v="105"/>
    <n v="91"/>
    <n v="157"/>
    <n v="-9.01"/>
    <n v="45"/>
    <x v="16"/>
  </r>
  <r>
    <n v="14"/>
    <s v="G1008"/>
    <s v="Banks-Super Regional"/>
    <n v="10"/>
    <x v="106"/>
    <x v="106"/>
    <n v="76"/>
    <n v="49"/>
    <n v="-6.08"/>
    <n v="404"/>
    <x v="10"/>
  </r>
  <r>
    <n v="91"/>
    <s v="G2010"/>
    <s v="Food-Meat Products"/>
    <n v="16"/>
    <x v="107"/>
    <x v="107"/>
    <n v="164"/>
    <n v="142"/>
    <n v="-4.51"/>
    <n v="97"/>
    <x v="9"/>
  </r>
  <r>
    <n v="98"/>
    <s v="G6410"/>
    <s v="Insurance-Brokers"/>
    <n v="15"/>
    <x v="108"/>
    <x v="108"/>
    <n v="80"/>
    <n v="105"/>
    <n v="-7.89"/>
    <n v="269"/>
    <x v="12"/>
  </r>
  <r>
    <n v="178"/>
    <s v="G4892"/>
    <s v="Telecom Svcs-Wireless"/>
    <n v="11"/>
    <x v="109"/>
    <x v="109"/>
    <n v="170"/>
    <n v="104"/>
    <n v="1.43"/>
    <n v="175"/>
    <x v="17"/>
  </r>
  <r>
    <n v="79"/>
    <s v="G6731"/>
    <s v="Finance-Mortgage REIT"/>
    <n v="39"/>
    <x v="110"/>
    <x v="110"/>
    <n v="142"/>
    <n v="94"/>
    <n v="-3.76"/>
    <n v="63"/>
    <x v="20"/>
  </r>
  <r>
    <n v="67"/>
    <s v="G3621"/>
    <s v="Electrical-Power/Equipmt"/>
    <n v="41"/>
    <x v="111"/>
    <x v="111"/>
    <n v="51"/>
    <n v="67"/>
    <n v="-13.39"/>
    <n v="246"/>
    <x v="25"/>
  </r>
  <r>
    <n v="16"/>
    <s v="G2085"/>
    <s v="Beverages-Alcoholic"/>
    <n v="19"/>
    <x v="112"/>
    <x v="112"/>
    <n v="126"/>
    <n v="180"/>
    <n v="-12.77"/>
    <n v="796"/>
    <x v="28"/>
  </r>
  <r>
    <n v="19"/>
    <s v="G8074"/>
    <s v="Bldg-Cement/Concrt/Ag"/>
    <n v="11"/>
    <x v="113"/>
    <x v="113"/>
    <n v="47"/>
    <n v="143"/>
    <n v="-14.51"/>
    <n v="301"/>
    <x v="18"/>
  </r>
  <r>
    <n v="104"/>
    <s v="G7901"/>
    <s v="Leisure-Gaming/Equip"/>
    <n v="32"/>
    <x v="114"/>
    <x v="114"/>
    <n v="130"/>
    <n v="24"/>
    <n v="-8.67"/>
    <n v="348"/>
    <x v="15"/>
  </r>
  <r>
    <n v="195"/>
    <s v="G4941"/>
    <s v="Utility-Water Supply"/>
    <n v="15"/>
    <x v="115"/>
    <x v="115"/>
    <n v="37"/>
    <n v="56"/>
    <n v="-12.04"/>
    <n v="60"/>
    <x v="7"/>
  </r>
  <r>
    <n v="34"/>
    <s v="G2751"/>
    <s v="Comml Svcs-Document Mgmt"/>
    <n v="5"/>
    <x v="116"/>
    <x v="116"/>
    <n v="21"/>
    <n v="61"/>
    <n v="5.26"/>
    <n v="18"/>
    <x v="23"/>
  </r>
  <r>
    <n v="50"/>
    <s v="G3578"/>
    <s v="Computer-Data Storage"/>
    <n v="10"/>
    <x v="117"/>
    <x v="117"/>
    <n v="29"/>
    <n v="108"/>
    <n v="-13.68"/>
    <n v="154"/>
    <x v="21"/>
  </r>
  <r>
    <n v="182"/>
    <s v="G4895"/>
    <s v="Telecom-Infrastructure"/>
    <n v="24"/>
    <x v="118"/>
    <x v="118"/>
    <n v="163"/>
    <n v="187"/>
    <n v="-5.49"/>
    <n v="91"/>
    <x v="17"/>
  </r>
  <r>
    <n v="126"/>
    <s v="G8059"/>
    <s v="Medical-Long-term Care"/>
    <n v="11"/>
    <x v="119"/>
    <x v="119"/>
    <n v="191"/>
    <n v="195"/>
    <n v="-0.7"/>
    <n v="15"/>
    <x v="5"/>
  </r>
  <r>
    <n v="114"/>
    <s v="G3537"/>
    <s v="Machinery-Mtl Hdlg/Autmn"/>
    <n v="11"/>
    <x v="120"/>
    <x v="120"/>
    <n v="189"/>
    <n v="191"/>
    <n v="-0.31"/>
    <n v="10"/>
    <x v="25"/>
  </r>
  <r>
    <n v="20"/>
    <s v="G3299"/>
    <s v="Bldg-Constr Prds/Misc"/>
    <n v="40"/>
    <x v="121"/>
    <x v="121"/>
    <n v="15"/>
    <n v="63"/>
    <n v="-20.98"/>
    <n v="151"/>
    <x v="18"/>
  </r>
  <r>
    <n v="132"/>
    <s v="G3840"/>
    <s v="Medical-Supplies"/>
    <n v="14"/>
    <x v="122"/>
    <x v="122"/>
    <n v="93"/>
    <n v="28"/>
    <n v="-5.33"/>
    <n v="150"/>
    <x v="5"/>
  </r>
  <r>
    <n v="111"/>
    <s v="G3531"/>
    <s v="Machinery-Constr/Mining"/>
    <n v="5"/>
    <x v="123"/>
    <x v="123"/>
    <n v="135"/>
    <n v="183"/>
    <n v="-5.36"/>
    <n v="297"/>
    <x v="25"/>
  </r>
  <r>
    <n v="164"/>
    <s v="G5391"/>
    <s v="Retail-Specialty"/>
    <n v="14"/>
    <x v="124"/>
    <x v="124"/>
    <n v="121"/>
    <n v="46"/>
    <n v="-6.73"/>
    <n v="39"/>
    <x v="8"/>
  </r>
  <r>
    <n v="103"/>
    <s v="G3586"/>
    <s v="Internet-Network Sltns"/>
    <n v="16"/>
    <x v="125"/>
    <x v="125"/>
    <n v="42"/>
    <n v="144"/>
    <n v="-13.34"/>
    <n v="91"/>
    <x v="30"/>
  </r>
  <r>
    <n v="169"/>
    <s v="G5971"/>
    <s v="Retail/Whlsle-Jewelry"/>
    <n v="7"/>
    <x v="126"/>
    <x v="126"/>
    <n v="57"/>
    <n v="27"/>
    <n v="-15.33"/>
    <n v="5"/>
    <x v="8"/>
  </r>
  <r>
    <n v="82"/>
    <s v="G6725"/>
    <s v="Finance-Publ Inv Fd-Bal"/>
    <n v="27"/>
    <x v="127"/>
    <x v="127"/>
    <n v="140"/>
    <n v="115"/>
    <n v="-9.3000000000000007"/>
    <n v="0"/>
    <x v="13"/>
  </r>
  <r>
    <n v="131"/>
    <s v="G1044"/>
    <s v="Medical-Services"/>
    <n v="44"/>
    <x v="128"/>
    <x v="128"/>
    <n v="83"/>
    <n v="68"/>
    <n v="-16.22"/>
    <n v="85"/>
    <x v="5"/>
  </r>
  <r>
    <n v="37"/>
    <s v="G8244"/>
    <s v="Comml Svcs-Market Rsrch"/>
    <n v="13"/>
    <x v="129"/>
    <x v="129"/>
    <n v="17"/>
    <n v="16"/>
    <n v="-14.11"/>
    <n v="369"/>
    <x v="23"/>
  </r>
  <r>
    <n v="109"/>
    <s v="G3941"/>
    <s v="Leisure-Toys/Games/Hobby"/>
    <n v="7"/>
    <x v="130"/>
    <x v="130"/>
    <n v="144"/>
    <n v="83"/>
    <n v="-8.09"/>
    <n v="21"/>
    <x v="24"/>
  </r>
  <r>
    <n v="47"/>
    <s v="G3584"/>
    <s v="Computer Sftwr-Gaming"/>
    <n v="22"/>
    <x v="131"/>
    <x v="131"/>
    <n v="176"/>
    <n v="184"/>
    <n v="-13.7"/>
    <n v="473"/>
    <x v="26"/>
  </r>
  <r>
    <n v="61"/>
    <s v="G3664"/>
    <s v="Elec-Contract Mfg"/>
    <n v="14"/>
    <x v="132"/>
    <x v="132"/>
    <n v="61"/>
    <n v="66"/>
    <n v="-9.9700000000000006"/>
    <n v="29"/>
    <x v="27"/>
  </r>
  <r>
    <n v="85"/>
    <s v="G6724"/>
    <s v="Finance-Publ Inv Fd-Glbl"/>
    <n v="69"/>
    <x v="133"/>
    <x v="133"/>
    <n v="149"/>
    <n v="93"/>
    <n v="-11.51"/>
    <n v="0"/>
    <x v="13"/>
  </r>
  <r>
    <n v="6"/>
    <s v="G3714"/>
    <s v="Auto/Truck-Original Eqp"/>
    <n v="39"/>
    <x v="134"/>
    <x v="134"/>
    <n v="122"/>
    <n v="138"/>
    <n v="-15.5"/>
    <n v="128"/>
    <x v="29"/>
  </r>
  <r>
    <n v="54"/>
    <s v="G7392"/>
    <s v="Computer-Tech Services"/>
    <n v="53"/>
    <x v="135"/>
    <x v="135"/>
    <n v="31"/>
    <n v="6"/>
    <n v="-22.31"/>
    <n v="715"/>
    <x v="23"/>
  </r>
  <r>
    <n v="128"/>
    <s v="G1031"/>
    <s v="Medical-Outpnt/Hm Care"/>
    <n v="18"/>
    <x v="136"/>
    <x v="136"/>
    <n v="184"/>
    <n v="175"/>
    <n v="-0.25"/>
    <n v="55"/>
    <x v="5"/>
  </r>
  <r>
    <n v="191"/>
    <s v="G1010"/>
    <s v="Trucks &amp; Parts-Hvy Duty"/>
    <n v="11"/>
    <x v="137"/>
    <x v="137"/>
    <n v="175"/>
    <n v="192"/>
    <n v="-5.74"/>
    <n v="71"/>
    <x v="29"/>
  </r>
  <r>
    <n v="102"/>
    <s v="G3334"/>
    <s v="Internet-Content"/>
    <n v="75"/>
    <x v="138"/>
    <x v="138"/>
    <n v="87"/>
    <n v="10"/>
    <n v="-5.86"/>
    <n v="3549"/>
    <x v="30"/>
  </r>
  <r>
    <n v="51"/>
    <s v="G3580"/>
    <s v="Computer-Hardware/Perip"/>
    <n v="13"/>
    <x v="139"/>
    <x v="139"/>
    <n v="118"/>
    <n v="76"/>
    <n v="-9.56"/>
    <n v="409"/>
    <x v="21"/>
  </r>
  <r>
    <n v="59"/>
    <s v="G2844"/>
    <s v="Cosmetics/Personal Care"/>
    <n v="36"/>
    <x v="140"/>
    <x v="140"/>
    <n v="72"/>
    <n v="113"/>
    <n v="-18.03"/>
    <n v="683"/>
    <x v="24"/>
  </r>
  <r>
    <n v="32"/>
    <s v="G7310"/>
    <s v="Comml Svcs-Advertising"/>
    <n v="40"/>
    <x v="141"/>
    <x v="141"/>
    <n v="99"/>
    <n v="74"/>
    <n v="-13.39"/>
    <n v="140"/>
    <x v="23"/>
  </r>
  <r>
    <n v="8"/>
    <s v="G3011"/>
    <s v="Auto/Truck-Tires &amp; Misc"/>
    <n v="3"/>
    <x v="142"/>
    <x v="142"/>
    <n v="132"/>
    <n v="193"/>
    <n v="-10.119999999999999"/>
    <n v="23"/>
    <x v="29"/>
  </r>
  <r>
    <n v="3"/>
    <s v="G2300"/>
    <s v="Apparel-Clothing Mfg"/>
    <n v="27"/>
    <x v="143"/>
    <x v="143"/>
    <n v="154"/>
    <n v="131"/>
    <n v="-11.25"/>
    <n v="1065"/>
    <x v="31"/>
  </r>
  <r>
    <n v="118"/>
    <s v="G2711"/>
    <s v="Media-Newspapers"/>
    <n v="7"/>
    <x v="144"/>
    <x v="144"/>
    <n v="129"/>
    <n v="155"/>
    <n v="-12.57"/>
    <n v="22"/>
    <x v="4"/>
  </r>
  <r>
    <n v="121"/>
    <s v="G8063"/>
    <s v="Medical-Biomed/Biotech"/>
    <n v="795"/>
    <x v="145"/>
    <x v="145"/>
    <n v="120"/>
    <n v="35"/>
    <n v="-18.32"/>
    <n v="1448"/>
    <x v="5"/>
  </r>
  <r>
    <n v="129"/>
    <s v="G2831"/>
    <s v="Medical-Products"/>
    <n v="141"/>
    <x v="146"/>
    <x v="146"/>
    <n v="101"/>
    <n v="18"/>
    <n v="-12.72"/>
    <n v="865"/>
    <x v="5"/>
  </r>
  <r>
    <n v="167"/>
    <s v="G5014"/>
    <s v="Retail/Whlsle-Automobile"/>
    <n v="27"/>
    <x v="147"/>
    <x v="147"/>
    <n v="113"/>
    <n v="112"/>
    <n v="-12.08"/>
    <n v="87"/>
    <x v="8"/>
  </r>
  <r>
    <n v="62"/>
    <s v="G3662"/>
    <s v="Elec-Misc Products"/>
    <n v="33"/>
    <x v="148"/>
    <x v="148"/>
    <n v="36"/>
    <n v="58"/>
    <n v="-19.75"/>
    <n v="113"/>
    <x v="27"/>
  </r>
  <r>
    <n v="23"/>
    <s v="G7340"/>
    <s v="Bldg-Maintenance &amp; Svc"/>
    <n v="12"/>
    <x v="149"/>
    <x v="149"/>
    <n v="110"/>
    <n v="141"/>
    <n v="-15.18"/>
    <n v="41"/>
    <x v="23"/>
  </r>
  <r>
    <n v="89"/>
    <s v="G2020"/>
    <s v="Food-Dairy Products"/>
    <n v="2"/>
    <x v="150"/>
    <x v="150"/>
    <n v="195"/>
    <n v="194"/>
    <n v="54.57"/>
    <n v="10"/>
    <x v="9"/>
  </r>
  <r>
    <n v="110"/>
    <s v="G7903"/>
    <s v="Leisure-Travel Booking"/>
    <n v="17"/>
    <x v="151"/>
    <x v="151"/>
    <n v="131"/>
    <n v="124"/>
    <n v="-5.19"/>
    <n v="182"/>
    <x v="15"/>
  </r>
  <r>
    <n v="124"/>
    <s v="G8064"/>
    <s v="Medical-Generic Drugs"/>
    <n v="19"/>
    <x v="152"/>
    <x v="152"/>
    <n v="158"/>
    <n v="168"/>
    <n v="-12.22"/>
    <n v="52"/>
    <x v="5"/>
  </r>
  <r>
    <n v="74"/>
    <s v="G6148"/>
    <s v="Finance-Consumer Loans"/>
    <n v="29"/>
    <x v="153"/>
    <x v="153"/>
    <n v="27"/>
    <n v="3"/>
    <n v="-18.170000000000002"/>
    <n v="242"/>
    <x v="16"/>
  </r>
  <r>
    <n v="46"/>
    <s v="G2821"/>
    <s v="Computer Sftwr-Financial"/>
    <n v="41"/>
    <x v="154"/>
    <x v="154"/>
    <n v="90"/>
    <n v="21"/>
    <n v="-15.35"/>
    <n v="272"/>
    <x v="26"/>
  </r>
  <r>
    <n v="113"/>
    <s v="G3569"/>
    <s v="Machinery-Gen Industrial"/>
    <n v="46"/>
    <x v="155"/>
    <x v="155"/>
    <n v="48"/>
    <n v="39"/>
    <n v="-13.37"/>
    <n v="381"/>
    <x v="25"/>
  </r>
  <r>
    <n v="139"/>
    <s v="G1002"/>
    <s v="Office Supplies Mfg"/>
    <n v="6"/>
    <x v="156"/>
    <x v="156"/>
    <n v="169"/>
    <n v="121"/>
    <n v="-14.08"/>
    <n v="18"/>
    <x v="32"/>
  </r>
  <r>
    <n v="133"/>
    <s v="G3831"/>
    <s v="Medical-Systems/Equip"/>
    <n v="74"/>
    <x v="157"/>
    <x v="157"/>
    <n v="97"/>
    <n v="9"/>
    <n v="-17.09"/>
    <n v="251"/>
    <x v="5"/>
  </r>
  <r>
    <n v="177"/>
    <s v="G4891"/>
    <s v="Telecom Svcs-Integrated"/>
    <n v="8"/>
    <x v="158"/>
    <x v="158"/>
    <n v="84"/>
    <n v="50"/>
    <n v="-13.68"/>
    <n v="539"/>
    <x v="17"/>
  </r>
  <r>
    <n v="83"/>
    <s v="G6723"/>
    <s v="Finance-Publ Inv Fd-Bond"/>
    <n v="228"/>
    <x v="159"/>
    <x v="159"/>
    <n v="138"/>
    <n v="120"/>
    <n v="-13.6"/>
    <n v="0"/>
    <x v="13"/>
  </r>
  <r>
    <n v="25"/>
    <s v="G1520"/>
    <s v="Bldg-Resident/Comml"/>
    <n v="22"/>
    <x v="160"/>
    <x v="160"/>
    <n v="33"/>
    <n v="140"/>
    <n v="-22.66"/>
    <n v="126"/>
    <x v="18"/>
  </r>
  <r>
    <n v="179"/>
    <s v="G4893"/>
    <s v="Telecom-Cable/Satl Eqp"/>
    <n v="18"/>
    <x v="161"/>
    <x v="161"/>
    <n v="151"/>
    <n v="64"/>
    <n v="-16.77"/>
    <n v="7"/>
    <x v="17"/>
  </r>
  <r>
    <n v="160"/>
    <s v="G5342"/>
    <s v="Retail-Leisure Products"/>
    <n v="14"/>
    <x v="162"/>
    <x v="162"/>
    <n v="46"/>
    <n v="20"/>
    <n v="-21.12"/>
    <n v="40"/>
    <x v="8"/>
  </r>
  <r>
    <n v="35"/>
    <s v="G3441"/>
    <s v="Comml Svcs-Healthcare"/>
    <n v="10"/>
    <x v="163"/>
    <x v="163"/>
    <n v="86"/>
    <n v="12"/>
    <n v="-13.22"/>
    <n v="23"/>
    <x v="23"/>
  </r>
  <r>
    <n v="163"/>
    <s v="G5812"/>
    <s v="Retail-Restaurants"/>
    <n v="53"/>
    <x v="164"/>
    <x v="164"/>
    <n v="88"/>
    <n v="22"/>
    <n v="-11.4"/>
    <n v="474"/>
    <x v="8"/>
  </r>
  <r>
    <n v="24"/>
    <s v="G3791"/>
    <s v="Bldg-Mobile/Mfg &amp; Rv"/>
    <n v="7"/>
    <x v="165"/>
    <x v="165"/>
    <n v="22"/>
    <n v="126"/>
    <n v="-24.82"/>
    <n v="17"/>
    <x v="18"/>
  </r>
  <r>
    <n v="21"/>
    <s v="G3548"/>
    <s v="Bldg-Hand Tools"/>
    <n v="6"/>
    <x v="166"/>
    <x v="166"/>
    <n v="166"/>
    <n v="149"/>
    <n v="-13.86"/>
    <n v="205"/>
    <x v="18"/>
  </r>
  <r>
    <n v="52"/>
    <s v="G1004"/>
    <s v="Computer-Integrated Syst"/>
    <n v="12"/>
    <x v="167"/>
    <x v="167"/>
    <n v="192"/>
    <n v="186"/>
    <n v="-11.67"/>
    <n v="13"/>
    <x v="21"/>
  </r>
  <r>
    <n v="56"/>
    <s v="G1007"/>
    <s v="Consumer Prod-Specialty"/>
    <n v="32"/>
    <x v="168"/>
    <x v="168"/>
    <n v="185"/>
    <n v="196"/>
    <n v="-12.35"/>
    <n v="33"/>
    <x v="24"/>
  </r>
  <r>
    <n v="185"/>
    <s v="G4511"/>
    <s v="Transportation-Airline"/>
    <n v="21"/>
    <x v="169"/>
    <x v="169"/>
    <n v="182"/>
    <n v="190"/>
    <n v="-8.11"/>
    <n v="1003"/>
    <x v="6"/>
  </r>
  <r>
    <n v="95"/>
    <s v="G3631"/>
    <s v="Hsehold-Appliances/Wares"/>
    <n v="13"/>
    <x v="170"/>
    <x v="170"/>
    <n v="162"/>
    <n v="171"/>
    <n v="-15.78"/>
    <n v="63"/>
    <x v="24"/>
  </r>
  <r>
    <n v="171"/>
    <s v="G3999"/>
    <s v="Security/Sfty"/>
    <n v="48"/>
    <x v="171"/>
    <x v="171"/>
    <n v="146"/>
    <n v="90"/>
    <n v="-15.73"/>
    <n v="70"/>
    <x v="23"/>
  </r>
  <r>
    <n v="96"/>
    <s v="G2510"/>
    <s v="Hsehold/Office Furniture"/>
    <n v="16"/>
    <x v="172"/>
    <x v="172"/>
    <n v="183"/>
    <n v="133"/>
    <n v="-16.39"/>
    <n v="18"/>
    <x v="24"/>
  </r>
  <r>
    <n v="7"/>
    <s v="G3715"/>
    <s v="Auto/Truck-Replace Parts"/>
    <n v="7"/>
    <x v="173"/>
    <x v="173"/>
    <n v="153"/>
    <n v="150"/>
    <n v="-16.32"/>
    <n v="6"/>
    <x v="29"/>
  </r>
  <r>
    <n v="42"/>
    <s v="G3575"/>
    <s v="Computer Sftwr-Design"/>
    <n v="12"/>
    <x v="174"/>
    <x v="174"/>
    <n v="18"/>
    <n v="31"/>
    <n v="-19.73"/>
    <n v="240"/>
    <x v="26"/>
  </r>
  <r>
    <n v="159"/>
    <s v="G3559"/>
    <s v="Retail-Internet"/>
    <n v="60"/>
    <x v="175"/>
    <x v="175"/>
    <n v="159"/>
    <n v="73"/>
    <n v="-8.1199999999999992"/>
    <n v="2638"/>
    <x v="8"/>
  </r>
  <r>
    <n v="176"/>
    <s v="G4896"/>
    <s v="Telecom Svcs-Cable/Satl"/>
    <n v="14"/>
    <x v="176"/>
    <x v="176"/>
    <n v="178"/>
    <n v="52"/>
    <n v="-15.22"/>
    <n v="295"/>
    <x v="17"/>
  </r>
  <r>
    <n v="63"/>
    <s v="G3611"/>
    <s v="Elec-Scientific/Msrng"/>
    <n v="13"/>
    <x v="177"/>
    <x v="177"/>
    <n v="40"/>
    <n v="54"/>
    <n v="-21.48"/>
    <n v="59"/>
    <x v="27"/>
  </r>
  <r>
    <n v="107"/>
    <s v="G3949"/>
    <s v="Leisure-Products"/>
    <n v="22"/>
    <x v="178"/>
    <x v="178"/>
    <n v="174"/>
    <n v="89"/>
    <n v="-19.8"/>
    <n v="49"/>
    <x v="15"/>
  </r>
  <r>
    <n v="172"/>
    <s v="G2840"/>
    <s v="Soap &amp; Clng Preparatns"/>
    <n v="5"/>
    <x v="179"/>
    <x v="179"/>
    <n v="105"/>
    <n v="166"/>
    <n v="-19.78"/>
    <n v="93"/>
    <x v="24"/>
  </r>
  <r>
    <n v="154"/>
    <s v="G1094"/>
    <s v="Retail-Consumer Elec"/>
    <n v="5"/>
    <x v="180"/>
    <x v="180"/>
    <n v="188"/>
    <n v="153"/>
    <n v="-2.23"/>
    <n v="35"/>
    <x v="8"/>
  </r>
  <r>
    <n v="29"/>
    <s v="G2851"/>
    <s v="Chemicals-Paints"/>
    <n v="4"/>
    <x v="181"/>
    <x v="181"/>
    <n v="63"/>
    <n v="152"/>
    <n v="-27.23"/>
    <n v="112"/>
    <x v="18"/>
  </r>
  <r>
    <n v="41"/>
    <s v="G3582"/>
    <s v="Computer Sftwr-Database"/>
    <n v="26"/>
    <x v="182"/>
    <x v="182"/>
    <n v="52"/>
    <n v="15"/>
    <n v="-14.45"/>
    <n v="350"/>
    <x v="26"/>
  </r>
  <r>
    <n v="115"/>
    <s v="G3541"/>
    <s v="Machinery-Tools &amp; Rel"/>
    <n v="4"/>
    <x v="183"/>
    <x v="183"/>
    <n v="156"/>
    <n v="92"/>
    <n v="-13.45"/>
    <n v="27"/>
    <x v="25"/>
  </r>
  <r>
    <n v="153"/>
    <s v="G5621"/>
    <s v="Retail-Apparel/Shoes/Acc"/>
    <n v="34"/>
    <x v="184"/>
    <x v="184"/>
    <n v="141"/>
    <n v="48"/>
    <n v="-24.01"/>
    <n v="255"/>
    <x v="8"/>
  </r>
  <r>
    <n v="48"/>
    <s v="G3069"/>
    <s v="Computer Sftwr-Medical"/>
    <n v="35"/>
    <x v="185"/>
    <x v="185"/>
    <n v="187"/>
    <n v="60"/>
    <n v="-17.579999999999998"/>
    <n v="99"/>
    <x v="26"/>
  </r>
  <r>
    <n v="40"/>
    <s v="G2761"/>
    <s v="Comp Sftwr-Spec Enterprs"/>
    <n v="44"/>
    <x v="186"/>
    <x v="186"/>
    <n v="74"/>
    <n v="8"/>
    <n v="-21.32"/>
    <n v="202"/>
    <x v="26"/>
  </r>
  <r>
    <n v="130"/>
    <s v="G8058"/>
    <s v="Medical-Research Eqp/Svc"/>
    <n v="42"/>
    <x v="187"/>
    <x v="187"/>
    <n v="65"/>
    <n v="11"/>
    <n v="-21"/>
    <n v="513"/>
    <x v="5"/>
  </r>
  <r>
    <n v="75"/>
    <s v="G6413"/>
    <s v="Finance-CrdtCard/PmtPr"/>
    <n v="40"/>
    <x v="188"/>
    <x v="188"/>
    <n v="155"/>
    <n v="45"/>
    <n v="-7.58"/>
    <n v="1180"/>
    <x v="16"/>
  </r>
  <r>
    <n v="45"/>
    <s v="G3583"/>
    <s v="Computer Sftwr-Enterprse"/>
    <n v="124"/>
    <x v="189"/>
    <x v="189"/>
    <n v="106"/>
    <n v="13"/>
    <n v="-25.36"/>
    <n v="1317"/>
    <x v="26"/>
  </r>
  <r>
    <n v="43"/>
    <s v="G3270"/>
    <s v="Computer Sftwr-Desktop"/>
    <n v="8"/>
    <x v="190"/>
    <x v="190"/>
    <n v="104"/>
    <n v="17"/>
    <n v="-19.45"/>
    <n v="2496"/>
    <x v="26"/>
  </r>
  <r>
    <n v="4"/>
    <s v="G3141"/>
    <s v="Apparel-Shoes &amp; Rel Mfg"/>
    <n v="9"/>
    <x v="191"/>
    <x v="191"/>
    <n v="150"/>
    <n v="29"/>
    <n v="-23.35"/>
    <n v="216"/>
    <x v="31"/>
  </r>
  <r>
    <n v="55"/>
    <s v="G3651"/>
    <s v="Consumer Prod-Electronic"/>
    <n v="13"/>
    <x v="192"/>
    <x v="192"/>
    <n v="193"/>
    <n v="128"/>
    <n v="-17.98"/>
    <n v="30"/>
    <x v="24"/>
  </r>
  <r>
    <n v="158"/>
    <s v="G5710"/>
    <s v="Retail-Home Furnishings"/>
    <n v="18"/>
    <x v="193"/>
    <x v="193"/>
    <n v="186"/>
    <n v="122"/>
    <n v="-26.17"/>
    <n v="28"/>
    <x v="8"/>
  </r>
  <r>
    <n v="106"/>
    <s v="G7810"/>
    <s v="Leisure-Movies &amp; Related"/>
    <n v="23"/>
    <x v="194"/>
    <x v="194"/>
    <n v="147"/>
    <n v="103"/>
    <n v="-33.99"/>
    <n v="218"/>
    <x v="15"/>
  </r>
  <r>
    <n v="44"/>
    <s v="G3357"/>
    <s v="Computer Sftwr-Edu/Media"/>
    <n v="19"/>
    <x v="195"/>
    <x v="195"/>
    <n v="190"/>
    <n v="145"/>
    <n v="-19.739999999999998"/>
    <n v="43"/>
    <x v="26"/>
  </r>
  <r>
    <n v="161"/>
    <s v="G5321"/>
    <s v="Retail-Mail Order&amp;Direct"/>
    <n v="6"/>
    <x v="196"/>
    <x v="196"/>
    <n v="197"/>
    <n v="169"/>
    <n v="-33.06"/>
    <n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8FA4D-4CB5-C040-A6E4-3002BF008FF6}" name="PivotTable1" cacheId="16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37" firstHeaderRow="0" firstDataRow="1" firstDataCol="1"/>
  <pivotFields count="11">
    <pivotField showAll="0"/>
    <pivotField dataField="1" showAll="0"/>
    <pivotField showAll="0"/>
    <pivotField showAll="0"/>
    <pivotField dataField="1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dataField="1" showAll="0">
      <items count="198">
        <item x="0"/>
        <item x="2"/>
        <item x="1"/>
        <item x="3"/>
        <item x="5"/>
        <item x="10"/>
        <item x="9"/>
        <item x="7"/>
        <item x="12"/>
        <item x="11"/>
        <item x="4"/>
        <item x="8"/>
        <item x="6"/>
        <item x="16"/>
        <item x="24"/>
        <item x="13"/>
        <item x="15"/>
        <item x="45"/>
        <item x="14"/>
        <item x="18"/>
        <item x="17"/>
        <item x="19"/>
        <item x="21"/>
        <item x="23"/>
        <item x="20"/>
        <item x="36"/>
        <item x="32"/>
        <item x="28"/>
        <item x="39"/>
        <item x="33"/>
        <item x="25"/>
        <item x="31"/>
        <item x="41"/>
        <item x="30"/>
        <item x="26"/>
        <item x="38"/>
        <item x="57"/>
        <item x="22"/>
        <item x="27"/>
        <item x="43"/>
        <item x="46"/>
        <item x="74"/>
        <item x="34"/>
        <item x="42"/>
        <item x="44"/>
        <item x="55"/>
        <item x="67"/>
        <item x="48"/>
        <item x="40"/>
        <item x="47"/>
        <item x="61"/>
        <item x="37"/>
        <item x="50"/>
        <item x="66"/>
        <item x="52"/>
        <item x="54"/>
        <item x="35"/>
        <item x="49"/>
        <item x="65"/>
        <item x="91"/>
        <item x="63"/>
        <item x="29"/>
        <item x="81"/>
        <item x="70"/>
        <item x="60"/>
        <item x="69"/>
        <item x="62"/>
        <item x="56"/>
        <item x="85"/>
        <item x="90"/>
        <item x="58"/>
        <item x="76"/>
        <item x="71"/>
        <item x="82"/>
        <item x="106"/>
        <item x="89"/>
        <item x="59"/>
        <item x="84"/>
        <item x="64"/>
        <item x="53"/>
        <item x="75"/>
        <item x="51"/>
        <item x="79"/>
        <item x="94"/>
        <item x="88"/>
        <item x="86"/>
        <item x="121"/>
        <item x="80"/>
        <item x="98"/>
        <item x="68"/>
        <item x="105"/>
        <item x="73"/>
        <item x="78"/>
        <item x="99"/>
        <item x="111"/>
        <item x="97"/>
        <item x="77"/>
        <item x="93"/>
        <item x="95"/>
        <item x="96"/>
        <item x="104"/>
        <item x="114"/>
        <item x="108"/>
        <item x="117"/>
        <item x="113"/>
        <item x="72"/>
        <item x="101"/>
        <item x="103"/>
        <item x="87"/>
        <item x="109"/>
        <item x="100"/>
        <item x="115"/>
        <item x="107"/>
        <item x="134"/>
        <item x="165"/>
        <item x="147"/>
        <item x="126"/>
        <item x="102"/>
        <item x="92"/>
        <item x="110"/>
        <item x="112"/>
        <item x="129"/>
        <item x="141"/>
        <item x="130"/>
        <item x="132"/>
        <item x="120"/>
        <item x="144"/>
        <item x="124"/>
        <item x="143"/>
        <item x="122"/>
        <item x="123"/>
        <item x="162"/>
        <item x="127"/>
        <item x="119"/>
        <item x="118"/>
        <item x="83"/>
        <item x="142"/>
        <item x="135"/>
        <item x="137"/>
        <item x="148"/>
        <item x="151"/>
        <item x="136"/>
        <item x="145"/>
        <item x="133"/>
        <item x="125"/>
        <item x="140"/>
        <item x="128"/>
        <item x="149"/>
        <item x="160"/>
        <item x="116"/>
        <item x="139"/>
        <item x="155"/>
        <item x="131"/>
        <item x="184"/>
        <item x="150"/>
        <item x="138"/>
        <item x="154"/>
        <item x="152"/>
        <item x="159"/>
        <item x="146"/>
        <item x="169"/>
        <item x="161"/>
        <item x="171"/>
        <item x="158"/>
        <item x="153"/>
        <item x="173"/>
        <item x="166"/>
        <item x="170"/>
        <item x="172"/>
        <item x="156"/>
        <item x="164"/>
        <item x="163"/>
        <item x="188"/>
        <item x="176"/>
        <item x="168"/>
        <item x="157"/>
        <item x="178"/>
        <item x="174"/>
        <item x="177"/>
        <item x="181"/>
        <item x="185"/>
        <item x="179"/>
        <item x="183"/>
        <item x="167"/>
        <item x="187"/>
        <item x="175"/>
        <item x="189"/>
        <item x="193"/>
        <item x="182"/>
        <item x="186"/>
        <item x="190"/>
        <item x="192"/>
        <item x="191"/>
        <item x="180"/>
        <item x="194"/>
        <item x="195"/>
        <item x="196"/>
        <item t="default"/>
      </items>
    </pivotField>
    <pivotField showAll="0"/>
    <pivotField showAll="0"/>
    <pivotField dataField="1" showAll="0"/>
    <pivotField showAll="0"/>
    <pivotField axis="axisRow" showAll="0">
      <items count="34">
        <item x="11"/>
        <item x="1"/>
        <item x="28"/>
        <item x="31"/>
        <item x="29"/>
        <item x="10"/>
        <item x="18"/>
        <item x="23"/>
        <item x="14"/>
        <item x="22"/>
        <item x="21"/>
        <item x="24"/>
        <item x="27"/>
        <item x="0"/>
        <item x="16"/>
        <item x="9"/>
        <item x="12"/>
        <item x="30"/>
        <item x="15"/>
        <item x="25"/>
        <item x="4"/>
        <item x="5"/>
        <item x="2"/>
        <item x="3"/>
        <item x="13"/>
        <item x="32"/>
        <item x="20"/>
        <item x="8"/>
        <item x="19"/>
        <item x="26"/>
        <item x="17"/>
        <item x="6"/>
        <item x="7"/>
        <item t="default"/>
      </items>
    </pivotField>
  </pivotFields>
  <rowFields count="1">
    <field x="1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ymbol" fld="1" subtotal="count" baseField="0" baseItem="0"/>
    <dataField name="Sum of Ind Group Rank" fld="4" baseField="0" baseItem="0"/>
    <dataField name="Sum of % Chg YTD" fld="8" baseField="0" baseItem="0"/>
    <dataField name="Sum of Ind Grp Rnk Last Week" fld="5" baseField="0" baseItem="0"/>
  </dataFields>
  <formats count="12">
    <format dxfId="11">
      <pivotArea collapsedLevelsAreSubtotals="1" fieldPosition="0">
        <references count="1">
          <reference field="10" count="1">
            <x v="0"/>
          </reference>
        </references>
      </pivotArea>
    </format>
    <format dxfId="10">
      <pivotArea field="10" type="button" dataOnly="0" labelOnly="1" outline="0" axis="axisRow" fieldPosition="0"/>
    </format>
    <format dxfId="9">
      <pivotArea dataOnly="0" labelOnly="1" fieldPosition="0">
        <references count="1">
          <reference field="10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collapsedLevelsAreSubtotals="1" fieldPosition="0">
        <references count="1">
          <reference field="10" count="1">
            <x v="2"/>
          </reference>
        </references>
      </pivotArea>
    </format>
    <format dxfId="6">
      <pivotArea dataOnly="0" labelOnly="1" fieldPosition="0">
        <references count="1">
          <reference field="10" count="1">
            <x v="2"/>
          </reference>
        </references>
      </pivotArea>
    </format>
    <format dxfId="5">
      <pivotArea collapsedLevelsAreSubtotals="1" fieldPosition="0">
        <references count="1">
          <reference field="10" count="1">
            <x v="4"/>
          </reference>
        </references>
      </pivotArea>
    </format>
    <format dxfId="4">
      <pivotArea dataOnly="0" labelOnly="1" fieldPosition="0">
        <references count="1">
          <reference field="10" count="1">
            <x v="4"/>
          </reference>
        </references>
      </pivotArea>
    </format>
    <format dxfId="3">
      <pivotArea collapsedLevelsAreSubtotals="1" fieldPosition="0">
        <references count="1">
          <reference field="10" count="1">
            <x v="6"/>
          </reference>
        </references>
      </pivotArea>
    </format>
    <format dxfId="2">
      <pivotArea dataOnly="0" labelOnly="1" fieldPosition="0">
        <references count="1">
          <reference field="10" count="1">
            <x v="6"/>
          </reference>
        </references>
      </pivotArea>
    </format>
    <format dxfId="1">
      <pivotArea collapsedLevelsAreSubtotals="1" fieldPosition="0">
        <references count="1">
          <reference field="10" count="1">
            <x v="8"/>
          </reference>
        </references>
      </pivotArea>
    </format>
    <format dxfId="0">
      <pivotArea dataOnly="0" labelOnly="1" fieldPosition="0">
        <references count="1">
          <reference field="1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072A-FB31-F549-9561-DC7885508B08}">
  <dimension ref="A1:DN72"/>
  <sheetViews>
    <sheetView showGridLines="0" tabSelected="1" topLeftCell="AO1" workbookViewId="0">
      <selection activeCell="BA42" sqref="BA42:BA43"/>
    </sheetView>
  </sheetViews>
  <sheetFormatPr baseColWidth="10" defaultRowHeight="15" outlineLevelCol="1" x14ac:dyDescent="0.2"/>
  <cols>
    <col min="1" max="1" width="12.1640625" bestFit="1" customWidth="1"/>
    <col min="2" max="2" width="13.6640625" bestFit="1" customWidth="1"/>
    <col min="3" max="3" width="18.5" bestFit="1" customWidth="1"/>
    <col min="4" max="4" width="14.5" bestFit="1" customWidth="1"/>
    <col min="5" max="5" width="24" bestFit="1" customWidth="1"/>
    <col min="6" max="6" width="12.33203125" style="6" bestFit="1" customWidth="1"/>
    <col min="7" max="7" width="5.1640625" style="6" hidden="1" customWidth="1" outlineLevel="1"/>
    <col min="8" max="8" width="17.83203125" style="6" hidden="1" customWidth="1" outlineLevel="1"/>
    <col min="9" max="9" width="5.1640625" style="6" hidden="1" customWidth="1" outlineLevel="1"/>
    <col min="10" max="10" width="13" style="6" hidden="1" customWidth="1" outlineLevel="1"/>
    <col min="11" max="11" width="13.6640625" style="6" hidden="1" customWidth="1" outlineLevel="1"/>
    <col min="12" max="12" width="12.1640625" style="6" hidden="1" customWidth="1" outlineLevel="1"/>
    <col min="13" max="13" width="5.1640625" style="6" hidden="1" customWidth="1" outlineLevel="1" collapsed="1"/>
    <col min="14" max="14" width="3.5" style="6" hidden="1" customWidth="1" outlineLevel="1"/>
    <col min="15" max="15" width="5.1640625" style="6" hidden="1" customWidth="1" outlineLevel="1"/>
    <col min="16" max="16" width="17.83203125" style="6" hidden="1" customWidth="1" outlineLevel="1"/>
    <col min="17" max="17" width="13" style="6" hidden="1" customWidth="1" outlineLevel="1"/>
    <col min="18" max="18" width="13.6640625" style="6" hidden="1" customWidth="1" outlineLevel="1"/>
    <col min="19" max="19" width="5.1640625" style="6" hidden="1" customWidth="1" outlineLevel="1" collapsed="1"/>
    <col min="20" max="20" width="3.5" style="6" hidden="1" customWidth="1" outlineLevel="1"/>
    <col min="21" max="21" width="5.1640625" style="6" hidden="1" customWidth="1" outlineLevel="1"/>
    <col min="22" max="22" width="17.83203125" style="6" hidden="1" customWidth="1" outlineLevel="1"/>
    <col min="23" max="23" width="13" style="6" hidden="1" customWidth="1" outlineLevel="1"/>
    <col min="24" max="24" width="13.6640625" style="6" hidden="1" customWidth="1" outlineLevel="1"/>
    <col min="25" max="25" width="5.1640625" style="6" hidden="1" customWidth="1" outlineLevel="1"/>
    <col min="26" max="26" width="3.5" style="6" hidden="1" customWidth="1" outlineLevel="1"/>
    <col min="27" max="27" width="5.1640625" style="6" hidden="1" customWidth="1" outlineLevel="1"/>
    <col min="28" max="28" width="17.83203125" style="6" hidden="1" customWidth="1" outlineLevel="1"/>
    <col min="29" max="29" width="13" style="6" hidden="1" customWidth="1" outlineLevel="1"/>
    <col min="30" max="30" width="13.6640625" style="6" hidden="1" customWidth="1" outlineLevel="1"/>
    <col min="31" max="31" width="5.1640625" style="6" hidden="1" customWidth="1" outlineLevel="1" collapsed="1"/>
    <col min="32" max="32" width="3.5" style="6" hidden="1" customWidth="1" outlineLevel="1"/>
    <col min="33" max="33" width="5.1640625" style="6" hidden="1" customWidth="1" outlineLevel="1"/>
    <col min="34" max="34" width="17.83203125" style="6" hidden="1" customWidth="1" outlineLevel="1"/>
    <col min="35" max="35" width="13" style="6" hidden="1" customWidth="1" outlineLevel="1"/>
    <col min="36" max="36" width="13.6640625" style="6" hidden="1" customWidth="1" outlineLevel="1"/>
    <col min="37" max="37" width="5.1640625" style="6" customWidth="1" collapsed="1"/>
    <col min="38" max="38" width="3.5" style="6" customWidth="1"/>
    <col min="39" max="39" width="5.1640625" style="6" customWidth="1"/>
    <col min="40" max="40" width="17.83203125" style="6" bestFit="1" customWidth="1"/>
    <col min="41" max="41" width="13" style="6" customWidth="1"/>
    <col min="42" max="42" width="13.6640625" style="6" customWidth="1"/>
    <col min="43" max="43" width="5.1640625" style="6" customWidth="1" collapsed="1"/>
    <col min="44" max="44" width="3.5" style="6" customWidth="1"/>
    <col min="45" max="45" width="5.1640625" style="6" customWidth="1"/>
    <col min="46" max="46" width="17.83203125" style="6" bestFit="1" customWidth="1"/>
    <col min="47" max="47" width="13" style="6" customWidth="1"/>
    <col min="48" max="49" width="13.6640625" style="6" customWidth="1"/>
    <col min="50" max="50" width="5.1640625" style="6" customWidth="1"/>
    <col min="51" max="51" width="17.83203125" style="6" bestFit="1" customWidth="1"/>
    <col min="52" max="52" width="13" style="6" customWidth="1"/>
    <col min="53" max="54" width="13.6640625" style="6" customWidth="1"/>
    <col min="55" max="55" width="5.1640625" style="6" customWidth="1"/>
    <col min="56" max="56" width="17.83203125" style="6" bestFit="1" customWidth="1"/>
    <col min="57" max="57" width="13" style="6" customWidth="1"/>
    <col min="58" max="58" width="13.6640625" style="6" customWidth="1"/>
    <col min="59" max="59" width="12.1640625" style="6" hidden="1" customWidth="1" outlineLevel="1"/>
    <col min="60" max="60" width="14.5" style="6" bestFit="1" customWidth="1" collapsed="1"/>
    <col min="61" max="61" width="12" style="6" bestFit="1" customWidth="1"/>
    <col min="62" max="62" width="10.83203125" style="10"/>
    <col min="63" max="63" width="10.83203125" style="9"/>
    <col min="66" max="66" width="5" hidden="1" customWidth="1" outlineLevel="1"/>
    <col min="67" max="67" width="3.5" style="6" hidden="1" customWidth="1" outlineLevel="1"/>
    <col min="68" max="68" width="5.1640625" style="6" hidden="1" customWidth="1" outlineLevel="1"/>
    <col min="69" max="69" width="11.5" hidden="1" customWidth="1" outlineLevel="1"/>
    <col min="70" max="70" width="18.33203125" hidden="1" customWidth="1" outlineLevel="1"/>
    <col min="71" max="71" width="10.83203125" hidden="1" customWidth="1" outlineLevel="1"/>
    <col min="72" max="72" width="15.33203125" hidden="1" customWidth="1" outlineLevel="1"/>
    <col min="73" max="73" width="15.33203125" style="6" hidden="1" customWidth="1" outlineLevel="1"/>
    <col min="74" max="74" width="5" style="6" hidden="1" customWidth="1" outlineLevel="1"/>
    <col min="75" max="75" width="3.5" style="6" hidden="1" customWidth="1" outlineLevel="1"/>
    <col min="76" max="76" width="5.5" style="6" hidden="1" customWidth="1" outlineLevel="1"/>
    <col min="77" max="77" width="11.5" style="6" hidden="1" customWidth="1" outlineLevel="1"/>
    <col min="78" max="78" width="18.33203125" style="6" hidden="1" customWidth="1" outlineLevel="1"/>
    <col min="79" max="79" width="10.83203125" style="6" hidden="1" customWidth="1" outlineLevel="1"/>
    <col min="80" max="80" width="15.33203125" style="6" hidden="1" customWidth="1" outlineLevel="1"/>
    <col min="81" max="81" width="24" style="6" hidden="1" customWidth="1" outlineLevel="1" collapsed="1"/>
    <col min="82" max="82" width="5" style="6" hidden="1" customWidth="1" outlineLevel="1"/>
    <col min="83" max="83" width="3.5" style="6" hidden="1" customWidth="1" outlineLevel="1"/>
    <col min="84" max="84" width="5.5" style="6" hidden="1" customWidth="1" outlineLevel="1"/>
    <col min="85" max="85" width="11.5" style="6" hidden="1" customWidth="1" outlineLevel="1"/>
    <col min="86" max="86" width="19.83203125" style="6" hidden="1" customWidth="1" outlineLevel="1"/>
    <col min="87" max="87" width="0" style="6" hidden="1" customWidth="1" outlineLevel="1"/>
    <col min="88" max="88" width="15.33203125" style="6" hidden="1" customWidth="1" outlineLevel="1"/>
    <col min="89" max="89" width="24" style="6" customWidth="1" collapsed="1"/>
    <col min="90" max="90" width="5" style="6" customWidth="1"/>
    <col min="91" max="91" width="3.5" style="6" customWidth="1"/>
    <col min="92" max="92" width="5.5" style="6" customWidth="1"/>
    <col min="93" max="93" width="11.5" style="6" customWidth="1"/>
    <col min="94" max="94" width="19.83203125" style="6" customWidth="1"/>
    <col min="95" max="95" width="10.83203125" style="6"/>
    <col min="96" max="96" width="16" style="6" customWidth="1"/>
    <col min="98" max="98" width="13.33203125" customWidth="1" outlineLevel="1"/>
    <col min="99" max="106" width="10.83203125" customWidth="1" outlineLevel="1"/>
  </cols>
  <sheetData>
    <row r="1" spans="1:118" s="6" customFormat="1" x14ac:dyDescent="0.2">
      <c r="H1" s="6" t="s">
        <v>436</v>
      </c>
      <c r="M1" s="61" t="s">
        <v>506</v>
      </c>
      <c r="S1" s="61" t="s">
        <v>512</v>
      </c>
      <c r="Y1" s="80" t="s">
        <v>549</v>
      </c>
      <c r="AE1" s="80" t="s">
        <v>549</v>
      </c>
      <c r="AK1" s="75"/>
      <c r="AQ1" s="75"/>
      <c r="BJ1" s="10"/>
      <c r="BK1" s="9" t="e">
        <f>BI1/BH1</f>
        <v>#DIV/0!</v>
      </c>
      <c r="BL1" s="9" t="e">
        <f>BJ1/BH1</f>
        <v>#DIV/0!</v>
      </c>
      <c r="BQ1" s="6" t="s">
        <v>436</v>
      </c>
      <c r="BY1" s="61" t="s">
        <v>506</v>
      </c>
      <c r="CG1" s="61" t="s">
        <v>512</v>
      </c>
      <c r="CO1" s="113" t="s">
        <v>550</v>
      </c>
      <c r="DK1" s="81" t="s">
        <v>550</v>
      </c>
    </row>
    <row r="2" spans="1:118" s="6" customFormat="1" x14ac:dyDescent="0.2">
      <c r="M2" s="73"/>
      <c r="S2" s="73"/>
      <c r="Y2" s="76" t="s">
        <v>547</v>
      </c>
      <c r="Z2" s="74"/>
      <c r="AA2" s="74"/>
      <c r="AB2" s="74"/>
      <c r="AC2" s="74"/>
      <c r="AD2" s="74"/>
      <c r="AE2" s="77" t="s">
        <v>548</v>
      </c>
      <c r="AF2" s="78"/>
      <c r="AG2" s="78"/>
      <c r="AH2" s="78"/>
      <c r="AI2" s="78"/>
      <c r="AJ2" s="78"/>
      <c r="AK2" s="76" t="s">
        <v>547</v>
      </c>
      <c r="AL2" s="74"/>
      <c r="AM2" s="74"/>
      <c r="AN2" s="74"/>
      <c r="AO2" s="74"/>
      <c r="AP2" s="74"/>
      <c r="AQ2" s="77" t="s">
        <v>548</v>
      </c>
      <c r="AR2" s="78"/>
      <c r="AS2" s="78"/>
      <c r="AT2" s="78"/>
      <c r="AU2" s="78"/>
      <c r="AV2" s="78"/>
      <c r="AX2" s="76" t="s">
        <v>547</v>
      </c>
      <c r="AY2" s="74"/>
      <c r="AZ2" s="74"/>
      <c r="BA2" s="74"/>
      <c r="BC2" s="77" t="s">
        <v>548</v>
      </c>
      <c r="BD2" s="78"/>
      <c r="BE2" s="78"/>
      <c r="BF2" s="78"/>
      <c r="BJ2" s="10"/>
      <c r="BK2" s="9"/>
      <c r="BL2" s="9"/>
      <c r="BY2" s="73"/>
      <c r="CG2" s="73"/>
      <c r="CL2" s="76" t="s">
        <v>547</v>
      </c>
      <c r="CM2" s="74"/>
      <c r="CN2" s="74"/>
      <c r="CO2" s="74"/>
      <c r="CP2" s="74"/>
      <c r="CQ2" s="74"/>
      <c r="CR2" s="74"/>
    </row>
    <row r="3" spans="1:118" s="82" customFormat="1" ht="32" x14ac:dyDescent="0.2">
      <c r="A3" s="82" t="s">
        <v>434</v>
      </c>
      <c r="B3" s="82" t="s">
        <v>438</v>
      </c>
      <c r="C3" s="82" t="s">
        <v>543</v>
      </c>
      <c r="D3" s="82" t="s">
        <v>437</v>
      </c>
      <c r="E3" s="82" t="s">
        <v>546</v>
      </c>
      <c r="G3" s="83"/>
      <c r="H3" s="84" t="s">
        <v>448</v>
      </c>
      <c r="I3" s="83"/>
      <c r="J3" s="84" t="s">
        <v>460</v>
      </c>
      <c r="K3" s="85" t="s">
        <v>483</v>
      </c>
      <c r="M3" s="86" t="s">
        <v>509</v>
      </c>
      <c r="N3" s="87"/>
      <c r="O3" s="88" t="s">
        <v>507</v>
      </c>
      <c r="P3" s="89" t="s">
        <v>448</v>
      </c>
      <c r="Q3" s="89" t="s">
        <v>460</v>
      </c>
      <c r="R3" s="90" t="s">
        <v>483</v>
      </c>
      <c r="S3" s="86" t="s">
        <v>509</v>
      </c>
      <c r="T3" s="87"/>
      <c r="U3" s="88" t="s">
        <v>507</v>
      </c>
      <c r="V3" s="89" t="s">
        <v>448</v>
      </c>
      <c r="W3" s="89" t="s">
        <v>460</v>
      </c>
      <c r="X3" s="90" t="s">
        <v>483</v>
      </c>
      <c r="Y3" s="86" t="s">
        <v>509</v>
      </c>
      <c r="Z3" s="87"/>
      <c r="AA3" s="88" t="s">
        <v>507</v>
      </c>
      <c r="AB3" s="89" t="s">
        <v>448</v>
      </c>
      <c r="AC3" s="89" t="s">
        <v>460</v>
      </c>
      <c r="AD3" s="90" t="s">
        <v>483</v>
      </c>
      <c r="AE3" s="86" t="s">
        <v>509</v>
      </c>
      <c r="AF3" s="87"/>
      <c r="AG3" s="88" t="s">
        <v>507</v>
      </c>
      <c r="AH3" s="89" t="s">
        <v>448</v>
      </c>
      <c r="AI3" s="89" t="s">
        <v>460</v>
      </c>
      <c r="AJ3" s="90" t="s">
        <v>483</v>
      </c>
      <c r="AK3" s="86" t="s">
        <v>509</v>
      </c>
      <c r="AL3" s="87"/>
      <c r="AM3" s="88" t="s">
        <v>507</v>
      </c>
      <c r="AN3" s="89" t="s">
        <v>448</v>
      </c>
      <c r="AO3" s="89" t="s">
        <v>460</v>
      </c>
      <c r="AP3" s="90" t="s">
        <v>483</v>
      </c>
      <c r="AQ3" s="86" t="s">
        <v>509</v>
      </c>
      <c r="AR3" s="87"/>
      <c r="AS3" s="88" t="s">
        <v>507</v>
      </c>
      <c r="AT3" s="89" t="s">
        <v>448</v>
      </c>
      <c r="AU3" s="89" t="s">
        <v>460</v>
      </c>
      <c r="AV3" s="90" t="s">
        <v>483</v>
      </c>
      <c r="AW3" s="84"/>
      <c r="AX3" s="83"/>
      <c r="AY3" s="84" t="s">
        <v>448</v>
      </c>
      <c r="AZ3" s="84" t="s">
        <v>460</v>
      </c>
      <c r="BA3" s="85" t="s">
        <v>483</v>
      </c>
      <c r="BB3" s="84"/>
      <c r="BC3" s="83"/>
      <c r="BD3" s="84" t="s">
        <v>448</v>
      </c>
      <c r="BE3" s="84" t="s">
        <v>460</v>
      </c>
      <c r="BF3" s="85" t="s">
        <v>483</v>
      </c>
      <c r="BG3" s="82" t="s">
        <v>434</v>
      </c>
      <c r="BH3" s="91" t="s">
        <v>438</v>
      </c>
      <c r="BI3" s="91" t="s">
        <v>543</v>
      </c>
      <c r="BJ3" s="91" t="s">
        <v>437</v>
      </c>
      <c r="BK3" s="92" t="s">
        <v>544</v>
      </c>
      <c r="BL3" s="93" t="s">
        <v>545</v>
      </c>
      <c r="BN3" s="86" t="s">
        <v>509</v>
      </c>
      <c r="BO3" s="87"/>
      <c r="BP3" s="88" t="s">
        <v>507</v>
      </c>
      <c r="BQ3" s="94" t="s">
        <v>448</v>
      </c>
      <c r="BR3" s="84" t="s">
        <v>461</v>
      </c>
      <c r="BS3" s="84" t="s">
        <v>449</v>
      </c>
      <c r="BT3" s="85" t="s">
        <v>464</v>
      </c>
      <c r="BV3" s="86" t="s">
        <v>509</v>
      </c>
      <c r="BW3" s="87"/>
      <c r="BX3" s="88" t="s">
        <v>507</v>
      </c>
      <c r="BY3" s="95" t="s">
        <v>448</v>
      </c>
      <c r="BZ3" s="96" t="s">
        <v>461</v>
      </c>
      <c r="CA3" s="89" t="s">
        <v>449</v>
      </c>
      <c r="CB3" s="90" t="s">
        <v>464</v>
      </c>
      <c r="CD3" s="86" t="s">
        <v>509</v>
      </c>
      <c r="CE3" s="87"/>
      <c r="CF3" s="88" t="s">
        <v>525</v>
      </c>
      <c r="CG3" s="95" t="s">
        <v>448</v>
      </c>
      <c r="CH3" s="96" t="s">
        <v>461</v>
      </c>
      <c r="CI3" s="89" t="s">
        <v>449</v>
      </c>
      <c r="CJ3" s="90" t="s">
        <v>464</v>
      </c>
      <c r="CL3" s="86" t="s">
        <v>509</v>
      </c>
      <c r="CM3" s="87"/>
      <c r="CN3" s="88" t="s">
        <v>525</v>
      </c>
      <c r="CO3" s="95" t="s">
        <v>448</v>
      </c>
      <c r="CP3" s="96" t="s">
        <v>461</v>
      </c>
      <c r="CQ3" s="89" t="s">
        <v>449</v>
      </c>
      <c r="CR3" s="90" t="s">
        <v>464</v>
      </c>
      <c r="CT3" s="94" t="s">
        <v>448</v>
      </c>
      <c r="CU3" s="84" t="s">
        <v>461</v>
      </c>
      <c r="CV3" s="84" t="s">
        <v>484</v>
      </c>
      <c r="CW3" s="85" t="s">
        <v>449</v>
      </c>
      <c r="CY3" s="95" t="s">
        <v>448</v>
      </c>
      <c r="CZ3" s="96" t="s">
        <v>461</v>
      </c>
      <c r="DA3" s="96" t="s">
        <v>484</v>
      </c>
      <c r="DB3" s="90" t="s">
        <v>449</v>
      </c>
      <c r="DD3" s="95" t="s">
        <v>448</v>
      </c>
      <c r="DE3" s="96" t="s">
        <v>461</v>
      </c>
      <c r="DF3" s="96" t="s">
        <v>484</v>
      </c>
      <c r="DG3" s="90" t="s">
        <v>449</v>
      </c>
      <c r="DH3" s="90" t="s">
        <v>525</v>
      </c>
      <c r="DJ3" s="95" t="s">
        <v>448</v>
      </c>
      <c r="DK3" s="96" t="s">
        <v>461</v>
      </c>
      <c r="DL3" s="96" t="s">
        <v>484</v>
      </c>
      <c r="DM3" s="90" t="s">
        <v>449</v>
      </c>
      <c r="DN3" s="90" t="s">
        <v>525</v>
      </c>
    </row>
    <row r="4" spans="1:118" s="82" customFormat="1" x14ac:dyDescent="0.2">
      <c r="A4" s="97" t="s">
        <v>401</v>
      </c>
      <c r="B4" s="98">
        <v>1</v>
      </c>
      <c r="C4" s="98">
        <v>26</v>
      </c>
      <c r="D4" s="98">
        <v>11.11</v>
      </c>
      <c r="E4" s="98">
        <v>31</v>
      </c>
      <c r="G4" s="99">
        <v>1</v>
      </c>
      <c r="H4" s="100" t="s">
        <v>439</v>
      </c>
      <c r="I4" s="99">
        <v>1</v>
      </c>
      <c r="J4" s="101">
        <v>13</v>
      </c>
      <c r="K4" s="102">
        <v>0.11683076923076927</v>
      </c>
      <c r="L4" s="97"/>
      <c r="M4" s="99">
        <v>1</v>
      </c>
      <c r="N4" s="103">
        <f>O4-M4</f>
        <v>0</v>
      </c>
      <c r="O4" s="104">
        <f t="shared" ref="O4:O13" si="0">VLOOKUP(P4,H:I,2,FALSE)</f>
        <v>1</v>
      </c>
      <c r="P4" s="105" t="s">
        <v>439</v>
      </c>
      <c r="Q4" s="106">
        <v>13</v>
      </c>
      <c r="R4" s="102">
        <v>0.23775384615384612</v>
      </c>
      <c r="S4" s="99">
        <v>1</v>
      </c>
      <c r="T4" s="103">
        <f>U4-S4</f>
        <v>0</v>
      </c>
      <c r="U4" s="104">
        <f t="shared" ref="U4:U13" si="1">_xlfn.XLOOKUP(V4,P:P,M:M)</f>
        <v>1</v>
      </c>
      <c r="V4" s="105" t="s">
        <v>439</v>
      </c>
      <c r="W4" s="106">
        <v>13</v>
      </c>
      <c r="X4" s="102">
        <v>0.28559230769230776</v>
      </c>
      <c r="Y4" s="99">
        <v>1</v>
      </c>
      <c r="Z4" s="103">
        <v>0</v>
      </c>
      <c r="AA4" s="104">
        <v>1</v>
      </c>
      <c r="AB4" s="105" t="s">
        <v>441</v>
      </c>
      <c r="AC4" s="106">
        <v>2</v>
      </c>
      <c r="AD4" s="102">
        <v>0.22765000000000002</v>
      </c>
      <c r="AE4" s="99">
        <v>1</v>
      </c>
      <c r="AF4" s="103">
        <f>AG4-AE4</f>
        <v>0</v>
      </c>
      <c r="AG4" s="104">
        <v>1</v>
      </c>
      <c r="AH4" s="105" t="s">
        <v>439</v>
      </c>
      <c r="AI4" s="106">
        <v>13</v>
      </c>
      <c r="AJ4" s="102">
        <v>0.3524461538461538</v>
      </c>
      <c r="AK4" s="99">
        <v>1</v>
      </c>
      <c r="AL4" s="103">
        <f>AM4-AK4</f>
        <v>0</v>
      </c>
      <c r="AM4" s="104">
        <f>_xlfn.XLOOKUP(AN4,AB:AB,Y:Y)</f>
        <v>1</v>
      </c>
      <c r="AN4" s="105" t="s">
        <v>441</v>
      </c>
      <c r="AO4" s="106">
        <v>2</v>
      </c>
      <c r="AP4" s="102">
        <v>0.22765000000000002</v>
      </c>
      <c r="AQ4" s="99">
        <v>1</v>
      </c>
      <c r="AR4" s="103">
        <f>AS4-AQ4</f>
        <v>2</v>
      </c>
      <c r="AS4" s="104">
        <f>_xlfn.XLOOKUP(AT4,AH:AH,AE:AE)</f>
        <v>3</v>
      </c>
      <c r="AT4" s="105" t="s">
        <v>441</v>
      </c>
      <c r="AU4" s="106">
        <v>2</v>
      </c>
      <c r="AV4" s="102">
        <v>0.22765000000000002</v>
      </c>
      <c r="AW4" s="97" t="s">
        <v>428</v>
      </c>
      <c r="AX4" s="99">
        <v>1</v>
      </c>
      <c r="AY4" s="100" t="str">
        <f>VLOOKUP($AW4,category!$A:$B,2,FALSE)</f>
        <v>鉱業</v>
      </c>
      <c r="AZ4" s="101">
        <f>VLOOKUP($AW4,$BG:$BH,2,FALSE)</f>
        <v>2</v>
      </c>
      <c r="BA4" s="102">
        <f>VLOOKUP($AW4,$BG:$BL,6,FALSE)/100</f>
        <v>0.22765000000000002</v>
      </c>
      <c r="BB4" s="97" t="s">
        <v>419</v>
      </c>
      <c r="BC4" s="99">
        <v>1</v>
      </c>
      <c r="BD4" s="100" t="str">
        <f>VLOOKUP($BB4,category!$A:$B,2,FALSE)</f>
        <v>エネルギー</v>
      </c>
      <c r="BE4" s="101">
        <f>VLOOKUP($BB4,$BG:$BH,2,FALSE)</f>
        <v>13</v>
      </c>
      <c r="BF4" s="102">
        <f>VLOOKUP($BB4,$BG:$BL,6,FALSE)/100</f>
        <v>0.3524461538461538</v>
      </c>
      <c r="BG4" s="97" t="s">
        <v>419</v>
      </c>
      <c r="BH4" s="98">
        <v>13</v>
      </c>
      <c r="BI4" s="98">
        <v>202</v>
      </c>
      <c r="BJ4" s="98">
        <v>458.17999999999995</v>
      </c>
      <c r="BK4" s="92">
        <f t="shared" ref="BK4:BK36" si="2">BI4/BH4</f>
        <v>15.538461538461538</v>
      </c>
      <c r="BL4" s="92">
        <f t="shared" ref="BL4:BL36" si="3">BJ4/BH4</f>
        <v>35.244615384615379</v>
      </c>
      <c r="BM4" s="82" t="s">
        <v>285</v>
      </c>
      <c r="BN4" s="99">
        <v>1</v>
      </c>
      <c r="BO4" s="103" t="e">
        <f>BP4-BN4</f>
        <v>#N/A</v>
      </c>
      <c r="BP4" s="104" t="e">
        <f t="shared" ref="BP4:BP13" si="4">VLOOKUP(BQ4,BI:BJ,2,FALSE)</f>
        <v>#N/A</v>
      </c>
      <c r="BQ4" s="107" t="s">
        <v>439</v>
      </c>
      <c r="BR4" s="101" t="s">
        <v>462</v>
      </c>
      <c r="BS4" s="108">
        <v>0.53749999999999998</v>
      </c>
      <c r="BT4" s="102" t="s">
        <v>465</v>
      </c>
      <c r="BU4" s="82" t="s">
        <v>293</v>
      </c>
      <c r="BV4" s="99">
        <v>1</v>
      </c>
      <c r="BW4" s="103">
        <f>BX4-BV4</f>
        <v>2</v>
      </c>
      <c r="BX4" s="104">
        <f t="shared" ref="BX4:BX12" si="5">VLOOKUP(BU4,$BM$4:$BN$13,2,FALSE)</f>
        <v>3</v>
      </c>
      <c r="BY4" s="107" t="s">
        <v>439</v>
      </c>
      <c r="BZ4" s="101" t="str">
        <f t="shared" ref="BZ4:BZ12" si="6">VLOOKUP(BU4,BM:BR,6,FALSE)</f>
        <v>海外開拓・生産</v>
      </c>
      <c r="CA4" s="109">
        <v>0.46529999999999999</v>
      </c>
      <c r="CB4" s="102" t="str">
        <f t="shared" ref="CB4:CB12" si="7">VLOOKUP(BU4,BM:BT,8,FALSE)</f>
        <v>EGY, SSLZY, OVV</v>
      </c>
      <c r="CC4" s="82" t="s">
        <v>293</v>
      </c>
      <c r="CD4" s="99">
        <v>1</v>
      </c>
      <c r="CE4" s="103">
        <f>CF4-CD4</f>
        <v>0</v>
      </c>
      <c r="CF4" s="104">
        <f>VLOOKUP(CC4,$BU$4:$BV$13,2,FALSE)</f>
        <v>1</v>
      </c>
      <c r="CG4" s="107" t="s">
        <v>439</v>
      </c>
      <c r="CH4" s="101" t="s">
        <v>469</v>
      </c>
      <c r="CI4" s="109">
        <v>0.46150000000000002</v>
      </c>
      <c r="CJ4" s="102" t="str">
        <f>VLOOKUP(CC4,BM:BT,8,FALSE)</f>
        <v>EGY, SSLZY, OVV</v>
      </c>
      <c r="CK4" s="82" t="s">
        <v>293</v>
      </c>
      <c r="CL4" s="99">
        <v>1</v>
      </c>
      <c r="CM4" s="103">
        <f>CN4-CL4</f>
        <v>0</v>
      </c>
      <c r="CN4" s="104">
        <f>VLOOKUP(CK4,Export!$C:$F,4,FALSE)</f>
        <v>1</v>
      </c>
      <c r="CO4" s="107" t="str">
        <f>_xlfn.XLOOKUP(CP4,BZ:BZ,BY:BY)</f>
        <v>エネルギー</v>
      </c>
      <c r="CP4" s="101" t="str">
        <f>_xlfn.XLOOKUP(CK4,BU:BU,BZ:BZ)</f>
        <v>海外開拓・生産</v>
      </c>
      <c r="CQ4" s="109">
        <f>VLOOKUP(CK4,Export!C:I,7,FALSE)/100</f>
        <v>0.60809999999999997</v>
      </c>
      <c r="CR4" s="102" t="s">
        <v>467</v>
      </c>
      <c r="CT4" s="107" t="s">
        <v>490</v>
      </c>
      <c r="CU4" s="101" t="s">
        <v>491</v>
      </c>
      <c r="CV4" s="101" t="s">
        <v>485</v>
      </c>
      <c r="CW4" s="102">
        <v>-0.29370000000000002</v>
      </c>
      <c r="CY4" s="107" t="s">
        <v>490</v>
      </c>
      <c r="CZ4" s="101" t="s">
        <v>491</v>
      </c>
      <c r="DA4" s="101" t="s">
        <v>485</v>
      </c>
      <c r="DB4" s="102">
        <v>-0.29870000000000002</v>
      </c>
      <c r="DD4" s="107" t="s">
        <v>490</v>
      </c>
      <c r="DE4" s="101" t="s">
        <v>491</v>
      </c>
      <c r="DF4" s="101" t="s">
        <v>485</v>
      </c>
      <c r="DG4" s="102">
        <v>-0.18740000000000001</v>
      </c>
      <c r="DH4" s="102">
        <v>-0.29870000000000002</v>
      </c>
      <c r="DJ4" s="107" t="s">
        <v>490</v>
      </c>
      <c r="DK4" s="101" t="s">
        <v>491</v>
      </c>
      <c r="DL4" s="101" t="s">
        <v>485</v>
      </c>
      <c r="DM4" s="102">
        <v>-0.2296</v>
      </c>
      <c r="DN4" s="102">
        <v>-0.18740000000000001</v>
      </c>
    </row>
    <row r="5" spans="1:118" x14ac:dyDescent="0.2">
      <c r="A5" s="7" t="s">
        <v>402</v>
      </c>
      <c r="B5" s="8">
        <v>3</v>
      </c>
      <c r="C5" s="8">
        <v>72</v>
      </c>
      <c r="D5" s="8">
        <v>67.84</v>
      </c>
      <c r="E5" s="8">
        <v>124</v>
      </c>
      <c r="G5" s="20">
        <v>2</v>
      </c>
      <c r="H5" s="21" t="s">
        <v>440</v>
      </c>
      <c r="I5" s="20">
        <v>2</v>
      </c>
      <c r="J5" s="22">
        <v>4</v>
      </c>
      <c r="K5" s="23">
        <v>6.1925000000000001E-2</v>
      </c>
      <c r="L5" s="7"/>
      <c r="M5" s="20">
        <v>2</v>
      </c>
      <c r="N5" s="44">
        <f t="shared" ref="N5:N13" si="8">O5-M5</f>
        <v>1</v>
      </c>
      <c r="O5" s="48">
        <f t="shared" si="0"/>
        <v>3</v>
      </c>
      <c r="P5" s="51" t="s">
        <v>441</v>
      </c>
      <c r="Q5" s="54">
        <v>2</v>
      </c>
      <c r="R5" s="23">
        <v>0.13690000000000002</v>
      </c>
      <c r="S5" s="20">
        <v>2</v>
      </c>
      <c r="T5" s="44">
        <f t="shared" ref="T5:T13" si="9">U5-S5</f>
        <v>0</v>
      </c>
      <c r="U5" s="48">
        <f t="shared" si="1"/>
        <v>2</v>
      </c>
      <c r="V5" s="51" t="s">
        <v>441</v>
      </c>
      <c r="W5" s="54">
        <v>2</v>
      </c>
      <c r="X5" s="23">
        <v>0.17010000000000003</v>
      </c>
      <c r="Y5" s="20">
        <v>2</v>
      </c>
      <c r="Z5" s="44">
        <v>0</v>
      </c>
      <c r="AA5" s="48">
        <v>2</v>
      </c>
      <c r="AB5" s="51" t="s">
        <v>439</v>
      </c>
      <c r="AC5" s="54">
        <v>13</v>
      </c>
      <c r="AD5" s="23">
        <v>0.3524461538461538</v>
      </c>
      <c r="AE5" s="20">
        <v>2</v>
      </c>
      <c r="AF5" s="44">
        <f t="shared" ref="AF5:AF13" si="10">AG5-AE5</f>
        <v>2</v>
      </c>
      <c r="AG5" s="48">
        <v>4</v>
      </c>
      <c r="AH5" s="51" t="s">
        <v>440</v>
      </c>
      <c r="AI5" s="54">
        <v>4</v>
      </c>
      <c r="AJ5" s="23">
        <v>0.25250000000000006</v>
      </c>
      <c r="AK5" s="20">
        <v>2</v>
      </c>
      <c r="AL5" s="44">
        <f t="shared" ref="AL5:AL13" si="11">AM5-AK5</f>
        <v>0</v>
      </c>
      <c r="AM5" s="48">
        <f t="shared" ref="AM5:AM13" si="12">_xlfn.XLOOKUP(AN5,AB:AB,Y:Y)</f>
        <v>2</v>
      </c>
      <c r="AN5" s="51" t="s">
        <v>439</v>
      </c>
      <c r="AO5" s="54">
        <v>13</v>
      </c>
      <c r="AP5" s="23">
        <v>0.3524461538461538</v>
      </c>
      <c r="AQ5" s="20">
        <v>2</v>
      </c>
      <c r="AR5" s="44">
        <f t="shared" ref="AR5:AR13" si="13">AS5-AQ5</f>
        <v>-1</v>
      </c>
      <c r="AS5" s="48">
        <f t="shared" ref="AS5:AS13" si="14">_xlfn.XLOOKUP(AT5,AH:AH,AE:AE)</f>
        <v>1</v>
      </c>
      <c r="AT5" s="51" t="s">
        <v>439</v>
      </c>
      <c r="AU5" s="54">
        <v>13</v>
      </c>
      <c r="AV5" s="23">
        <v>0.3524461538461538</v>
      </c>
      <c r="AW5" s="7" t="s">
        <v>419</v>
      </c>
      <c r="AX5" s="20">
        <v>2</v>
      </c>
      <c r="AY5" s="21" t="str">
        <f>VLOOKUP($AW5,category!$A:$B,2,FALSE)</f>
        <v>エネルギー</v>
      </c>
      <c r="AZ5" s="22">
        <f t="shared" ref="AZ5:AZ36" si="15">VLOOKUP($AW5,$BG:$BH,2,FALSE)</f>
        <v>13</v>
      </c>
      <c r="BA5" s="23">
        <f t="shared" ref="BA5:BA36" si="16">VLOOKUP($AW5,$BG:$BL,6,FALSE)/100</f>
        <v>0.3524461538461538</v>
      </c>
      <c r="BB5" s="7" t="s">
        <v>427</v>
      </c>
      <c r="BC5" s="20">
        <v>2</v>
      </c>
      <c r="BD5" s="21" t="str">
        <f>VLOOKUP($BB5,category!$A:$B,2,FALSE)</f>
        <v>金属</v>
      </c>
      <c r="BE5" s="22">
        <f t="shared" ref="BE5:BE36" si="17">VLOOKUP($BB5,$BG:$BH,2,FALSE)</f>
        <v>4</v>
      </c>
      <c r="BF5" s="23">
        <f t="shared" ref="BF5:BF36" si="18">VLOOKUP($BB5,$BG:$BL,6,FALSE)/100</f>
        <v>0.25250000000000006</v>
      </c>
      <c r="BG5" s="7" t="s">
        <v>427</v>
      </c>
      <c r="BH5" s="8">
        <v>4</v>
      </c>
      <c r="BI5" s="8">
        <v>100</v>
      </c>
      <c r="BJ5" s="8">
        <v>101.00000000000001</v>
      </c>
      <c r="BK5" s="9">
        <f t="shared" si="2"/>
        <v>25</v>
      </c>
      <c r="BL5" s="9">
        <f t="shared" si="3"/>
        <v>25.250000000000004</v>
      </c>
      <c r="BM5" s="6" t="s">
        <v>145</v>
      </c>
      <c r="BN5" s="20">
        <v>2</v>
      </c>
      <c r="BO5" s="44" t="e">
        <f t="shared" ref="BO5:BO13" si="19">BP5-BN5</f>
        <v>#N/A</v>
      </c>
      <c r="BP5" s="48" t="e">
        <f t="shared" si="4"/>
        <v>#N/A</v>
      </c>
      <c r="BQ5" s="35" t="s">
        <v>439</v>
      </c>
      <c r="BR5" s="22" t="s">
        <v>463</v>
      </c>
      <c r="BS5" s="33">
        <v>0.52859999999999996</v>
      </c>
      <c r="BT5" s="23" t="s">
        <v>466</v>
      </c>
      <c r="BU5" s="6" t="s">
        <v>285</v>
      </c>
      <c r="BV5" s="20">
        <v>2</v>
      </c>
      <c r="BW5" s="44">
        <f t="shared" ref="BW5:BW13" si="20">BX5-BV5</f>
        <v>-1</v>
      </c>
      <c r="BX5" s="48">
        <f t="shared" si="5"/>
        <v>1</v>
      </c>
      <c r="BY5" s="35" t="s">
        <v>439</v>
      </c>
      <c r="BZ5" s="22" t="str">
        <f t="shared" si="6"/>
        <v>石炭</v>
      </c>
      <c r="CA5" s="65">
        <v>0.39490000000000003</v>
      </c>
      <c r="CB5" s="23" t="str">
        <f t="shared" si="7"/>
        <v>NC, ARCH, METC</v>
      </c>
      <c r="CC5" s="6" t="s">
        <v>285</v>
      </c>
      <c r="CD5" s="20">
        <v>2</v>
      </c>
      <c r="CE5" s="44">
        <f t="shared" ref="CE5:CE13" si="21">CF5-CD5</f>
        <v>0</v>
      </c>
      <c r="CF5" s="48">
        <f>VLOOKUP(CC5,$BU$4:$BV$13,2,FALSE)</f>
        <v>2</v>
      </c>
      <c r="CG5" s="35" t="s">
        <v>439</v>
      </c>
      <c r="CH5" s="22" t="s">
        <v>473</v>
      </c>
      <c r="CI5" s="65">
        <v>0.37690000000000001</v>
      </c>
      <c r="CJ5" s="23" t="s">
        <v>470</v>
      </c>
      <c r="CK5" s="6" t="s">
        <v>145</v>
      </c>
      <c r="CL5" s="20">
        <v>2</v>
      </c>
      <c r="CM5" s="44">
        <f t="shared" ref="CM5:CM13" si="22">CN5-CL5</f>
        <v>1</v>
      </c>
      <c r="CN5" s="48">
        <f>VLOOKUP(CK5,Export!$C:$F,4,FALSE)</f>
        <v>3</v>
      </c>
      <c r="CO5" s="35" t="str">
        <f t="shared" ref="CO5:CO12" si="23">_xlfn.XLOOKUP(CP5,BZ:BZ,BY:BY)</f>
        <v>エネルギー</v>
      </c>
      <c r="CP5" s="22" t="s">
        <v>462</v>
      </c>
      <c r="CQ5" s="65">
        <f>VLOOKUP(CK5,Export!C:I,7,FALSE)/100</f>
        <v>0.61</v>
      </c>
      <c r="CR5" s="23" t="s">
        <v>465</v>
      </c>
      <c r="CS5" t="s">
        <v>465</v>
      </c>
      <c r="CT5" s="35" t="s">
        <v>493</v>
      </c>
      <c r="CU5" s="22" t="s">
        <v>492</v>
      </c>
      <c r="CV5" s="22" t="s">
        <v>486</v>
      </c>
      <c r="CW5" s="23">
        <v>-6.1499999999999999E-2</v>
      </c>
      <c r="CY5" s="67" t="s">
        <v>493</v>
      </c>
      <c r="CZ5" s="68" t="s">
        <v>492</v>
      </c>
      <c r="DA5" s="68" t="s">
        <v>511</v>
      </c>
      <c r="DB5" s="23">
        <v>0.26169999999999999</v>
      </c>
      <c r="DD5" s="67" t="s">
        <v>493</v>
      </c>
      <c r="DE5" s="68" t="s">
        <v>492</v>
      </c>
      <c r="DF5" s="68" t="s">
        <v>511</v>
      </c>
      <c r="DG5" s="23">
        <v>0.32650000000000001</v>
      </c>
      <c r="DH5" s="23">
        <v>0.26169999999999999</v>
      </c>
      <c r="DJ5" s="67" t="s">
        <v>493</v>
      </c>
      <c r="DK5" s="68" t="s">
        <v>492</v>
      </c>
      <c r="DL5" s="68" t="s">
        <v>511</v>
      </c>
      <c r="DM5" s="23">
        <v>0.34549999999999997</v>
      </c>
      <c r="DN5" s="23">
        <v>0.32650000000000001</v>
      </c>
    </row>
    <row r="6" spans="1:118" s="82" customFormat="1" x14ac:dyDescent="0.2">
      <c r="A6" s="97" t="s">
        <v>406</v>
      </c>
      <c r="B6" s="98">
        <v>2</v>
      </c>
      <c r="C6" s="98">
        <v>205</v>
      </c>
      <c r="D6" s="98">
        <v>-11.82</v>
      </c>
      <c r="E6" s="98">
        <v>181</v>
      </c>
      <c r="G6" s="99">
        <v>3</v>
      </c>
      <c r="H6" s="100" t="s">
        <v>441</v>
      </c>
      <c r="I6" s="99">
        <v>3</v>
      </c>
      <c r="J6" s="101">
        <v>2</v>
      </c>
      <c r="K6" s="102">
        <v>6.1650000000000003E-2</v>
      </c>
      <c r="L6" s="97"/>
      <c r="M6" s="99">
        <v>3</v>
      </c>
      <c r="N6" s="103">
        <f t="shared" si="8"/>
        <v>-1</v>
      </c>
      <c r="O6" s="104">
        <f t="shared" si="0"/>
        <v>2</v>
      </c>
      <c r="P6" s="105" t="s">
        <v>440</v>
      </c>
      <c r="Q6" s="106">
        <v>4</v>
      </c>
      <c r="R6" s="102">
        <v>0.12792500000000001</v>
      </c>
      <c r="S6" s="99">
        <v>3</v>
      </c>
      <c r="T6" s="103">
        <f t="shared" si="9"/>
        <v>1</v>
      </c>
      <c r="U6" s="104">
        <f t="shared" si="1"/>
        <v>4</v>
      </c>
      <c r="V6" s="105" t="s">
        <v>444</v>
      </c>
      <c r="W6" s="106">
        <v>3</v>
      </c>
      <c r="X6" s="102">
        <v>0.10236666666666666</v>
      </c>
      <c r="Y6" s="99">
        <v>3</v>
      </c>
      <c r="Z6" s="103">
        <v>2</v>
      </c>
      <c r="AA6" s="104">
        <v>5</v>
      </c>
      <c r="AB6" s="105" t="s">
        <v>444</v>
      </c>
      <c r="AC6" s="106">
        <v>3</v>
      </c>
      <c r="AD6" s="102">
        <v>0.22613333333333333</v>
      </c>
      <c r="AE6" s="99">
        <v>3</v>
      </c>
      <c r="AF6" s="103">
        <f t="shared" si="10"/>
        <v>-1</v>
      </c>
      <c r="AG6" s="104">
        <v>2</v>
      </c>
      <c r="AH6" s="105" t="s">
        <v>441</v>
      </c>
      <c r="AI6" s="106">
        <v>2</v>
      </c>
      <c r="AJ6" s="102">
        <v>0.22765000000000002</v>
      </c>
      <c r="AK6" s="99">
        <v>3</v>
      </c>
      <c r="AL6" s="103">
        <f t="shared" si="11"/>
        <v>0</v>
      </c>
      <c r="AM6" s="104">
        <f t="shared" si="12"/>
        <v>3</v>
      </c>
      <c r="AN6" s="105" t="s">
        <v>444</v>
      </c>
      <c r="AO6" s="106">
        <v>3</v>
      </c>
      <c r="AP6" s="102">
        <v>0.22613333333333333</v>
      </c>
      <c r="AQ6" s="99">
        <v>3</v>
      </c>
      <c r="AR6" s="103">
        <f t="shared" si="13"/>
        <v>1</v>
      </c>
      <c r="AS6" s="104">
        <f t="shared" si="14"/>
        <v>4</v>
      </c>
      <c r="AT6" s="105" t="s">
        <v>444</v>
      </c>
      <c r="AU6" s="106">
        <v>3</v>
      </c>
      <c r="AV6" s="102">
        <v>0.22613333333333333</v>
      </c>
      <c r="AW6" s="97" t="s">
        <v>402</v>
      </c>
      <c r="AX6" s="99">
        <v>3</v>
      </c>
      <c r="AY6" s="100" t="str">
        <f>VLOOKUP($AW6,category!$A:$B,2,FALSE)</f>
        <v>農業</v>
      </c>
      <c r="AZ6" s="101">
        <f t="shared" si="15"/>
        <v>3</v>
      </c>
      <c r="BA6" s="102">
        <f t="shared" si="16"/>
        <v>0.22613333333333333</v>
      </c>
      <c r="BB6" s="97" t="s">
        <v>428</v>
      </c>
      <c r="BC6" s="99">
        <v>3</v>
      </c>
      <c r="BD6" s="100" t="str">
        <f>VLOOKUP($BB6,category!$A:$B,2,FALSE)</f>
        <v>鉱業</v>
      </c>
      <c r="BE6" s="101">
        <f t="shared" si="17"/>
        <v>2</v>
      </c>
      <c r="BF6" s="102">
        <f t="shared" si="18"/>
        <v>0.22765000000000002</v>
      </c>
      <c r="BG6" s="97" t="s">
        <v>428</v>
      </c>
      <c r="BH6" s="98">
        <v>2</v>
      </c>
      <c r="BI6" s="98">
        <v>26</v>
      </c>
      <c r="BJ6" s="98">
        <v>45.53</v>
      </c>
      <c r="BK6" s="92">
        <f t="shared" si="2"/>
        <v>13</v>
      </c>
      <c r="BL6" s="92">
        <f t="shared" si="3"/>
        <v>22.765000000000001</v>
      </c>
      <c r="BM6" s="82" t="s">
        <v>293</v>
      </c>
      <c r="BN6" s="99">
        <v>3</v>
      </c>
      <c r="BO6" s="103" t="e">
        <f t="shared" si="19"/>
        <v>#N/A</v>
      </c>
      <c r="BP6" s="104" t="e">
        <f t="shared" si="4"/>
        <v>#N/A</v>
      </c>
      <c r="BQ6" s="107" t="s">
        <v>439</v>
      </c>
      <c r="BR6" s="101" t="s">
        <v>468</v>
      </c>
      <c r="BS6" s="108">
        <v>0.46529999999999999</v>
      </c>
      <c r="BT6" s="102" t="s">
        <v>467</v>
      </c>
      <c r="BU6" s="82" t="s">
        <v>145</v>
      </c>
      <c r="BV6" s="99">
        <v>3</v>
      </c>
      <c r="BW6" s="103">
        <f t="shared" si="20"/>
        <v>-1</v>
      </c>
      <c r="BX6" s="104">
        <f t="shared" si="5"/>
        <v>2</v>
      </c>
      <c r="BY6" s="107" t="s">
        <v>439</v>
      </c>
      <c r="BZ6" s="101" t="str">
        <f t="shared" si="6"/>
        <v>石油ガス掘削</v>
      </c>
      <c r="CA6" s="109">
        <v>0.53749999999999998</v>
      </c>
      <c r="CB6" s="102" t="str">
        <f t="shared" si="7"/>
        <v>VAL, BORR, NBR</v>
      </c>
      <c r="CC6" s="82" t="s">
        <v>145</v>
      </c>
      <c r="CD6" s="99">
        <v>3</v>
      </c>
      <c r="CE6" s="103">
        <f t="shared" si="21"/>
        <v>1</v>
      </c>
      <c r="CF6" s="104">
        <v>4</v>
      </c>
      <c r="CG6" s="107" t="s">
        <v>439</v>
      </c>
      <c r="CH6" s="101" t="s">
        <v>462</v>
      </c>
      <c r="CI6" s="109">
        <v>0.52780000000000005</v>
      </c>
      <c r="CJ6" s="102" t="s">
        <v>465</v>
      </c>
      <c r="CK6" s="82" t="s">
        <v>285</v>
      </c>
      <c r="CL6" s="99">
        <v>3</v>
      </c>
      <c r="CM6" s="103">
        <f t="shared" si="22"/>
        <v>-1</v>
      </c>
      <c r="CN6" s="104">
        <f>VLOOKUP(CK6,Export!$C:$F,4,FALSE)</f>
        <v>2</v>
      </c>
      <c r="CO6" s="107" t="str">
        <f t="shared" si="23"/>
        <v>エネルギー</v>
      </c>
      <c r="CP6" s="101" t="s">
        <v>469</v>
      </c>
      <c r="CQ6" s="109">
        <f>VLOOKUP(CK6,Export!C:I,7,FALSE)/100</f>
        <v>0.51039999999999996</v>
      </c>
      <c r="CR6" s="102" t="s">
        <v>470</v>
      </c>
      <c r="CS6" s="102" t="s">
        <v>466</v>
      </c>
      <c r="CT6" s="107" t="s">
        <v>444</v>
      </c>
      <c r="CU6" s="101" t="s">
        <v>472</v>
      </c>
      <c r="CV6" s="101" t="s">
        <v>487</v>
      </c>
      <c r="CW6" s="102">
        <v>0.18920000000000001</v>
      </c>
      <c r="CY6" s="107" t="s">
        <v>493</v>
      </c>
      <c r="CZ6" s="101" t="s">
        <v>492</v>
      </c>
      <c r="DA6" s="101" t="s">
        <v>486</v>
      </c>
      <c r="DB6" s="102">
        <v>-3.5999999999999997E-2</v>
      </c>
      <c r="DD6" s="107" t="s">
        <v>493</v>
      </c>
      <c r="DE6" s="101" t="s">
        <v>492</v>
      </c>
      <c r="DF6" s="101" t="s">
        <v>486</v>
      </c>
      <c r="DG6" s="102">
        <v>-5.7700000000000001E-2</v>
      </c>
      <c r="DH6" s="102">
        <v>-3.5999999999999997E-2</v>
      </c>
      <c r="DJ6" s="107" t="s">
        <v>493</v>
      </c>
      <c r="DK6" s="101" t="s">
        <v>492</v>
      </c>
      <c r="DL6" s="101" t="s">
        <v>486</v>
      </c>
      <c r="DM6" s="102">
        <v>0.1477</v>
      </c>
      <c r="DN6" s="102">
        <v>-5.7700000000000001E-2</v>
      </c>
    </row>
    <row r="7" spans="1:118" x14ac:dyDescent="0.2">
      <c r="A7" s="7" t="s">
        <v>403</v>
      </c>
      <c r="B7" s="8">
        <v>2</v>
      </c>
      <c r="C7" s="8">
        <v>336</v>
      </c>
      <c r="D7" s="8">
        <v>-34.6</v>
      </c>
      <c r="E7" s="8">
        <v>322</v>
      </c>
      <c r="G7" s="20">
        <v>4</v>
      </c>
      <c r="H7" s="21" t="s">
        <v>442</v>
      </c>
      <c r="I7" s="20">
        <v>4</v>
      </c>
      <c r="J7" s="22">
        <v>5</v>
      </c>
      <c r="K7" s="23">
        <v>3.1280000000000002E-2</v>
      </c>
      <c r="L7" s="7"/>
      <c r="M7" s="20">
        <v>4</v>
      </c>
      <c r="N7" s="44">
        <f t="shared" si="8"/>
        <v>2</v>
      </c>
      <c r="O7" s="48">
        <f t="shared" si="0"/>
        <v>6</v>
      </c>
      <c r="P7" s="51" t="s">
        <v>444</v>
      </c>
      <c r="Q7" s="54">
        <v>3</v>
      </c>
      <c r="R7" s="23">
        <v>8.8566666666666669E-2</v>
      </c>
      <c r="S7" s="20">
        <v>4</v>
      </c>
      <c r="T7" s="44">
        <f t="shared" si="9"/>
        <v>-1</v>
      </c>
      <c r="U7" s="48">
        <f t="shared" si="1"/>
        <v>3</v>
      </c>
      <c r="V7" s="51" t="s">
        <v>440</v>
      </c>
      <c r="W7" s="54">
        <v>4</v>
      </c>
      <c r="X7" s="23">
        <v>0.10104999999999999</v>
      </c>
      <c r="Y7" s="20">
        <v>4</v>
      </c>
      <c r="Z7" s="44">
        <v>-1</v>
      </c>
      <c r="AA7" s="48">
        <v>3</v>
      </c>
      <c r="AB7" s="51" t="s">
        <v>440</v>
      </c>
      <c r="AC7" s="54">
        <v>4</v>
      </c>
      <c r="AD7" s="23">
        <v>0.25250000000000006</v>
      </c>
      <c r="AE7" s="20">
        <v>4</v>
      </c>
      <c r="AF7" s="44">
        <f t="shared" si="10"/>
        <v>-1</v>
      </c>
      <c r="AG7" s="48">
        <v>3</v>
      </c>
      <c r="AH7" s="51" t="s">
        <v>444</v>
      </c>
      <c r="AI7" s="54">
        <v>3</v>
      </c>
      <c r="AJ7" s="23">
        <v>0.22613333333333333</v>
      </c>
      <c r="AK7" s="20">
        <v>4</v>
      </c>
      <c r="AL7" s="44">
        <f t="shared" si="11"/>
        <v>0</v>
      </c>
      <c r="AM7" s="48">
        <f t="shared" si="12"/>
        <v>4</v>
      </c>
      <c r="AN7" s="51" t="s">
        <v>440</v>
      </c>
      <c r="AO7" s="54">
        <v>4</v>
      </c>
      <c r="AP7" s="23">
        <v>0.25250000000000006</v>
      </c>
      <c r="AQ7" s="20">
        <v>4</v>
      </c>
      <c r="AR7" s="44">
        <f t="shared" si="13"/>
        <v>-2</v>
      </c>
      <c r="AS7" s="48">
        <f t="shared" si="14"/>
        <v>2</v>
      </c>
      <c r="AT7" s="51" t="s">
        <v>440</v>
      </c>
      <c r="AU7" s="54">
        <v>4</v>
      </c>
      <c r="AV7" s="23">
        <v>0.25250000000000006</v>
      </c>
      <c r="AW7" s="7" t="s">
        <v>427</v>
      </c>
      <c r="AX7" s="20">
        <v>4</v>
      </c>
      <c r="AY7" s="21" t="str">
        <f>VLOOKUP($AW7,category!$A:$B,2,FALSE)</f>
        <v>金属</v>
      </c>
      <c r="AZ7" s="22">
        <f t="shared" si="15"/>
        <v>4</v>
      </c>
      <c r="BA7" s="23">
        <f t="shared" si="16"/>
        <v>0.25250000000000006</v>
      </c>
      <c r="BB7" s="7" t="s">
        <v>402</v>
      </c>
      <c r="BC7" s="20">
        <v>4</v>
      </c>
      <c r="BD7" s="21" t="str">
        <f>VLOOKUP($BB7,category!$A:$B,2,FALSE)</f>
        <v>農業</v>
      </c>
      <c r="BE7" s="22">
        <f t="shared" si="17"/>
        <v>3</v>
      </c>
      <c r="BF7" s="23">
        <f t="shared" si="18"/>
        <v>0.22613333333333333</v>
      </c>
      <c r="BG7" s="7" t="s">
        <v>402</v>
      </c>
      <c r="BH7" s="8">
        <v>3</v>
      </c>
      <c r="BI7" s="8">
        <v>72</v>
      </c>
      <c r="BJ7" s="8">
        <v>67.84</v>
      </c>
      <c r="BK7" s="9">
        <f t="shared" si="2"/>
        <v>24</v>
      </c>
      <c r="BL7" s="9">
        <f t="shared" si="3"/>
        <v>22.613333333333333</v>
      </c>
      <c r="BM7" s="6" t="s">
        <v>303</v>
      </c>
      <c r="BN7" s="20">
        <v>4</v>
      </c>
      <c r="BO7" s="44" t="e">
        <f t="shared" si="19"/>
        <v>#N/A</v>
      </c>
      <c r="BP7" s="48" t="e">
        <f t="shared" si="4"/>
        <v>#N/A</v>
      </c>
      <c r="BQ7" s="35" t="s">
        <v>439</v>
      </c>
      <c r="BR7" s="22" t="s">
        <v>469</v>
      </c>
      <c r="BS7" s="33">
        <v>0.39489999999999997</v>
      </c>
      <c r="BT7" s="23" t="s">
        <v>470</v>
      </c>
      <c r="BU7" s="6" t="s">
        <v>287</v>
      </c>
      <c r="BV7" s="20">
        <v>4</v>
      </c>
      <c r="BW7" s="44">
        <f t="shared" si="20"/>
        <v>1</v>
      </c>
      <c r="BX7" s="48">
        <f t="shared" si="5"/>
        <v>5</v>
      </c>
      <c r="BY7" s="35" t="s">
        <v>439</v>
      </c>
      <c r="BZ7" s="22" t="str">
        <f t="shared" si="6"/>
        <v>化学</v>
      </c>
      <c r="CA7" s="65">
        <v>0.52859999999999996</v>
      </c>
      <c r="CB7" s="23" t="str">
        <f t="shared" si="7"/>
        <v>CF, NTR, FMC</v>
      </c>
      <c r="CC7" s="6" t="s">
        <v>287</v>
      </c>
      <c r="CD7" s="20">
        <v>4</v>
      </c>
      <c r="CE7" s="44">
        <f t="shared" si="21"/>
        <v>-1</v>
      </c>
      <c r="CF7" s="48">
        <v>3</v>
      </c>
      <c r="CG7" s="35" t="s">
        <v>439</v>
      </c>
      <c r="CH7" s="22" t="s">
        <v>463</v>
      </c>
      <c r="CI7" s="65">
        <v>0.61099999999999999</v>
      </c>
      <c r="CJ7" s="23" t="s">
        <v>466</v>
      </c>
      <c r="CK7" s="6" t="s">
        <v>287</v>
      </c>
      <c r="CL7" s="20">
        <v>4</v>
      </c>
      <c r="CM7" s="44">
        <f t="shared" si="22"/>
        <v>0</v>
      </c>
      <c r="CN7" s="48">
        <f>VLOOKUP(CK7,Export!$C:$F,4,FALSE)</f>
        <v>4</v>
      </c>
      <c r="CO7" s="35" t="str">
        <f t="shared" si="23"/>
        <v>エネルギー</v>
      </c>
      <c r="CP7" s="22" t="s">
        <v>463</v>
      </c>
      <c r="CQ7" s="65">
        <f>VLOOKUP(CK7,Export!C:I,7,FALSE)/100</f>
        <v>0.76780000000000004</v>
      </c>
      <c r="CR7" s="23" t="s">
        <v>556</v>
      </c>
      <c r="CS7" t="s">
        <v>471</v>
      </c>
      <c r="CT7" s="35" t="s">
        <v>454</v>
      </c>
      <c r="CU7" s="22" t="s">
        <v>494</v>
      </c>
      <c r="CV7" s="22" t="s">
        <v>488</v>
      </c>
      <c r="CW7" s="23">
        <v>-0.2752</v>
      </c>
      <c r="CY7" s="35" t="s">
        <v>444</v>
      </c>
      <c r="CZ7" s="22" t="s">
        <v>472</v>
      </c>
      <c r="DA7" s="22" t="s">
        <v>487</v>
      </c>
      <c r="DB7" s="23">
        <v>0.14480000000000001</v>
      </c>
      <c r="DD7" s="35" t="s">
        <v>444</v>
      </c>
      <c r="DE7" s="22" t="s">
        <v>472</v>
      </c>
      <c r="DF7" s="22" t="s">
        <v>487</v>
      </c>
      <c r="DG7" s="23">
        <v>0.14580000000000001</v>
      </c>
      <c r="DH7" s="23">
        <v>0.14480000000000001</v>
      </c>
      <c r="DJ7" s="35" t="s">
        <v>444</v>
      </c>
      <c r="DK7" s="22" t="s">
        <v>472</v>
      </c>
      <c r="DL7" s="22" t="s">
        <v>487</v>
      </c>
      <c r="DM7" s="23">
        <v>0.24110000000000001</v>
      </c>
      <c r="DN7" s="23">
        <v>0.14580000000000001</v>
      </c>
    </row>
    <row r="8" spans="1:118" s="82" customFormat="1" x14ac:dyDescent="0.2">
      <c r="A8" s="97" t="s">
        <v>404</v>
      </c>
      <c r="B8" s="98">
        <v>5</v>
      </c>
      <c r="C8" s="98">
        <v>683</v>
      </c>
      <c r="D8" s="98">
        <v>-59.69</v>
      </c>
      <c r="E8" s="98">
        <v>675</v>
      </c>
      <c r="G8" s="99">
        <v>5</v>
      </c>
      <c r="H8" s="100" t="s">
        <v>443</v>
      </c>
      <c r="I8" s="99">
        <v>5</v>
      </c>
      <c r="J8" s="101">
        <v>1</v>
      </c>
      <c r="K8" s="102">
        <v>3.0699999999999998E-2</v>
      </c>
      <c r="L8" s="97"/>
      <c r="M8" s="99">
        <v>5</v>
      </c>
      <c r="N8" s="103">
        <f t="shared" si="8"/>
        <v>0</v>
      </c>
      <c r="O8" s="104">
        <f t="shared" si="0"/>
        <v>5</v>
      </c>
      <c r="P8" s="105" t="s">
        <v>443</v>
      </c>
      <c r="Q8" s="106">
        <v>1</v>
      </c>
      <c r="R8" s="102">
        <v>7.6200000000000004E-2</v>
      </c>
      <c r="S8" s="99">
        <v>5</v>
      </c>
      <c r="T8" s="103">
        <f t="shared" si="9"/>
        <v>0</v>
      </c>
      <c r="U8" s="104">
        <f t="shared" si="1"/>
        <v>5</v>
      </c>
      <c r="V8" s="105" t="s">
        <v>443</v>
      </c>
      <c r="W8" s="106">
        <v>1</v>
      </c>
      <c r="X8" s="102">
        <v>4.07E-2</v>
      </c>
      <c r="Y8" s="99">
        <v>5</v>
      </c>
      <c r="Z8" s="103">
        <v>-1</v>
      </c>
      <c r="AA8" s="104">
        <v>4</v>
      </c>
      <c r="AB8" s="105" t="s">
        <v>443</v>
      </c>
      <c r="AC8" s="106">
        <v>1</v>
      </c>
      <c r="AD8" s="102">
        <v>0.11109999999999999</v>
      </c>
      <c r="AE8" s="99">
        <v>5</v>
      </c>
      <c r="AF8" s="103">
        <f t="shared" si="10"/>
        <v>0</v>
      </c>
      <c r="AG8" s="104">
        <v>5</v>
      </c>
      <c r="AH8" s="105" t="s">
        <v>443</v>
      </c>
      <c r="AI8" s="106">
        <v>1</v>
      </c>
      <c r="AJ8" s="102">
        <v>0.11109999999999999</v>
      </c>
      <c r="AK8" s="99">
        <v>5</v>
      </c>
      <c r="AL8" s="103">
        <f t="shared" si="11"/>
        <v>0</v>
      </c>
      <c r="AM8" s="104">
        <f t="shared" si="12"/>
        <v>5</v>
      </c>
      <c r="AN8" s="105" t="s">
        <v>443</v>
      </c>
      <c r="AO8" s="106">
        <v>1</v>
      </c>
      <c r="AP8" s="102">
        <v>0.11109999999999999</v>
      </c>
      <c r="AQ8" s="99">
        <v>5</v>
      </c>
      <c r="AR8" s="103">
        <f t="shared" si="13"/>
        <v>0</v>
      </c>
      <c r="AS8" s="104">
        <f t="shared" si="14"/>
        <v>5</v>
      </c>
      <c r="AT8" s="105" t="s">
        <v>443</v>
      </c>
      <c r="AU8" s="106">
        <v>1</v>
      </c>
      <c r="AV8" s="102">
        <v>0.11109999999999999</v>
      </c>
      <c r="AW8" s="97" t="s">
        <v>401</v>
      </c>
      <c r="AX8" s="99">
        <v>5</v>
      </c>
      <c r="AY8" s="100" t="str">
        <f>VLOOKUP($AW8,category!$A:$B,2,FALSE)</f>
        <v>航空・宇宙</v>
      </c>
      <c r="AZ8" s="101">
        <f t="shared" si="15"/>
        <v>1</v>
      </c>
      <c r="BA8" s="102">
        <f t="shared" si="16"/>
        <v>0.11109999999999999</v>
      </c>
      <c r="BB8" s="97" t="s">
        <v>401</v>
      </c>
      <c r="BC8" s="99">
        <v>5</v>
      </c>
      <c r="BD8" s="100" t="str">
        <f>VLOOKUP($BB8,category!$A:$B,2,FALSE)</f>
        <v>航空・宇宙</v>
      </c>
      <c r="BE8" s="101">
        <f t="shared" si="17"/>
        <v>1</v>
      </c>
      <c r="BF8" s="102">
        <f t="shared" si="18"/>
        <v>0.11109999999999999</v>
      </c>
      <c r="BG8" s="97" t="s">
        <v>401</v>
      </c>
      <c r="BH8" s="98">
        <v>1</v>
      </c>
      <c r="BI8" s="98">
        <v>26</v>
      </c>
      <c r="BJ8" s="98">
        <v>11.11</v>
      </c>
      <c r="BK8" s="92">
        <f t="shared" si="2"/>
        <v>26</v>
      </c>
      <c r="BL8" s="92">
        <f t="shared" si="3"/>
        <v>11.11</v>
      </c>
      <c r="BM8" s="82" t="s">
        <v>287</v>
      </c>
      <c r="BN8" s="99">
        <v>5</v>
      </c>
      <c r="BO8" s="103" t="e">
        <f t="shared" si="19"/>
        <v>#N/A</v>
      </c>
      <c r="BP8" s="104" t="e">
        <f t="shared" si="4"/>
        <v>#N/A</v>
      </c>
      <c r="BQ8" s="107" t="s">
        <v>444</v>
      </c>
      <c r="BR8" s="101" t="s">
        <v>472</v>
      </c>
      <c r="BS8" s="108">
        <v>0.18959999999999999</v>
      </c>
      <c r="BT8" s="102" t="s">
        <v>471</v>
      </c>
      <c r="BU8" s="82" t="s">
        <v>59</v>
      </c>
      <c r="BV8" s="99">
        <v>5</v>
      </c>
      <c r="BW8" s="103">
        <f t="shared" si="20"/>
        <v>2</v>
      </c>
      <c r="BX8" s="104">
        <f t="shared" si="5"/>
        <v>7</v>
      </c>
      <c r="BY8" s="107" t="s">
        <v>444</v>
      </c>
      <c r="BZ8" s="101" t="str">
        <f t="shared" si="6"/>
        <v>総合</v>
      </c>
      <c r="CA8" s="109">
        <v>0.18960000000000002</v>
      </c>
      <c r="CB8" s="102" t="str">
        <f t="shared" si="7"/>
        <v>WMB, EC, MRO</v>
      </c>
      <c r="CC8" s="82" t="s">
        <v>59</v>
      </c>
      <c r="CD8" s="99">
        <v>5</v>
      </c>
      <c r="CE8" s="103">
        <f t="shared" si="21"/>
        <v>0</v>
      </c>
      <c r="CF8" s="104">
        <f>VLOOKUP(CC8,$BU$4:$BV$13,2,FALSE)</f>
        <v>5</v>
      </c>
      <c r="CG8" s="107" t="s">
        <v>444</v>
      </c>
      <c r="CH8" s="101" t="s">
        <v>472</v>
      </c>
      <c r="CI8" s="109">
        <v>0.2442</v>
      </c>
      <c r="CJ8" s="102" t="s">
        <v>471</v>
      </c>
      <c r="CK8" s="82" t="s">
        <v>299</v>
      </c>
      <c r="CL8" s="99">
        <v>5</v>
      </c>
      <c r="CM8" s="103">
        <f t="shared" si="22"/>
        <v>6</v>
      </c>
      <c r="CN8" s="104">
        <f>VLOOKUP(CK8,Export!$C:$F,4,FALSE)</f>
        <v>11</v>
      </c>
      <c r="CO8" s="107" t="s">
        <v>439</v>
      </c>
      <c r="CP8" s="101" t="s">
        <v>551</v>
      </c>
      <c r="CQ8" s="109">
        <f>VLOOKUP(CK8,Export!C:I,7,FALSE)/100</f>
        <v>0.1993</v>
      </c>
      <c r="CR8" s="102" t="s">
        <v>557</v>
      </c>
      <c r="CS8" s="82" t="s">
        <v>476</v>
      </c>
      <c r="CT8" s="110" t="s">
        <v>444</v>
      </c>
      <c r="CU8" s="111" t="s">
        <v>472</v>
      </c>
      <c r="CV8" s="111" t="s">
        <v>489</v>
      </c>
      <c r="CW8" s="112">
        <v>0.26319999999999999</v>
      </c>
      <c r="CY8" s="110" t="s">
        <v>444</v>
      </c>
      <c r="CZ8" s="111" t="s">
        <v>472</v>
      </c>
      <c r="DA8" s="111" t="s">
        <v>489</v>
      </c>
      <c r="DB8" s="112">
        <v>0.34839999999999999</v>
      </c>
      <c r="DD8" s="107" t="s">
        <v>454</v>
      </c>
      <c r="DE8" s="101" t="s">
        <v>494</v>
      </c>
      <c r="DF8" s="101" t="s">
        <v>538</v>
      </c>
      <c r="DG8" s="102">
        <v>-0.1948</v>
      </c>
      <c r="DH8" s="102"/>
      <c r="DJ8" s="107" t="s">
        <v>454</v>
      </c>
      <c r="DK8" s="101" t="s">
        <v>494</v>
      </c>
      <c r="DL8" s="101" t="s">
        <v>488</v>
      </c>
      <c r="DM8" s="102">
        <v>-0.15</v>
      </c>
      <c r="DN8" s="102">
        <v>-0.1847</v>
      </c>
    </row>
    <row r="9" spans="1:118" x14ac:dyDescent="0.2">
      <c r="A9" s="7" t="s">
        <v>405</v>
      </c>
      <c r="B9" s="8">
        <v>7</v>
      </c>
      <c r="C9" s="8">
        <v>363</v>
      </c>
      <c r="D9" s="8">
        <v>-7.76</v>
      </c>
      <c r="E9" s="8">
        <v>301</v>
      </c>
      <c r="G9" s="20">
        <v>6</v>
      </c>
      <c r="H9" s="21" t="s">
        <v>444</v>
      </c>
      <c r="I9" s="20">
        <v>6</v>
      </c>
      <c r="J9" s="22">
        <v>3</v>
      </c>
      <c r="K9" s="23">
        <v>1.37E-2</v>
      </c>
      <c r="L9" s="7"/>
      <c r="M9" s="20">
        <v>6</v>
      </c>
      <c r="N9" s="44">
        <f t="shared" si="8"/>
        <v>3</v>
      </c>
      <c r="O9" s="48">
        <f t="shared" si="0"/>
        <v>9</v>
      </c>
      <c r="P9" s="51" t="s">
        <v>447</v>
      </c>
      <c r="Q9" s="54">
        <v>7</v>
      </c>
      <c r="R9" s="23">
        <v>2.8271428571428572E-2</v>
      </c>
      <c r="S9" s="20">
        <v>6</v>
      </c>
      <c r="T9" s="44">
        <f t="shared" si="9"/>
        <v>0</v>
      </c>
      <c r="U9" s="48">
        <f t="shared" si="1"/>
        <v>6</v>
      </c>
      <c r="V9" s="51" t="s">
        <v>447</v>
      </c>
      <c r="W9" s="54">
        <v>7</v>
      </c>
      <c r="X9" s="23">
        <v>3.871428571428573E-3</v>
      </c>
      <c r="Y9" s="20">
        <v>6</v>
      </c>
      <c r="Z9" s="44">
        <v>1</v>
      </c>
      <c r="AA9" s="48">
        <v>7</v>
      </c>
      <c r="AB9" s="51" t="s">
        <v>446</v>
      </c>
      <c r="AC9" s="54">
        <v>1</v>
      </c>
      <c r="AD9" s="23">
        <v>-1.1999999999999999E-3</v>
      </c>
      <c r="AE9" s="20">
        <v>6</v>
      </c>
      <c r="AF9" s="44">
        <f t="shared" si="10"/>
        <v>0</v>
      </c>
      <c r="AG9" s="48">
        <v>6</v>
      </c>
      <c r="AH9" s="51" t="s">
        <v>447</v>
      </c>
      <c r="AI9" s="54">
        <v>7</v>
      </c>
      <c r="AJ9" s="23">
        <v>5.5185714285714289E-2</v>
      </c>
      <c r="AK9" s="20">
        <v>6</v>
      </c>
      <c r="AL9" s="44">
        <f t="shared" si="11"/>
        <v>0</v>
      </c>
      <c r="AM9" s="48">
        <f t="shared" si="12"/>
        <v>6</v>
      </c>
      <c r="AN9" s="51" t="s">
        <v>446</v>
      </c>
      <c r="AO9" s="54">
        <v>1</v>
      </c>
      <c r="AP9" s="23">
        <v>-1.1999999999999999E-3</v>
      </c>
      <c r="AQ9" s="20">
        <v>6</v>
      </c>
      <c r="AR9" s="44">
        <f t="shared" si="13"/>
        <v>5</v>
      </c>
      <c r="AS9" s="48">
        <f t="shared" si="14"/>
        <v>11</v>
      </c>
      <c r="AT9" s="51" t="s">
        <v>446</v>
      </c>
      <c r="AU9" s="54">
        <v>1</v>
      </c>
      <c r="AV9" s="23">
        <v>-1.1999999999999999E-3</v>
      </c>
      <c r="AW9" s="7" t="s">
        <v>421</v>
      </c>
      <c r="AX9" s="20">
        <v>6</v>
      </c>
      <c r="AY9" s="21" t="str">
        <f>VLOOKUP($AW9,category!$A:$B,2,FALSE)</f>
        <v>貯蓄貸付</v>
      </c>
      <c r="AZ9" s="22">
        <f t="shared" si="15"/>
        <v>1</v>
      </c>
      <c r="BA9" s="23">
        <f t="shared" si="16"/>
        <v>-1.1999999999999999E-3</v>
      </c>
      <c r="BB9" s="7" t="s">
        <v>407</v>
      </c>
      <c r="BC9" s="20">
        <v>6</v>
      </c>
      <c r="BD9" s="21" t="str">
        <f>VLOOKUP($BB9,category!$A:$B,2,FALSE)</f>
        <v>食品・飲料</v>
      </c>
      <c r="BE9" s="22">
        <f t="shared" si="17"/>
        <v>7</v>
      </c>
      <c r="BF9" s="23">
        <f t="shared" si="18"/>
        <v>5.5185714285714289E-2</v>
      </c>
      <c r="BG9" s="7" t="s">
        <v>407</v>
      </c>
      <c r="BH9" s="8">
        <v>7</v>
      </c>
      <c r="BI9" s="8">
        <v>621</v>
      </c>
      <c r="BJ9" s="8">
        <v>38.630000000000003</v>
      </c>
      <c r="BK9" s="9">
        <f t="shared" si="2"/>
        <v>88.714285714285708</v>
      </c>
      <c r="BL9" s="9">
        <f t="shared" si="3"/>
        <v>5.5185714285714287</v>
      </c>
      <c r="BM9" s="6" t="s">
        <v>291</v>
      </c>
      <c r="BN9" s="20">
        <v>6</v>
      </c>
      <c r="BO9" s="44" t="e">
        <f t="shared" si="19"/>
        <v>#N/A</v>
      </c>
      <c r="BP9" s="48" t="e">
        <f t="shared" si="4"/>
        <v>#N/A</v>
      </c>
      <c r="BQ9" s="35" t="s">
        <v>439</v>
      </c>
      <c r="BR9" s="22" t="s">
        <v>473</v>
      </c>
      <c r="BS9" s="33">
        <v>0.28639999999999999</v>
      </c>
      <c r="BT9" s="23" t="s">
        <v>474</v>
      </c>
      <c r="BU9" s="6" t="s">
        <v>303</v>
      </c>
      <c r="BV9" s="20">
        <v>6</v>
      </c>
      <c r="BW9" s="44">
        <f t="shared" si="20"/>
        <v>-2</v>
      </c>
      <c r="BX9" s="48">
        <f t="shared" si="5"/>
        <v>4</v>
      </c>
      <c r="BY9" s="35" t="s">
        <v>439</v>
      </c>
      <c r="BZ9" s="22" t="str">
        <f t="shared" si="6"/>
        <v>カナダ開拓・生産</v>
      </c>
      <c r="CA9" s="65">
        <v>0.28639999999999999</v>
      </c>
      <c r="CB9" s="23" t="str">
        <f t="shared" si="7"/>
        <v>CPG, CNQ, OBE</v>
      </c>
      <c r="CC9" s="6" t="s">
        <v>289</v>
      </c>
      <c r="CD9" s="20">
        <v>6</v>
      </c>
      <c r="CE9" s="44">
        <f t="shared" si="21"/>
        <v>2</v>
      </c>
      <c r="CF9" s="48">
        <f>VLOOKUP(CC9,$BU$4:$BV$13,2,FALSE)</f>
        <v>8</v>
      </c>
      <c r="CG9" s="35" t="s">
        <v>439</v>
      </c>
      <c r="CH9" s="22" t="str">
        <f>VLOOKUP(CC9,BU:BZ,6,FALSE)</f>
        <v>フィールドサービス</v>
      </c>
      <c r="CI9" s="65">
        <v>0.37419999999999998</v>
      </c>
      <c r="CJ9" s="23" t="str">
        <f>VLOOKUP(CC9,BM:BT,8,FALSE)</f>
        <v>NOA, HAL, SLB</v>
      </c>
      <c r="CK9" s="6" t="s">
        <v>59</v>
      </c>
      <c r="CL9" s="20">
        <v>6</v>
      </c>
      <c r="CM9" s="44">
        <f t="shared" si="22"/>
        <v>-1</v>
      </c>
      <c r="CN9" s="48">
        <f>VLOOKUP(CK9,Export!$C:$F,4,FALSE)</f>
        <v>5</v>
      </c>
      <c r="CO9" s="35" t="str">
        <f t="shared" si="23"/>
        <v>エネルギー</v>
      </c>
      <c r="CP9" s="22" t="s">
        <v>472</v>
      </c>
      <c r="CQ9" s="65">
        <f>VLOOKUP(CK9,Export!C:I,7,FALSE)/100</f>
        <v>0.38030000000000003</v>
      </c>
      <c r="CR9" s="23" t="s">
        <v>471</v>
      </c>
      <c r="CT9" s="6"/>
      <c r="CU9" s="6"/>
      <c r="CV9" s="6"/>
      <c r="CW9" s="6"/>
      <c r="CX9" s="6"/>
      <c r="DD9" s="35" t="s">
        <v>454</v>
      </c>
      <c r="DE9" s="22" t="s">
        <v>494</v>
      </c>
      <c r="DF9" s="22" t="s">
        <v>488</v>
      </c>
      <c r="DG9" s="23">
        <v>-0.1847</v>
      </c>
      <c r="DH9" s="23"/>
      <c r="DJ9" s="36" t="s">
        <v>444</v>
      </c>
      <c r="DK9" s="26" t="s">
        <v>472</v>
      </c>
      <c r="DL9" s="26" t="s">
        <v>489</v>
      </c>
      <c r="DM9" s="27">
        <v>0.44190000000000002</v>
      </c>
      <c r="DN9" s="27">
        <v>0.3251</v>
      </c>
    </row>
    <row r="10" spans="1:118" s="82" customFormat="1" x14ac:dyDescent="0.2">
      <c r="A10" s="97" t="s">
        <v>408</v>
      </c>
      <c r="B10" s="98">
        <v>9</v>
      </c>
      <c r="C10" s="98">
        <v>1100</v>
      </c>
      <c r="D10" s="98">
        <v>-140.08000000000001</v>
      </c>
      <c r="E10" s="98">
        <v>946</v>
      </c>
      <c r="G10" s="99">
        <v>7</v>
      </c>
      <c r="H10" s="100" t="s">
        <v>445</v>
      </c>
      <c r="I10" s="99">
        <v>7</v>
      </c>
      <c r="J10" s="101">
        <v>7</v>
      </c>
      <c r="K10" s="102">
        <v>9.6571428571428589E-3</v>
      </c>
      <c r="L10" s="97"/>
      <c r="M10" s="99">
        <v>7</v>
      </c>
      <c r="N10" s="103">
        <f t="shared" si="8"/>
        <v>-3</v>
      </c>
      <c r="O10" s="104">
        <f t="shared" si="0"/>
        <v>4</v>
      </c>
      <c r="P10" s="105" t="s">
        <v>442</v>
      </c>
      <c r="Q10" s="106">
        <v>5</v>
      </c>
      <c r="R10" s="102">
        <v>1.4699999999999996E-2</v>
      </c>
      <c r="S10" s="99">
        <v>7</v>
      </c>
      <c r="T10" s="103">
        <f t="shared" si="9"/>
        <v>0</v>
      </c>
      <c r="U10" s="104">
        <f t="shared" si="1"/>
        <v>7</v>
      </c>
      <c r="V10" s="105" t="s">
        <v>442</v>
      </c>
      <c r="W10" s="106">
        <v>5</v>
      </c>
      <c r="X10" s="102">
        <v>-2E-3</v>
      </c>
      <c r="Y10" s="99">
        <v>7</v>
      </c>
      <c r="Z10" s="103">
        <v>-1</v>
      </c>
      <c r="AA10" s="104">
        <v>6</v>
      </c>
      <c r="AB10" s="105" t="s">
        <v>445</v>
      </c>
      <c r="AC10" s="106">
        <v>7</v>
      </c>
      <c r="AD10" s="102">
        <v>-1.1085714285714286E-2</v>
      </c>
      <c r="AE10" s="99">
        <v>7</v>
      </c>
      <c r="AF10" s="103">
        <f t="shared" si="10"/>
        <v>0</v>
      </c>
      <c r="AG10" s="104">
        <v>7</v>
      </c>
      <c r="AH10" s="105" t="s">
        <v>442</v>
      </c>
      <c r="AI10" s="106">
        <v>5</v>
      </c>
      <c r="AJ10" s="102">
        <v>4.5800000000000007E-2</v>
      </c>
      <c r="AK10" s="99">
        <v>7</v>
      </c>
      <c r="AL10" s="103">
        <f t="shared" si="11"/>
        <v>0</v>
      </c>
      <c r="AM10" s="104">
        <f t="shared" si="12"/>
        <v>7</v>
      </c>
      <c r="AN10" s="105" t="s">
        <v>445</v>
      </c>
      <c r="AO10" s="106">
        <v>7</v>
      </c>
      <c r="AP10" s="102">
        <v>-1.1085714285714286E-2</v>
      </c>
      <c r="AQ10" s="99">
        <v>7</v>
      </c>
      <c r="AR10" s="103">
        <f t="shared" si="13"/>
        <v>5</v>
      </c>
      <c r="AS10" s="104">
        <f t="shared" si="14"/>
        <v>12</v>
      </c>
      <c r="AT10" s="105" t="s">
        <v>445</v>
      </c>
      <c r="AU10" s="106">
        <v>7</v>
      </c>
      <c r="AV10" s="102">
        <v>-1.1085714285714286E-2</v>
      </c>
      <c r="AW10" s="97" t="s">
        <v>405</v>
      </c>
      <c r="AX10" s="99">
        <v>7</v>
      </c>
      <c r="AY10" s="100" t="str">
        <f>VLOOKUP($AW10,category!$A:$B,2,FALSE)</f>
        <v>銀行</v>
      </c>
      <c r="AZ10" s="101">
        <f t="shared" si="15"/>
        <v>7</v>
      </c>
      <c r="BA10" s="102">
        <f t="shared" si="16"/>
        <v>-1.1085714285714286E-2</v>
      </c>
      <c r="BB10" s="97" t="s">
        <v>425</v>
      </c>
      <c r="BC10" s="99">
        <v>7</v>
      </c>
      <c r="BD10" s="100" t="str">
        <f>VLOOKUP($BB10,category!$A:$B,2,FALSE)</f>
        <v>メディア</v>
      </c>
      <c r="BE10" s="101">
        <f t="shared" si="17"/>
        <v>5</v>
      </c>
      <c r="BF10" s="102">
        <f t="shared" si="18"/>
        <v>4.5800000000000007E-2</v>
      </c>
      <c r="BG10" s="97" t="s">
        <v>425</v>
      </c>
      <c r="BH10" s="98">
        <v>5</v>
      </c>
      <c r="BI10" s="98">
        <v>380</v>
      </c>
      <c r="BJ10" s="98">
        <v>22.900000000000006</v>
      </c>
      <c r="BK10" s="92">
        <f t="shared" si="2"/>
        <v>76</v>
      </c>
      <c r="BL10" s="92">
        <f t="shared" si="3"/>
        <v>4.580000000000001</v>
      </c>
      <c r="BM10" s="82" t="s">
        <v>59</v>
      </c>
      <c r="BN10" s="99">
        <v>7</v>
      </c>
      <c r="BO10" s="103" t="e">
        <f t="shared" si="19"/>
        <v>#N/A</v>
      </c>
      <c r="BP10" s="104" t="e">
        <f t="shared" si="4"/>
        <v>#N/A</v>
      </c>
      <c r="BQ10" s="107" t="s">
        <v>439</v>
      </c>
      <c r="BR10" s="101" t="s">
        <v>475</v>
      </c>
      <c r="BS10" s="108">
        <v>0.32850000000000001</v>
      </c>
      <c r="BT10" s="102" t="s">
        <v>476</v>
      </c>
      <c r="BU10" s="82" t="s">
        <v>291</v>
      </c>
      <c r="BV10" s="99">
        <v>7</v>
      </c>
      <c r="BW10" s="103">
        <f t="shared" si="20"/>
        <v>-1</v>
      </c>
      <c r="BX10" s="104">
        <f t="shared" si="5"/>
        <v>6</v>
      </c>
      <c r="BY10" s="107" t="s">
        <v>439</v>
      </c>
      <c r="BZ10" s="101" t="str">
        <f t="shared" si="6"/>
        <v>米国開拓・生産</v>
      </c>
      <c r="CA10" s="109">
        <v>0.32850000000000001</v>
      </c>
      <c r="CB10" s="102" t="str">
        <f t="shared" si="7"/>
        <v>PXD, MTDR, EOG</v>
      </c>
      <c r="CC10" s="82" t="s">
        <v>291</v>
      </c>
      <c r="CD10" s="99">
        <v>7</v>
      </c>
      <c r="CE10" s="103">
        <f t="shared" si="21"/>
        <v>0</v>
      </c>
      <c r="CF10" s="104">
        <v>7</v>
      </c>
      <c r="CG10" s="107" t="s">
        <v>439</v>
      </c>
      <c r="CH10" s="101" t="s">
        <v>475</v>
      </c>
      <c r="CI10" s="109">
        <v>0.29389999999999999</v>
      </c>
      <c r="CJ10" s="102" t="s">
        <v>476</v>
      </c>
      <c r="CK10" s="82" t="s">
        <v>351</v>
      </c>
      <c r="CL10" s="99">
        <v>7</v>
      </c>
      <c r="CM10" s="103">
        <f t="shared" si="22"/>
        <v>6</v>
      </c>
      <c r="CN10" s="104">
        <f>VLOOKUP(CK10,Export!$C:$F,4,FALSE)</f>
        <v>13</v>
      </c>
      <c r="CO10" s="107" t="s">
        <v>440</v>
      </c>
      <c r="CP10" s="101" t="s">
        <v>552</v>
      </c>
      <c r="CQ10" s="109">
        <f>VLOOKUP(CK10,Export!C:I,7,FALSE)/100</f>
        <v>0.4178</v>
      </c>
      <c r="CR10" s="102" t="s">
        <v>558</v>
      </c>
      <c r="CS10" s="82" t="s">
        <v>474</v>
      </c>
      <c r="DD10" s="110" t="s">
        <v>444</v>
      </c>
      <c r="DE10" s="111" t="s">
        <v>472</v>
      </c>
      <c r="DF10" s="111" t="s">
        <v>489</v>
      </c>
      <c r="DG10" s="112">
        <v>0.3251</v>
      </c>
      <c r="DH10" s="112">
        <v>0.34839999999999999</v>
      </c>
      <c r="DJ10" s="110"/>
      <c r="DK10" s="111"/>
      <c r="DL10" s="111"/>
      <c r="DM10" s="112"/>
      <c r="DN10" s="112"/>
    </row>
    <row r="11" spans="1:118" x14ac:dyDescent="0.2">
      <c r="A11" s="7" t="s">
        <v>409</v>
      </c>
      <c r="B11" s="8">
        <v>10</v>
      </c>
      <c r="C11" s="8">
        <v>1272</v>
      </c>
      <c r="D11" s="8">
        <v>-102.66000000000001</v>
      </c>
      <c r="E11" s="8">
        <v>1246</v>
      </c>
      <c r="G11" s="20">
        <v>8</v>
      </c>
      <c r="H11" s="21" t="s">
        <v>446</v>
      </c>
      <c r="I11" s="20">
        <v>8</v>
      </c>
      <c r="J11" s="22">
        <v>1</v>
      </c>
      <c r="K11" s="23">
        <v>3.5999999999999999E-3</v>
      </c>
      <c r="L11" s="7"/>
      <c r="M11" s="20">
        <v>8</v>
      </c>
      <c r="N11" s="44">
        <f t="shared" si="8"/>
        <v>5</v>
      </c>
      <c r="O11" s="48">
        <f t="shared" si="0"/>
        <v>13</v>
      </c>
      <c r="P11" s="51" t="s">
        <v>496</v>
      </c>
      <c r="Q11" s="54">
        <v>4</v>
      </c>
      <c r="R11" s="23">
        <v>-4.2500000000000029E-3</v>
      </c>
      <c r="S11" s="20">
        <v>8</v>
      </c>
      <c r="T11" s="44">
        <f t="shared" si="9"/>
        <v>0</v>
      </c>
      <c r="U11" s="48">
        <f t="shared" si="1"/>
        <v>8</v>
      </c>
      <c r="V11" s="51" t="s">
        <v>496</v>
      </c>
      <c r="W11" s="54">
        <v>4</v>
      </c>
      <c r="X11" s="23">
        <v>-2.1975000000000001E-2</v>
      </c>
      <c r="Y11" s="20">
        <v>8</v>
      </c>
      <c r="Z11" s="44">
        <v>0</v>
      </c>
      <c r="AA11" s="48">
        <v>8</v>
      </c>
      <c r="AB11" s="51" t="s">
        <v>496</v>
      </c>
      <c r="AC11" s="54">
        <v>4</v>
      </c>
      <c r="AD11" s="23">
        <v>6.9249999999999989E-3</v>
      </c>
      <c r="AE11" s="20">
        <v>8</v>
      </c>
      <c r="AF11" s="44">
        <f t="shared" si="10"/>
        <v>4</v>
      </c>
      <c r="AG11" s="48">
        <v>12</v>
      </c>
      <c r="AH11" s="51" t="s">
        <v>493</v>
      </c>
      <c r="AI11" s="54">
        <v>7</v>
      </c>
      <c r="AJ11" s="23">
        <v>1.9185714285714296E-2</v>
      </c>
      <c r="AK11" s="20">
        <v>8</v>
      </c>
      <c r="AL11" s="44">
        <f t="shared" si="11"/>
        <v>0</v>
      </c>
      <c r="AM11" s="48">
        <f t="shared" si="12"/>
        <v>8</v>
      </c>
      <c r="AN11" s="51" t="s">
        <v>496</v>
      </c>
      <c r="AO11" s="54">
        <v>4</v>
      </c>
      <c r="AP11" s="23">
        <v>6.9249999999999989E-3</v>
      </c>
      <c r="AQ11" s="20">
        <v>8</v>
      </c>
      <c r="AR11" s="44">
        <f t="shared" si="13"/>
        <v>1</v>
      </c>
      <c r="AS11" s="48">
        <f t="shared" si="14"/>
        <v>9</v>
      </c>
      <c r="AT11" s="51" t="s">
        <v>496</v>
      </c>
      <c r="AU11" s="54">
        <v>4</v>
      </c>
      <c r="AV11" s="23">
        <v>6.9249999999999989E-3</v>
      </c>
      <c r="AW11" s="7" t="s">
        <v>433</v>
      </c>
      <c r="AX11" s="20">
        <v>8</v>
      </c>
      <c r="AY11" s="21" t="str">
        <f>VLOOKUP($AW11,category!$A:$B,2,FALSE)</f>
        <v>公益</v>
      </c>
      <c r="AZ11" s="22">
        <f t="shared" si="15"/>
        <v>4</v>
      </c>
      <c r="BA11" s="23">
        <f t="shared" si="16"/>
        <v>6.9249999999999989E-3</v>
      </c>
      <c r="BB11" s="7" t="s">
        <v>432</v>
      </c>
      <c r="BC11" s="20">
        <v>8</v>
      </c>
      <c r="BD11" s="21" t="str">
        <f>VLOOKUP($BB11,category!$A:$B,2,FALSE)</f>
        <v>流通</v>
      </c>
      <c r="BE11" s="22">
        <f t="shared" si="17"/>
        <v>7</v>
      </c>
      <c r="BF11" s="23">
        <f t="shared" si="18"/>
        <v>1.9185714285714296E-2</v>
      </c>
      <c r="BG11" s="7" t="s">
        <v>432</v>
      </c>
      <c r="BH11" s="8">
        <v>7</v>
      </c>
      <c r="BI11" s="8">
        <v>495</v>
      </c>
      <c r="BJ11" s="8">
        <v>13.430000000000007</v>
      </c>
      <c r="BK11" s="9">
        <f t="shared" si="2"/>
        <v>70.714285714285708</v>
      </c>
      <c r="BL11" s="9">
        <f t="shared" si="3"/>
        <v>1.9185714285714295</v>
      </c>
      <c r="BM11" s="6" t="s">
        <v>289</v>
      </c>
      <c r="BN11" s="20">
        <v>8</v>
      </c>
      <c r="BO11" s="44" t="e">
        <f t="shared" si="19"/>
        <v>#N/A</v>
      </c>
      <c r="BP11" s="48" t="e">
        <f t="shared" si="4"/>
        <v>#N/A</v>
      </c>
      <c r="BQ11" s="35" t="s">
        <v>439</v>
      </c>
      <c r="BR11" s="22" t="s">
        <v>478</v>
      </c>
      <c r="BS11" s="33">
        <v>0.32100000000000001</v>
      </c>
      <c r="BT11" s="23" t="s">
        <v>477</v>
      </c>
      <c r="BU11" s="6" t="s">
        <v>289</v>
      </c>
      <c r="BV11" s="20">
        <v>8</v>
      </c>
      <c r="BW11" s="44">
        <f t="shared" si="20"/>
        <v>0</v>
      </c>
      <c r="BX11" s="48">
        <f t="shared" si="5"/>
        <v>8</v>
      </c>
      <c r="BY11" s="35" t="s">
        <v>439</v>
      </c>
      <c r="BZ11" s="22" t="str">
        <f t="shared" si="6"/>
        <v>フィールドサービス</v>
      </c>
      <c r="CA11" s="65">
        <v>0.32100000000000001</v>
      </c>
      <c r="CB11" s="23" t="str">
        <f t="shared" si="7"/>
        <v>NOA, HAL, SLB</v>
      </c>
      <c r="CC11" s="6" t="s">
        <v>303</v>
      </c>
      <c r="CD11" s="20">
        <v>8</v>
      </c>
      <c r="CE11" s="44">
        <f t="shared" si="21"/>
        <v>0</v>
      </c>
      <c r="CF11" s="48">
        <v>8</v>
      </c>
      <c r="CG11" s="35" t="s">
        <v>439</v>
      </c>
      <c r="CH11" s="22" t="s">
        <v>473</v>
      </c>
      <c r="CI11" s="65">
        <v>0.2457</v>
      </c>
      <c r="CJ11" s="23" t="s">
        <v>474</v>
      </c>
      <c r="CK11" s="6" t="s">
        <v>303</v>
      </c>
      <c r="CL11" s="20">
        <v>8</v>
      </c>
      <c r="CM11" s="44">
        <f t="shared" si="22"/>
        <v>0</v>
      </c>
      <c r="CN11" s="48">
        <f>VLOOKUP(CK11,Export!$C:$F,4,FALSE)</f>
        <v>8</v>
      </c>
      <c r="CO11" s="35" t="str">
        <f t="shared" si="23"/>
        <v>エネルギー</v>
      </c>
      <c r="CP11" s="22" t="s">
        <v>473</v>
      </c>
      <c r="CQ11" s="65">
        <f>VLOOKUP(CK11,Export!C:I,7,FALSE)/100</f>
        <v>0.3589</v>
      </c>
      <c r="CR11" s="23" t="s">
        <v>474</v>
      </c>
      <c r="CS11" s="6" t="s">
        <v>470</v>
      </c>
      <c r="CT11" s="6"/>
      <c r="CU11" s="6"/>
      <c r="CV11" s="6"/>
      <c r="CW11" s="6"/>
      <c r="CX11" s="6"/>
    </row>
    <row r="12" spans="1:118" s="82" customFormat="1" x14ac:dyDescent="0.2">
      <c r="A12" s="97" t="s">
        <v>410</v>
      </c>
      <c r="B12" s="98">
        <v>3</v>
      </c>
      <c r="C12" s="98">
        <v>221</v>
      </c>
      <c r="D12" s="98">
        <v>-6.0799999999999992</v>
      </c>
      <c r="E12" s="98">
        <v>218</v>
      </c>
      <c r="G12" s="99">
        <v>9</v>
      </c>
      <c r="H12" s="100" t="s">
        <v>447</v>
      </c>
      <c r="I12" s="99">
        <v>9</v>
      </c>
      <c r="J12" s="101">
        <v>7</v>
      </c>
      <c r="K12" s="102">
        <v>-2.8428571428571409E-3</v>
      </c>
      <c r="L12" s="97"/>
      <c r="M12" s="99">
        <v>9</v>
      </c>
      <c r="N12" s="103">
        <f t="shared" si="8"/>
        <v>-1</v>
      </c>
      <c r="O12" s="104">
        <f t="shared" si="0"/>
        <v>8</v>
      </c>
      <c r="P12" s="105" t="s">
        <v>446</v>
      </c>
      <c r="Q12" s="106">
        <v>1</v>
      </c>
      <c r="R12" s="102">
        <v>-1.32E-2</v>
      </c>
      <c r="S12" s="99">
        <v>9</v>
      </c>
      <c r="T12" s="103">
        <f t="shared" si="9"/>
        <v>0</v>
      </c>
      <c r="U12" s="104">
        <f t="shared" si="1"/>
        <v>9</v>
      </c>
      <c r="V12" s="105" t="s">
        <v>446</v>
      </c>
      <c r="W12" s="106">
        <v>1</v>
      </c>
      <c r="X12" s="102">
        <v>-2.29E-2</v>
      </c>
      <c r="Y12" s="99">
        <v>9</v>
      </c>
      <c r="Z12" s="103">
        <v>3</v>
      </c>
      <c r="AA12" s="104">
        <v>12</v>
      </c>
      <c r="AB12" s="105" t="s">
        <v>495</v>
      </c>
      <c r="AC12" s="106">
        <v>5</v>
      </c>
      <c r="AD12" s="102">
        <v>5.780000000000003E-3</v>
      </c>
      <c r="AE12" s="99">
        <v>9</v>
      </c>
      <c r="AF12" s="103">
        <f t="shared" si="10"/>
        <v>-1</v>
      </c>
      <c r="AG12" s="104">
        <v>8</v>
      </c>
      <c r="AH12" s="105" t="s">
        <v>496</v>
      </c>
      <c r="AI12" s="106">
        <v>4</v>
      </c>
      <c r="AJ12" s="102">
        <v>6.9249999999999989E-3</v>
      </c>
      <c r="AK12" s="99">
        <v>9</v>
      </c>
      <c r="AL12" s="103">
        <f t="shared" si="11"/>
        <v>0</v>
      </c>
      <c r="AM12" s="104">
        <f t="shared" si="12"/>
        <v>9</v>
      </c>
      <c r="AN12" s="105" t="s">
        <v>495</v>
      </c>
      <c r="AO12" s="106">
        <v>5</v>
      </c>
      <c r="AP12" s="102">
        <v>5.780000000000003E-3</v>
      </c>
      <c r="AQ12" s="99">
        <v>9</v>
      </c>
      <c r="AR12" s="103">
        <f t="shared" si="13"/>
        <v>1</v>
      </c>
      <c r="AS12" s="104">
        <f t="shared" si="14"/>
        <v>10</v>
      </c>
      <c r="AT12" s="105" t="s">
        <v>495</v>
      </c>
      <c r="AU12" s="106">
        <v>5</v>
      </c>
      <c r="AV12" s="102">
        <v>5.780000000000003E-3</v>
      </c>
      <c r="AW12" s="97" t="s">
        <v>422</v>
      </c>
      <c r="AX12" s="99">
        <v>9</v>
      </c>
      <c r="AY12" s="100" t="str">
        <f>VLOOKUP($AW12,category!$A:$B,2,FALSE)</f>
        <v>保険</v>
      </c>
      <c r="AZ12" s="101">
        <f t="shared" si="15"/>
        <v>5</v>
      </c>
      <c r="BA12" s="102">
        <f t="shared" si="16"/>
        <v>5.780000000000003E-3</v>
      </c>
      <c r="BB12" s="97" t="s">
        <v>433</v>
      </c>
      <c r="BC12" s="99">
        <v>9</v>
      </c>
      <c r="BD12" s="100" t="str">
        <f>VLOOKUP($BB12,category!$A:$B,2,FALSE)</f>
        <v>公益</v>
      </c>
      <c r="BE12" s="101">
        <f t="shared" si="17"/>
        <v>4</v>
      </c>
      <c r="BF12" s="102">
        <f t="shared" si="18"/>
        <v>6.9249999999999989E-3</v>
      </c>
      <c r="BG12" s="97" t="s">
        <v>433</v>
      </c>
      <c r="BH12" s="98">
        <v>4</v>
      </c>
      <c r="BI12" s="98">
        <v>229</v>
      </c>
      <c r="BJ12" s="98">
        <v>2.7699999999999996</v>
      </c>
      <c r="BK12" s="92">
        <f t="shared" si="2"/>
        <v>57.25</v>
      </c>
      <c r="BL12" s="92">
        <f t="shared" si="3"/>
        <v>0.69249999999999989</v>
      </c>
      <c r="BM12" s="82" t="s">
        <v>243</v>
      </c>
      <c r="BN12" s="99">
        <v>9</v>
      </c>
      <c r="BO12" s="103" t="e">
        <f t="shared" si="19"/>
        <v>#N/A</v>
      </c>
      <c r="BP12" s="104" t="e">
        <f t="shared" si="4"/>
        <v>#N/A</v>
      </c>
      <c r="BQ12" s="107" t="s">
        <v>442</v>
      </c>
      <c r="BR12" s="101" t="s">
        <v>482</v>
      </c>
      <c r="BS12" s="108">
        <v>0.19040000000000001</v>
      </c>
      <c r="BT12" s="102" t="s">
        <v>479</v>
      </c>
      <c r="BU12" s="82" t="s">
        <v>243</v>
      </c>
      <c r="BV12" s="99">
        <v>9</v>
      </c>
      <c r="BW12" s="103">
        <f t="shared" si="20"/>
        <v>0</v>
      </c>
      <c r="BX12" s="104">
        <f t="shared" si="5"/>
        <v>9</v>
      </c>
      <c r="BY12" s="107" t="s">
        <v>442</v>
      </c>
      <c r="BZ12" s="101" t="str">
        <f t="shared" si="6"/>
        <v>雑誌等</v>
      </c>
      <c r="CA12" s="109">
        <v>0.19039999999999999</v>
      </c>
      <c r="CB12" s="102" t="str">
        <f t="shared" si="7"/>
        <v>VALU, RELX, AXR</v>
      </c>
      <c r="CC12" s="82" t="s">
        <v>243</v>
      </c>
      <c r="CD12" s="99">
        <v>9</v>
      </c>
      <c r="CE12" s="103">
        <f t="shared" si="21"/>
        <v>5</v>
      </c>
      <c r="CF12" s="104">
        <v>14</v>
      </c>
      <c r="CG12" s="107" t="s">
        <v>442</v>
      </c>
      <c r="CH12" s="101" t="str">
        <f>VLOOKUP(CC12,BU:BZ,6,FALSE)</f>
        <v>雑誌等</v>
      </c>
      <c r="CI12" s="109">
        <v>0.30680000000000002</v>
      </c>
      <c r="CJ12" s="102" t="str">
        <f>VLOOKUP(CC12,BM:BT,8,FALSE)</f>
        <v>VALU, RELX, AXR</v>
      </c>
      <c r="CK12" s="82" t="s">
        <v>281</v>
      </c>
      <c r="CL12" s="99">
        <v>9</v>
      </c>
      <c r="CM12" s="103">
        <f t="shared" si="22"/>
        <v>3</v>
      </c>
      <c r="CN12" s="104">
        <f>VLOOKUP(CK12,Export!$C:$F,4,FALSE)</f>
        <v>12</v>
      </c>
      <c r="CO12" s="107" t="str">
        <f t="shared" si="23"/>
        <v>鉱業</v>
      </c>
      <c r="CP12" s="101" t="str">
        <f t="shared" ref="CP12" si="24">_xlfn.XLOOKUP(CK12,BU:BU,BZ:BZ)</f>
        <v>採鉱-金属鉱石</v>
      </c>
      <c r="CQ12" s="109">
        <f>VLOOKUP(CK12,Export!C:I,7,FALSE)/100</f>
        <v>0.29449999999999998</v>
      </c>
      <c r="CR12" s="102" t="s">
        <v>481</v>
      </c>
    </row>
    <row r="13" spans="1:118" x14ac:dyDescent="0.2">
      <c r="A13" s="7" t="s">
        <v>417</v>
      </c>
      <c r="B13" s="8">
        <v>3</v>
      </c>
      <c r="C13" s="8">
        <v>213</v>
      </c>
      <c r="D13" s="8">
        <v>-33.14</v>
      </c>
      <c r="E13" s="8">
        <v>254</v>
      </c>
      <c r="G13" s="24">
        <v>10</v>
      </c>
      <c r="H13" s="25" t="s">
        <v>493</v>
      </c>
      <c r="I13" s="24">
        <v>10</v>
      </c>
      <c r="J13" s="26">
        <v>7</v>
      </c>
      <c r="K13" s="27">
        <v>-3.1942857142857148E-2</v>
      </c>
      <c r="L13" s="7"/>
      <c r="M13" s="24">
        <v>10</v>
      </c>
      <c r="N13" s="45">
        <f t="shared" si="8"/>
        <v>0</v>
      </c>
      <c r="O13" s="49">
        <f t="shared" si="0"/>
        <v>10</v>
      </c>
      <c r="P13" s="52" t="s">
        <v>493</v>
      </c>
      <c r="Q13" s="55">
        <v>7</v>
      </c>
      <c r="R13" s="27">
        <v>-3.8500000000000006E-2</v>
      </c>
      <c r="S13" s="24">
        <v>10</v>
      </c>
      <c r="T13" s="45">
        <f t="shared" si="9"/>
        <v>1</v>
      </c>
      <c r="U13" s="49">
        <f t="shared" si="1"/>
        <v>11</v>
      </c>
      <c r="V13" s="52" t="s">
        <v>445</v>
      </c>
      <c r="W13" s="55">
        <v>7</v>
      </c>
      <c r="X13" s="27">
        <v>-4.6600000000000009E-2</v>
      </c>
      <c r="Y13" s="24">
        <v>10</v>
      </c>
      <c r="Z13" s="45">
        <v>-1</v>
      </c>
      <c r="AA13" s="49">
        <v>9</v>
      </c>
      <c r="AB13" s="52" t="s">
        <v>493</v>
      </c>
      <c r="AC13" s="55">
        <v>7</v>
      </c>
      <c r="AD13" s="27">
        <v>1.9185714285714296E-2</v>
      </c>
      <c r="AE13" s="24">
        <v>10</v>
      </c>
      <c r="AF13" s="45">
        <f t="shared" si="10"/>
        <v>5</v>
      </c>
      <c r="AG13" s="49">
        <v>15</v>
      </c>
      <c r="AH13" s="52" t="s">
        <v>495</v>
      </c>
      <c r="AI13" s="55">
        <v>5</v>
      </c>
      <c r="AJ13" s="27">
        <v>5.780000000000003E-3</v>
      </c>
      <c r="AK13" s="24">
        <v>10</v>
      </c>
      <c r="AL13" s="45">
        <f t="shared" si="11"/>
        <v>0</v>
      </c>
      <c r="AM13" s="49">
        <f t="shared" si="12"/>
        <v>10</v>
      </c>
      <c r="AN13" s="52" t="s">
        <v>493</v>
      </c>
      <c r="AO13" s="55">
        <v>7</v>
      </c>
      <c r="AP13" s="27">
        <v>1.9185714285714296E-2</v>
      </c>
      <c r="AQ13" s="24">
        <v>10</v>
      </c>
      <c r="AR13" s="45">
        <f t="shared" si="13"/>
        <v>-2</v>
      </c>
      <c r="AS13" s="49">
        <f t="shared" si="14"/>
        <v>8</v>
      </c>
      <c r="AT13" s="52" t="s">
        <v>493</v>
      </c>
      <c r="AU13" s="55">
        <v>7</v>
      </c>
      <c r="AV13" s="27">
        <v>1.9185714285714296E-2</v>
      </c>
      <c r="AW13" s="7" t="s">
        <v>432</v>
      </c>
      <c r="AX13" s="24">
        <v>10</v>
      </c>
      <c r="AY13" s="25" t="str">
        <f>VLOOKUP($AW13,category!$A:$B,2,FALSE)</f>
        <v>流通</v>
      </c>
      <c r="AZ13" s="26">
        <f t="shared" si="15"/>
        <v>7</v>
      </c>
      <c r="BA13" s="27">
        <f t="shared" si="16"/>
        <v>1.9185714285714296E-2</v>
      </c>
      <c r="BB13" s="7" t="s">
        <v>422</v>
      </c>
      <c r="BC13" s="24">
        <v>10</v>
      </c>
      <c r="BD13" s="25" t="str">
        <f>VLOOKUP($BB13,category!$A:$B,2,FALSE)</f>
        <v>保険</v>
      </c>
      <c r="BE13" s="26">
        <f t="shared" si="17"/>
        <v>5</v>
      </c>
      <c r="BF13" s="27">
        <f t="shared" si="18"/>
        <v>5.780000000000003E-3</v>
      </c>
      <c r="BG13" s="7" t="s">
        <v>422</v>
      </c>
      <c r="BH13" s="8">
        <v>5</v>
      </c>
      <c r="BI13" s="8">
        <v>342</v>
      </c>
      <c r="BJ13" s="8">
        <v>2.8900000000000015</v>
      </c>
      <c r="BK13" s="9">
        <f t="shared" si="2"/>
        <v>68.400000000000006</v>
      </c>
      <c r="BL13" s="9">
        <f t="shared" si="3"/>
        <v>0.57800000000000029</v>
      </c>
      <c r="BM13" s="6" t="s">
        <v>301</v>
      </c>
      <c r="BN13" s="20">
        <v>10</v>
      </c>
      <c r="BO13" s="45" t="e">
        <f t="shared" si="19"/>
        <v>#N/A</v>
      </c>
      <c r="BP13" s="49" t="e">
        <f t="shared" si="4"/>
        <v>#N/A</v>
      </c>
      <c r="BQ13" s="36" t="s">
        <v>441</v>
      </c>
      <c r="BR13" s="26" t="s">
        <v>480</v>
      </c>
      <c r="BS13" s="37">
        <v>0.16250000000000001</v>
      </c>
      <c r="BT13" s="27" t="s">
        <v>481</v>
      </c>
      <c r="BU13" s="6" t="s">
        <v>281</v>
      </c>
      <c r="BV13" s="24">
        <v>10</v>
      </c>
      <c r="BW13" s="45">
        <f t="shared" si="20"/>
        <v>2</v>
      </c>
      <c r="BX13" s="49">
        <v>12</v>
      </c>
      <c r="BY13" s="36" t="s">
        <v>441</v>
      </c>
      <c r="BZ13" s="26" t="s">
        <v>510</v>
      </c>
      <c r="CA13" s="66">
        <v>0.16250000000000001</v>
      </c>
      <c r="CB13" s="27" t="s">
        <v>481</v>
      </c>
      <c r="CC13" s="6" t="s">
        <v>295</v>
      </c>
      <c r="CD13" s="24">
        <v>10</v>
      </c>
      <c r="CE13" s="45">
        <f t="shared" si="21"/>
        <v>1</v>
      </c>
      <c r="CF13" s="49">
        <v>11</v>
      </c>
      <c r="CG13" s="36" t="s">
        <v>439</v>
      </c>
      <c r="CH13" s="26" t="s">
        <v>513</v>
      </c>
      <c r="CI13" s="66">
        <v>0.22059999999999999</v>
      </c>
      <c r="CJ13" s="27" t="s">
        <v>524</v>
      </c>
      <c r="CK13" s="6" t="s">
        <v>291</v>
      </c>
      <c r="CL13" s="24">
        <v>10</v>
      </c>
      <c r="CM13" s="45">
        <f t="shared" si="22"/>
        <v>-3</v>
      </c>
      <c r="CN13" s="49">
        <f>VLOOKUP(CK13,Export!$C:$F,4,FALSE)</f>
        <v>7</v>
      </c>
      <c r="CO13" s="36" t="s">
        <v>439</v>
      </c>
      <c r="CP13" s="26" t="s">
        <v>553</v>
      </c>
      <c r="CQ13" s="66">
        <f>VLOOKUP(CK13,Export!C:I,7,FALSE)/100</f>
        <v>0.41689999999999999</v>
      </c>
      <c r="CR13" s="27" t="s">
        <v>559</v>
      </c>
      <c r="CS13" s="6"/>
      <c r="CT13" s="6"/>
      <c r="CU13" s="6"/>
      <c r="CV13" s="6"/>
      <c r="CW13" s="6"/>
      <c r="CX13" s="6"/>
    </row>
    <row r="14" spans="1:118" x14ac:dyDescent="0.2">
      <c r="A14" s="7" t="s">
        <v>413</v>
      </c>
      <c r="B14" s="8">
        <v>4</v>
      </c>
      <c r="C14" s="8">
        <v>476</v>
      </c>
      <c r="D14" s="8">
        <v>-44.81</v>
      </c>
      <c r="E14" s="8">
        <v>497</v>
      </c>
      <c r="G14" s="16">
        <v>11</v>
      </c>
      <c r="H14" s="7" t="s">
        <v>495</v>
      </c>
      <c r="I14" s="16">
        <v>11</v>
      </c>
      <c r="J14" s="11">
        <v>5</v>
      </c>
      <c r="K14" s="12">
        <v>-3.9840000000000007E-2</v>
      </c>
      <c r="L14" s="7"/>
      <c r="M14" s="16">
        <v>11</v>
      </c>
      <c r="N14" s="43"/>
      <c r="O14" s="41"/>
      <c r="P14" s="7" t="s">
        <v>445</v>
      </c>
      <c r="Q14" s="11">
        <v>7</v>
      </c>
      <c r="R14" s="12">
        <v>-4.2357142857142857E-2</v>
      </c>
      <c r="S14" s="16">
        <v>11</v>
      </c>
      <c r="T14" s="43"/>
      <c r="U14" s="41"/>
      <c r="V14" s="7" t="s">
        <v>445</v>
      </c>
      <c r="W14" s="11">
        <v>7</v>
      </c>
      <c r="X14" s="12">
        <v>-4.6600000000000009E-2</v>
      </c>
      <c r="Y14" s="16">
        <v>11</v>
      </c>
      <c r="Z14" s="43"/>
      <c r="AA14" s="41"/>
      <c r="AB14" s="7" t="str">
        <f>VLOOKUP($AW14,category!$A:$B,2,FALSE)</f>
        <v>半導体</v>
      </c>
      <c r="AC14" s="11"/>
      <c r="AD14" s="12"/>
      <c r="AE14" s="16">
        <v>11</v>
      </c>
      <c r="AF14" s="43"/>
      <c r="AG14" s="41"/>
      <c r="AH14" s="7" t="str">
        <f>VLOOKUP($BB14,category!$A:$B,2,FALSE)</f>
        <v>貯蓄貸付</v>
      </c>
      <c r="AI14" s="11"/>
      <c r="AJ14" s="12"/>
      <c r="AK14" s="16">
        <v>11</v>
      </c>
      <c r="AL14" s="43"/>
      <c r="AM14" s="41"/>
      <c r="AN14" s="7" t="s">
        <v>454</v>
      </c>
      <c r="AO14" s="11">
        <v>3</v>
      </c>
      <c r="AP14" s="12">
        <v>-0.11046666666666667</v>
      </c>
      <c r="AQ14" s="16">
        <v>11</v>
      </c>
      <c r="AR14" s="43"/>
      <c r="AS14" s="41"/>
      <c r="AT14" s="7" t="s">
        <v>454</v>
      </c>
      <c r="AU14" s="11">
        <v>3</v>
      </c>
      <c r="AV14" s="12">
        <v>-0.11046666666666667</v>
      </c>
      <c r="AW14" s="7" t="s">
        <v>417</v>
      </c>
      <c r="AX14" s="16">
        <v>11</v>
      </c>
      <c r="AY14" s="7" t="str">
        <f>VLOOKUP($AW14,category!$A:$B,2,FALSE)</f>
        <v>半導体</v>
      </c>
      <c r="AZ14" s="11">
        <f t="shared" si="15"/>
        <v>3</v>
      </c>
      <c r="BA14" s="12">
        <f t="shared" si="16"/>
        <v>-0.11046666666666667</v>
      </c>
      <c r="BB14" s="7" t="s">
        <v>421</v>
      </c>
      <c r="BC14" s="16">
        <v>11</v>
      </c>
      <c r="BD14" s="7" t="str">
        <f>VLOOKUP($BB14,category!$A:$B,2,FALSE)</f>
        <v>貯蓄貸付</v>
      </c>
      <c r="BE14" s="11">
        <f t="shared" si="17"/>
        <v>1</v>
      </c>
      <c r="BF14" s="12">
        <f t="shared" si="18"/>
        <v>-1.1999999999999999E-3</v>
      </c>
      <c r="BG14" s="7" t="s">
        <v>421</v>
      </c>
      <c r="BH14" s="8">
        <v>1</v>
      </c>
      <c r="BI14" s="8">
        <v>48</v>
      </c>
      <c r="BJ14" s="8">
        <v>-0.12</v>
      </c>
      <c r="BK14" s="9">
        <f t="shared" si="2"/>
        <v>48</v>
      </c>
      <c r="BL14" s="9">
        <f t="shared" si="3"/>
        <v>-0.12</v>
      </c>
      <c r="BO14" s="43"/>
      <c r="BP14" s="41"/>
      <c r="BV14"/>
      <c r="BW14"/>
      <c r="BX14"/>
      <c r="BY14"/>
      <c r="BZ14"/>
      <c r="CA14"/>
      <c r="CB14"/>
    </row>
    <row r="15" spans="1:118" x14ac:dyDescent="0.2">
      <c r="A15" s="7" t="s">
        <v>414</v>
      </c>
      <c r="B15" s="8">
        <v>9</v>
      </c>
      <c r="C15" s="8">
        <v>1333</v>
      </c>
      <c r="D15" s="8">
        <v>-111.88000000000001</v>
      </c>
      <c r="E15" s="8">
        <v>1347</v>
      </c>
      <c r="G15" s="20">
        <v>12</v>
      </c>
      <c r="H15" s="7" t="s">
        <v>472</v>
      </c>
      <c r="I15" s="20">
        <v>12</v>
      </c>
      <c r="J15" s="11">
        <v>3</v>
      </c>
      <c r="K15" s="12">
        <v>-5.1333333333333335E-2</v>
      </c>
      <c r="L15" s="7"/>
      <c r="M15" s="20">
        <v>12</v>
      </c>
      <c r="N15" s="44"/>
      <c r="O15" s="42"/>
      <c r="P15" s="21" t="s">
        <v>497</v>
      </c>
      <c r="Q15" s="22">
        <v>2</v>
      </c>
      <c r="R15" s="33">
        <v>-6.2699999999999992E-2</v>
      </c>
      <c r="S15" s="20">
        <v>12</v>
      </c>
      <c r="T15" s="44"/>
      <c r="U15" s="42"/>
      <c r="V15" s="21" t="s">
        <v>493</v>
      </c>
      <c r="W15" s="22">
        <v>7</v>
      </c>
      <c r="X15" s="33">
        <v>-4.9028571428571442E-2</v>
      </c>
      <c r="Y15" s="20">
        <v>12</v>
      </c>
      <c r="Z15" s="44"/>
      <c r="AA15" s="42"/>
      <c r="AB15" s="7" t="str">
        <f>VLOOKUP($AW15,category!$A:$B,2,FALSE)</f>
        <v>化学</v>
      </c>
      <c r="AC15" s="22"/>
      <c r="AD15" s="33"/>
      <c r="AE15" s="20">
        <v>12</v>
      </c>
      <c r="AF15" s="44"/>
      <c r="AG15" s="42"/>
      <c r="AH15" s="7" t="str">
        <f>VLOOKUP($BB15,category!$A:$B,2,FALSE)</f>
        <v>銀行</v>
      </c>
      <c r="AI15" s="22"/>
      <c r="AJ15" s="33"/>
      <c r="AK15" s="20">
        <v>12</v>
      </c>
      <c r="AL15" s="44"/>
      <c r="AM15" s="42"/>
      <c r="AN15" s="21" t="s">
        <v>472</v>
      </c>
      <c r="AO15" s="22">
        <v>3</v>
      </c>
      <c r="AP15" s="33">
        <v>-2.0266666666666665E-2</v>
      </c>
      <c r="AQ15" s="20">
        <v>12</v>
      </c>
      <c r="AR15" s="44"/>
      <c r="AS15" s="42"/>
      <c r="AT15" s="21" t="s">
        <v>472</v>
      </c>
      <c r="AU15" s="22">
        <v>3</v>
      </c>
      <c r="AV15" s="33">
        <v>-2.0266666666666665E-2</v>
      </c>
      <c r="AW15" s="7" t="s">
        <v>410</v>
      </c>
      <c r="AX15" s="20">
        <v>12</v>
      </c>
      <c r="AY15" s="7" t="str">
        <f>VLOOKUP($AW15,category!$A:$B,2,FALSE)</f>
        <v>化学</v>
      </c>
      <c r="AZ15" s="11">
        <f t="shared" si="15"/>
        <v>3</v>
      </c>
      <c r="BA15" s="12">
        <f t="shared" si="16"/>
        <v>-2.0266666666666665E-2</v>
      </c>
      <c r="BB15" s="7" t="s">
        <v>405</v>
      </c>
      <c r="BC15" s="20">
        <v>12</v>
      </c>
      <c r="BD15" s="7" t="str">
        <f>VLOOKUP($BB15,category!$A:$B,2,FALSE)</f>
        <v>銀行</v>
      </c>
      <c r="BE15" s="11">
        <f t="shared" si="17"/>
        <v>7</v>
      </c>
      <c r="BF15" s="12">
        <f t="shared" si="18"/>
        <v>-1.1085714285714286E-2</v>
      </c>
      <c r="BG15" s="7" t="s">
        <v>405</v>
      </c>
      <c r="BH15" s="8">
        <v>7</v>
      </c>
      <c r="BI15" s="8">
        <v>363</v>
      </c>
      <c r="BJ15" s="8">
        <v>-7.76</v>
      </c>
      <c r="BK15" s="9">
        <f t="shared" si="2"/>
        <v>51.857142857142854</v>
      </c>
      <c r="BL15" s="9">
        <f t="shared" si="3"/>
        <v>-1.1085714285714285</v>
      </c>
      <c r="BO15" s="44"/>
      <c r="BP15" s="42"/>
      <c r="BV15"/>
      <c r="BW15"/>
      <c r="BX15"/>
      <c r="BY15"/>
      <c r="BZ15"/>
      <c r="CA15"/>
      <c r="CB15"/>
      <c r="CH15" s="22" t="s">
        <v>475</v>
      </c>
    </row>
    <row r="16" spans="1:118" x14ac:dyDescent="0.2">
      <c r="A16" s="7" t="s">
        <v>416</v>
      </c>
      <c r="B16" s="8">
        <v>4</v>
      </c>
      <c r="C16" s="8">
        <v>550</v>
      </c>
      <c r="D16" s="8">
        <v>-65.2</v>
      </c>
      <c r="E16" s="8">
        <v>520</v>
      </c>
      <c r="G16" s="16">
        <v>13</v>
      </c>
      <c r="H16" s="7" t="s">
        <v>496</v>
      </c>
      <c r="I16" s="16">
        <v>13</v>
      </c>
      <c r="J16" s="11">
        <v>4</v>
      </c>
      <c r="K16" s="12">
        <v>-5.6675000000000003E-2</v>
      </c>
      <c r="L16" s="7"/>
      <c r="M16" s="16">
        <v>13</v>
      </c>
      <c r="N16" s="43"/>
      <c r="O16" s="41"/>
      <c r="P16" s="7" t="s">
        <v>498</v>
      </c>
      <c r="Q16" s="11">
        <v>9</v>
      </c>
      <c r="R16" s="12">
        <v>-6.355555555555556E-2</v>
      </c>
      <c r="S16" s="16">
        <v>13</v>
      </c>
      <c r="T16" s="43"/>
      <c r="U16" s="41"/>
      <c r="V16" s="7" t="s">
        <v>472</v>
      </c>
      <c r="W16" s="11">
        <v>3</v>
      </c>
      <c r="X16" s="12">
        <v>-7.0433333333333334E-2</v>
      </c>
      <c r="Y16" s="16">
        <v>13</v>
      </c>
      <c r="Z16" s="43"/>
      <c r="AA16" s="41"/>
      <c r="AB16" s="7" t="str">
        <f>VLOOKUP($AW16,category!$A:$B,2,FALSE)</f>
        <v>不動産</v>
      </c>
      <c r="AC16" s="11"/>
      <c r="AD16" s="12"/>
      <c r="AE16" s="16">
        <v>13</v>
      </c>
      <c r="AF16" s="43"/>
      <c r="AG16" s="41"/>
      <c r="AH16" s="7" t="str">
        <f>VLOOKUP($BB16,category!$A:$B,2,FALSE)</f>
        <v>化学</v>
      </c>
      <c r="AI16" s="11"/>
      <c r="AJ16" s="12"/>
      <c r="AK16" s="16">
        <v>13</v>
      </c>
      <c r="AL16" s="43"/>
      <c r="AM16" s="41"/>
      <c r="AN16" s="7" t="s">
        <v>499</v>
      </c>
      <c r="AO16" s="11">
        <v>3</v>
      </c>
      <c r="AP16" s="12">
        <v>-7.4366666666666678E-2</v>
      </c>
      <c r="AQ16" s="16">
        <v>13</v>
      </c>
      <c r="AR16" s="43"/>
      <c r="AS16" s="41"/>
      <c r="AT16" s="7" t="s">
        <v>499</v>
      </c>
      <c r="AU16" s="11">
        <v>3</v>
      </c>
      <c r="AV16" s="12">
        <v>-7.4366666666666678E-2</v>
      </c>
      <c r="AW16" s="7" t="s">
        <v>420</v>
      </c>
      <c r="AX16" s="16">
        <v>13</v>
      </c>
      <c r="AY16" s="7" t="str">
        <f>VLOOKUP($AW16,category!$A:$B,2,FALSE)</f>
        <v>不動産</v>
      </c>
      <c r="AZ16" s="11">
        <f t="shared" si="15"/>
        <v>3</v>
      </c>
      <c r="BA16" s="12">
        <f t="shared" si="16"/>
        <v>-7.4366666666666678E-2</v>
      </c>
      <c r="BB16" s="7" t="s">
        <v>410</v>
      </c>
      <c r="BC16" s="16">
        <v>13</v>
      </c>
      <c r="BD16" s="7" t="str">
        <f>VLOOKUP($BB16,category!$A:$B,2,FALSE)</f>
        <v>化学</v>
      </c>
      <c r="BE16" s="11">
        <f t="shared" si="17"/>
        <v>3</v>
      </c>
      <c r="BF16" s="12">
        <f t="shared" si="18"/>
        <v>-2.0266666666666665E-2</v>
      </c>
      <c r="BG16" s="7" t="s">
        <v>410</v>
      </c>
      <c r="BH16" s="8">
        <v>3</v>
      </c>
      <c r="BI16" s="8">
        <v>221</v>
      </c>
      <c r="BJ16" s="8">
        <v>-6.0799999999999992</v>
      </c>
      <c r="BK16" s="9">
        <f t="shared" si="2"/>
        <v>73.666666666666671</v>
      </c>
      <c r="BL16" s="9">
        <f t="shared" si="3"/>
        <v>-2.0266666666666664</v>
      </c>
      <c r="BO16" s="43"/>
      <c r="BP16" s="41"/>
      <c r="BV16"/>
      <c r="BW16"/>
      <c r="BX16"/>
      <c r="BY16"/>
      <c r="BZ16"/>
      <c r="CA16"/>
      <c r="CB16"/>
    </row>
    <row r="17" spans="1:108" x14ac:dyDescent="0.2">
      <c r="A17" s="7" t="s">
        <v>419</v>
      </c>
      <c r="B17" s="8">
        <v>13</v>
      </c>
      <c r="C17" s="8">
        <v>202</v>
      </c>
      <c r="D17" s="8">
        <v>458.17999999999995</v>
      </c>
      <c r="E17" s="8">
        <v>260</v>
      </c>
      <c r="G17" s="20">
        <v>14</v>
      </c>
      <c r="H17" s="7" t="s">
        <v>497</v>
      </c>
      <c r="I17" s="20">
        <v>14</v>
      </c>
      <c r="J17" s="11">
        <v>2</v>
      </c>
      <c r="K17" s="12">
        <v>-5.7450000000000001E-2</v>
      </c>
      <c r="L17" s="7"/>
      <c r="M17" s="20">
        <v>14</v>
      </c>
      <c r="N17" s="44"/>
      <c r="O17" s="42"/>
      <c r="P17" s="7" t="s">
        <v>472</v>
      </c>
      <c r="Q17" s="11">
        <v>3</v>
      </c>
      <c r="R17" s="12">
        <v>-6.7133333333333337E-2</v>
      </c>
      <c r="S17" s="20">
        <v>14</v>
      </c>
      <c r="T17" s="44"/>
      <c r="U17" s="42"/>
      <c r="V17" s="17" t="s">
        <v>498</v>
      </c>
      <c r="W17" s="18">
        <v>9</v>
      </c>
      <c r="X17" s="32">
        <v>-7.9555555555555546E-2</v>
      </c>
      <c r="Y17" s="20">
        <v>14</v>
      </c>
      <c r="Z17" s="44"/>
      <c r="AA17" s="42"/>
      <c r="AB17" s="7" t="str">
        <f>VLOOKUP($AW17,category!$A:$B,2,FALSE)</f>
        <v>メディア</v>
      </c>
      <c r="AC17" s="18"/>
      <c r="AD17" s="32"/>
      <c r="AE17" s="20">
        <v>14</v>
      </c>
      <c r="AF17" s="44"/>
      <c r="AG17" s="42"/>
      <c r="AH17" s="7" t="str">
        <f>VLOOKUP($BB17,category!$A:$B,2,FALSE)</f>
        <v>その他</v>
      </c>
      <c r="AI17" s="18"/>
      <c r="AJ17" s="32"/>
      <c r="AK17" s="20">
        <v>14</v>
      </c>
      <c r="AL17" s="44"/>
      <c r="AM17" s="42"/>
      <c r="AN17" s="17" t="s">
        <v>442</v>
      </c>
      <c r="AO17" s="18">
        <v>5</v>
      </c>
      <c r="AP17" s="32">
        <v>4.5800000000000007E-2</v>
      </c>
      <c r="AQ17" s="20">
        <v>14</v>
      </c>
      <c r="AR17" s="44"/>
      <c r="AS17" s="42"/>
      <c r="AT17" s="17" t="s">
        <v>442</v>
      </c>
      <c r="AU17" s="18">
        <v>5</v>
      </c>
      <c r="AV17" s="32">
        <v>4.5800000000000007E-2</v>
      </c>
      <c r="AW17" s="7" t="s">
        <v>425</v>
      </c>
      <c r="AX17" s="20">
        <v>14</v>
      </c>
      <c r="AY17" s="7" t="str">
        <f>VLOOKUP($AW17,category!$A:$B,2,FALSE)</f>
        <v>メディア</v>
      </c>
      <c r="AZ17" s="11">
        <f t="shared" si="15"/>
        <v>5</v>
      </c>
      <c r="BA17" s="12">
        <f t="shared" si="16"/>
        <v>4.5800000000000007E-2</v>
      </c>
      <c r="BB17" s="7" t="s">
        <v>415</v>
      </c>
      <c r="BC17" s="20">
        <v>14</v>
      </c>
      <c r="BD17" s="7" t="str">
        <f>VLOOKUP($BB17,category!$A:$B,2,FALSE)</f>
        <v>その他</v>
      </c>
      <c r="BE17" s="11">
        <f t="shared" si="17"/>
        <v>9</v>
      </c>
      <c r="BF17" s="12">
        <f t="shared" si="18"/>
        <v>-4.5488888888888891E-2</v>
      </c>
      <c r="BG17" s="7" t="s">
        <v>415</v>
      </c>
      <c r="BH17" s="8">
        <v>9</v>
      </c>
      <c r="BI17" s="8">
        <v>848</v>
      </c>
      <c r="BJ17" s="8">
        <v>-40.940000000000005</v>
      </c>
      <c r="BK17" s="9">
        <f t="shared" si="2"/>
        <v>94.222222222222229</v>
      </c>
      <c r="BL17" s="9">
        <f t="shared" si="3"/>
        <v>-4.5488888888888894</v>
      </c>
      <c r="BO17" s="44"/>
      <c r="BP17" s="42"/>
      <c r="BV17"/>
      <c r="BW17"/>
      <c r="BX17"/>
      <c r="BY17"/>
      <c r="BZ17"/>
      <c r="CA17"/>
      <c r="CB17"/>
    </row>
    <row r="18" spans="1:108" x14ac:dyDescent="0.2">
      <c r="A18" s="7" t="s">
        <v>411</v>
      </c>
      <c r="B18" s="8">
        <v>8</v>
      </c>
      <c r="C18" s="8">
        <v>819</v>
      </c>
      <c r="D18" s="8">
        <v>-70.63</v>
      </c>
      <c r="E18" s="8">
        <v>780</v>
      </c>
      <c r="G18" s="16">
        <v>15</v>
      </c>
      <c r="H18" s="7" t="s">
        <v>498</v>
      </c>
      <c r="I18" s="16">
        <v>15</v>
      </c>
      <c r="J18" s="11">
        <v>9</v>
      </c>
      <c r="K18" s="12">
        <v>-5.765555555555555E-2</v>
      </c>
      <c r="L18" s="7"/>
      <c r="M18" s="16">
        <v>15</v>
      </c>
      <c r="N18" s="43"/>
      <c r="O18" s="41"/>
      <c r="P18" s="7" t="s">
        <v>495</v>
      </c>
      <c r="Q18" s="11">
        <v>5</v>
      </c>
      <c r="R18" s="12">
        <v>-7.1440000000000003E-2</v>
      </c>
      <c r="S18" s="16">
        <v>15</v>
      </c>
      <c r="T18" s="43"/>
      <c r="U18" s="41"/>
      <c r="V18" s="7" t="s">
        <v>495</v>
      </c>
      <c r="W18" s="11">
        <v>5</v>
      </c>
      <c r="X18" s="12">
        <v>-8.1200000000000008E-2</v>
      </c>
      <c r="Y18" s="16">
        <v>15</v>
      </c>
      <c r="Z18" s="43"/>
      <c r="AA18" s="41"/>
      <c r="AB18" s="7" t="str">
        <f>VLOOKUP($AW18,category!$A:$B,2,FALSE)</f>
        <v>食品・飲料</v>
      </c>
      <c r="AC18" s="11"/>
      <c r="AD18" s="12"/>
      <c r="AE18" s="16">
        <v>15</v>
      </c>
      <c r="AF18" s="43"/>
      <c r="AG18" s="41"/>
      <c r="AH18" s="7" t="str">
        <f>VLOOKUP($BB18,category!$A:$B,2,FALSE)</f>
        <v>酒・タバコ</v>
      </c>
      <c r="AI18" s="11"/>
      <c r="AJ18" s="12"/>
      <c r="AK18" s="16">
        <v>15</v>
      </c>
      <c r="AL18" s="43"/>
      <c r="AM18" s="41"/>
      <c r="AN18" s="7" t="s">
        <v>447</v>
      </c>
      <c r="AO18" s="11">
        <v>7</v>
      </c>
      <c r="AP18" s="12">
        <v>5.5185714285714289E-2</v>
      </c>
      <c r="AQ18" s="16">
        <v>15</v>
      </c>
      <c r="AR18" s="43"/>
      <c r="AS18" s="41"/>
      <c r="AT18" s="7" t="s">
        <v>447</v>
      </c>
      <c r="AU18" s="11">
        <v>7</v>
      </c>
      <c r="AV18" s="12">
        <v>5.5185714285714289E-2</v>
      </c>
      <c r="AW18" s="7" t="s">
        <v>407</v>
      </c>
      <c r="AX18" s="16">
        <v>15</v>
      </c>
      <c r="AY18" s="7" t="str">
        <f>VLOOKUP($AW18,category!$A:$B,2,FALSE)</f>
        <v>食品・飲料</v>
      </c>
      <c r="AZ18" s="11">
        <f t="shared" si="15"/>
        <v>7</v>
      </c>
      <c r="BA18" s="12">
        <f t="shared" si="16"/>
        <v>5.5185714285714289E-2</v>
      </c>
      <c r="BB18" s="7" t="s">
        <v>406</v>
      </c>
      <c r="BC18" s="16">
        <v>15</v>
      </c>
      <c r="BD18" s="7" t="str">
        <f>VLOOKUP($BB18,category!$A:$B,2,FALSE)</f>
        <v>酒・タバコ</v>
      </c>
      <c r="BE18" s="11">
        <f t="shared" si="17"/>
        <v>2</v>
      </c>
      <c r="BF18" s="12">
        <f t="shared" si="18"/>
        <v>-5.91E-2</v>
      </c>
      <c r="BG18" s="7" t="s">
        <v>406</v>
      </c>
      <c r="BH18" s="8">
        <v>2</v>
      </c>
      <c r="BI18" s="8">
        <v>205</v>
      </c>
      <c r="BJ18" s="8">
        <v>-11.82</v>
      </c>
      <c r="BK18" s="9">
        <f t="shared" si="2"/>
        <v>102.5</v>
      </c>
      <c r="BL18" s="9">
        <f t="shared" si="3"/>
        <v>-5.91</v>
      </c>
      <c r="BO18" s="43"/>
      <c r="BP18" s="41"/>
      <c r="BV18"/>
      <c r="BW18"/>
      <c r="BX18"/>
      <c r="BY18"/>
      <c r="BZ18"/>
      <c r="CA18"/>
      <c r="CB18"/>
    </row>
    <row r="19" spans="1:108" x14ac:dyDescent="0.2">
      <c r="A19" s="7" t="s">
        <v>407</v>
      </c>
      <c r="B19" s="8">
        <v>7</v>
      </c>
      <c r="C19" s="8">
        <v>621</v>
      </c>
      <c r="D19" s="8">
        <v>38.630000000000003</v>
      </c>
      <c r="E19" s="8">
        <v>657</v>
      </c>
      <c r="G19" s="20">
        <v>16</v>
      </c>
      <c r="H19" s="7" t="s">
        <v>499</v>
      </c>
      <c r="I19" s="20">
        <v>16</v>
      </c>
      <c r="J19" s="11">
        <v>3</v>
      </c>
      <c r="K19" s="12">
        <v>-7.8933333333333341E-2</v>
      </c>
      <c r="L19" s="7"/>
      <c r="M19" s="20">
        <v>16</v>
      </c>
      <c r="N19" s="44"/>
      <c r="O19" s="42"/>
      <c r="P19" s="7" t="s">
        <v>499</v>
      </c>
      <c r="Q19" s="11">
        <v>3</v>
      </c>
      <c r="R19" s="12">
        <v>-8.4933333333333347E-2</v>
      </c>
      <c r="S19" s="20">
        <v>16</v>
      </c>
      <c r="T19" s="44"/>
      <c r="U19" s="42"/>
      <c r="V19" s="21" t="s">
        <v>499</v>
      </c>
      <c r="W19" s="22">
        <v>3</v>
      </c>
      <c r="X19" s="33">
        <v>-9.7299999999999984E-2</v>
      </c>
      <c r="Y19" s="20">
        <v>16</v>
      </c>
      <c r="Z19" s="44"/>
      <c r="AA19" s="42"/>
      <c r="AB19" s="7" t="str">
        <f>VLOOKUP($AW19,category!$A:$B,2,FALSE)</f>
        <v>その他</v>
      </c>
      <c r="AC19" s="22"/>
      <c r="AD19" s="33"/>
      <c r="AE19" s="20">
        <v>16</v>
      </c>
      <c r="AF19" s="44"/>
      <c r="AG19" s="42"/>
      <c r="AH19" s="7" t="str">
        <f>VLOOKUP($BB19,category!$A:$B,2,FALSE)</f>
        <v>医療</v>
      </c>
      <c r="AI19" s="22"/>
      <c r="AJ19" s="33"/>
      <c r="AK19" s="20">
        <v>16</v>
      </c>
      <c r="AL19" s="44"/>
      <c r="AM19" s="42"/>
      <c r="AN19" s="21" t="s">
        <v>498</v>
      </c>
      <c r="AO19" s="22">
        <v>9</v>
      </c>
      <c r="AP19" s="33">
        <v>-4.5488888888888891E-2</v>
      </c>
      <c r="AQ19" s="20">
        <v>16</v>
      </c>
      <c r="AR19" s="44"/>
      <c r="AS19" s="42"/>
      <c r="AT19" s="21" t="s">
        <v>498</v>
      </c>
      <c r="AU19" s="22">
        <v>9</v>
      </c>
      <c r="AV19" s="33">
        <v>-4.5488888888888891E-2</v>
      </c>
      <c r="AW19" s="7" t="s">
        <v>415</v>
      </c>
      <c r="AX19" s="20">
        <v>16</v>
      </c>
      <c r="AY19" s="7" t="str">
        <f>VLOOKUP($AW19,category!$A:$B,2,FALSE)</f>
        <v>その他</v>
      </c>
      <c r="AZ19" s="11">
        <f t="shared" si="15"/>
        <v>9</v>
      </c>
      <c r="BA19" s="12">
        <f t="shared" si="16"/>
        <v>-4.5488888888888891E-2</v>
      </c>
      <c r="BB19" s="7" t="s">
        <v>426</v>
      </c>
      <c r="BC19" s="20">
        <v>16</v>
      </c>
      <c r="BD19" s="7" t="str">
        <f>VLOOKUP($BB19,category!$A:$B,2,FALSE)</f>
        <v>医療</v>
      </c>
      <c r="BE19" s="11">
        <f t="shared" si="17"/>
        <v>14</v>
      </c>
      <c r="BF19" s="12">
        <f t="shared" si="18"/>
        <v>-6.7007142857142862E-2</v>
      </c>
      <c r="BG19" s="7" t="s">
        <v>426</v>
      </c>
      <c r="BH19" s="8">
        <v>14</v>
      </c>
      <c r="BI19" s="8">
        <v>1562</v>
      </c>
      <c r="BJ19" s="8">
        <v>-93.81</v>
      </c>
      <c r="BK19" s="9">
        <f t="shared" si="2"/>
        <v>111.57142857142857</v>
      </c>
      <c r="BL19" s="9">
        <f t="shared" si="3"/>
        <v>-6.7007142857142856</v>
      </c>
      <c r="BO19" s="44"/>
      <c r="BP19" s="42"/>
      <c r="BV19"/>
      <c r="BW19"/>
      <c r="BX19"/>
      <c r="BY19"/>
      <c r="BZ19"/>
      <c r="CA19"/>
      <c r="CB19"/>
    </row>
    <row r="20" spans="1:108" x14ac:dyDescent="0.2">
      <c r="A20" s="7" t="s">
        <v>422</v>
      </c>
      <c r="B20" s="8">
        <v>5</v>
      </c>
      <c r="C20" s="8">
        <v>342</v>
      </c>
      <c r="D20" s="8">
        <v>2.8900000000000015</v>
      </c>
      <c r="E20" s="8">
        <v>380</v>
      </c>
      <c r="G20" s="16">
        <v>17</v>
      </c>
      <c r="H20" s="7" t="s">
        <v>500</v>
      </c>
      <c r="I20" s="16">
        <v>17</v>
      </c>
      <c r="J20" s="11">
        <v>8</v>
      </c>
      <c r="K20" s="12">
        <v>-8.2112499999999991E-2</v>
      </c>
      <c r="L20" s="7"/>
      <c r="M20" s="16">
        <v>17</v>
      </c>
      <c r="N20" s="43"/>
      <c r="O20" s="41"/>
      <c r="P20" s="21" t="s">
        <v>501</v>
      </c>
      <c r="Q20" s="22">
        <v>14</v>
      </c>
      <c r="R20" s="33">
        <v>-8.9157142857142851E-2</v>
      </c>
      <c r="S20" s="16">
        <v>17</v>
      </c>
      <c r="T20" s="43"/>
      <c r="U20" s="41"/>
      <c r="V20" s="21" t="s">
        <v>501</v>
      </c>
      <c r="W20" s="22">
        <v>14</v>
      </c>
      <c r="X20" s="33">
        <v>-0.11326428571428571</v>
      </c>
      <c r="Y20" s="16">
        <v>17</v>
      </c>
      <c r="Z20" s="43"/>
      <c r="AA20" s="41"/>
      <c r="AB20" s="7" t="str">
        <f>VLOOKUP($AW20,category!$A:$B,2,FALSE)</f>
        <v>金融</v>
      </c>
      <c r="AC20" s="22"/>
      <c r="AD20" s="33"/>
      <c r="AE20" s="16">
        <v>17</v>
      </c>
      <c r="AF20" s="43"/>
      <c r="AG20" s="41"/>
      <c r="AH20" s="7" t="str">
        <f>VLOOKUP($BB20,category!$A:$B,2,FALSE)</f>
        <v>不動産</v>
      </c>
      <c r="AI20" s="22"/>
      <c r="AJ20" s="33"/>
      <c r="AK20" s="16">
        <v>17</v>
      </c>
      <c r="AL20" s="43"/>
      <c r="AM20" s="41"/>
      <c r="AN20" s="21" t="s">
        <v>500</v>
      </c>
      <c r="AO20" s="22">
        <v>8</v>
      </c>
      <c r="AP20" s="33">
        <v>-8.8287499999999991E-2</v>
      </c>
      <c r="AQ20" s="16">
        <v>17</v>
      </c>
      <c r="AR20" s="43"/>
      <c r="AS20" s="41"/>
      <c r="AT20" s="21" t="s">
        <v>500</v>
      </c>
      <c r="AU20" s="22">
        <v>8</v>
      </c>
      <c r="AV20" s="33">
        <v>-8.8287499999999991E-2</v>
      </c>
      <c r="AW20" s="7" t="s">
        <v>411</v>
      </c>
      <c r="AX20" s="16">
        <v>17</v>
      </c>
      <c r="AY20" s="7" t="str">
        <f>VLOOKUP($AW20,category!$A:$B,2,FALSE)</f>
        <v>金融</v>
      </c>
      <c r="AZ20" s="11">
        <f t="shared" si="15"/>
        <v>8</v>
      </c>
      <c r="BA20" s="12">
        <f t="shared" si="16"/>
        <v>-8.8287499999999991E-2</v>
      </c>
      <c r="BB20" s="7" t="s">
        <v>420</v>
      </c>
      <c r="BC20" s="16">
        <v>17</v>
      </c>
      <c r="BD20" s="7" t="str">
        <f>VLOOKUP($BB20,category!$A:$B,2,FALSE)</f>
        <v>不動産</v>
      </c>
      <c r="BE20" s="11">
        <f t="shared" si="17"/>
        <v>3</v>
      </c>
      <c r="BF20" s="12">
        <f t="shared" si="18"/>
        <v>-7.4366666666666678E-2</v>
      </c>
      <c r="BG20" s="7" t="s">
        <v>420</v>
      </c>
      <c r="BH20" s="8">
        <v>3</v>
      </c>
      <c r="BI20" s="8">
        <v>224</v>
      </c>
      <c r="BJ20" s="8">
        <v>-22.310000000000002</v>
      </c>
      <c r="BK20" s="9">
        <f t="shared" si="2"/>
        <v>74.666666666666671</v>
      </c>
      <c r="BL20" s="9">
        <f t="shared" si="3"/>
        <v>-7.4366666666666674</v>
      </c>
      <c r="BO20" s="43"/>
      <c r="BP20" s="41"/>
      <c r="BV20"/>
      <c r="BW20"/>
      <c r="BX20"/>
      <c r="BY20"/>
      <c r="BZ20"/>
      <c r="CA20"/>
      <c r="CB20"/>
    </row>
    <row r="21" spans="1:108" ht="32" x14ac:dyDescent="0.2">
      <c r="A21" s="7" t="s">
        <v>423</v>
      </c>
      <c r="B21" s="8">
        <v>2</v>
      </c>
      <c r="C21" s="8">
        <v>265</v>
      </c>
      <c r="D21" s="8">
        <v>-19.2</v>
      </c>
      <c r="E21" s="8">
        <v>301</v>
      </c>
      <c r="G21" s="20">
        <v>18</v>
      </c>
      <c r="H21" s="7" t="s">
        <v>501</v>
      </c>
      <c r="I21" s="20">
        <v>18</v>
      </c>
      <c r="J21" s="11">
        <v>14</v>
      </c>
      <c r="K21" s="12">
        <v>-8.9378571428571418E-2</v>
      </c>
      <c r="L21" s="7"/>
      <c r="M21" s="20">
        <v>18</v>
      </c>
      <c r="N21" s="44"/>
      <c r="O21" s="42"/>
      <c r="P21" s="17" t="s">
        <v>504</v>
      </c>
      <c r="Q21" s="18">
        <v>20</v>
      </c>
      <c r="R21" s="32">
        <v>-0.109875</v>
      </c>
      <c r="S21" s="20">
        <v>18</v>
      </c>
      <c r="T21" s="44"/>
      <c r="U21" s="42"/>
      <c r="V21" s="6" t="s">
        <v>508</v>
      </c>
      <c r="W21" s="6">
        <v>6</v>
      </c>
      <c r="X21" s="6">
        <v>-0.11936666666666668</v>
      </c>
      <c r="Y21" s="20">
        <v>18</v>
      </c>
      <c r="Z21" s="44"/>
      <c r="AA21" s="42"/>
      <c r="AB21" s="7" t="str">
        <f>VLOOKUP($AW21,category!$A:$B,2,FALSE)</f>
        <v>酒・タバコ</v>
      </c>
      <c r="AE21" s="20">
        <v>18</v>
      </c>
      <c r="AF21" s="44"/>
      <c r="AG21" s="42"/>
      <c r="AH21" s="7" t="str">
        <f>VLOOKUP($BB21,category!$A:$B,2,FALSE)</f>
        <v>テレコム</v>
      </c>
      <c r="AK21" s="20">
        <v>18</v>
      </c>
      <c r="AL21" s="44"/>
      <c r="AM21" s="42"/>
      <c r="AN21" s="6" t="s">
        <v>497</v>
      </c>
      <c r="AO21" s="6">
        <v>2</v>
      </c>
      <c r="AP21" s="6">
        <v>-5.91E-2</v>
      </c>
      <c r="AQ21" s="20">
        <v>18</v>
      </c>
      <c r="AR21" s="44"/>
      <c r="AS21" s="42"/>
      <c r="AT21" s="6" t="s">
        <v>497</v>
      </c>
      <c r="AU21" s="6">
        <v>2</v>
      </c>
      <c r="AV21" s="6">
        <v>-5.91E-2</v>
      </c>
      <c r="AW21" s="7" t="s">
        <v>406</v>
      </c>
      <c r="AX21" s="20">
        <v>18</v>
      </c>
      <c r="AY21" s="7" t="str">
        <f>VLOOKUP($AW21,category!$A:$B,2,FALSE)</f>
        <v>酒・タバコ</v>
      </c>
      <c r="AZ21" s="11">
        <f t="shared" si="15"/>
        <v>2</v>
      </c>
      <c r="BA21" s="12">
        <f t="shared" si="16"/>
        <v>-5.91E-2</v>
      </c>
      <c r="BB21" s="7" t="s">
        <v>431</v>
      </c>
      <c r="BC21" s="20">
        <v>18</v>
      </c>
      <c r="BD21" s="7" t="str">
        <f>VLOOKUP($BB21,category!$A:$B,2,FALSE)</f>
        <v>テレコム</v>
      </c>
      <c r="BE21" s="11">
        <f t="shared" si="17"/>
        <v>8</v>
      </c>
      <c r="BF21" s="12">
        <f t="shared" si="18"/>
        <v>-8.1262500000000001E-2</v>
      </c>
      <c r="BG21" s="7" t="s">
        <v>431</v>
      </c>
      <c r="BH21" s="8">
        <v>8</v>
      </c>
      <c r="BI21" s="8">
        <v>875</v>
      </c>
      <c r="BJ21" s="8">
        <v>-65.010000000000005</v>
      </c>
      <c r="BK21" s="9">
        <f t="shared" si="2"/>
        <v>109.375</v>
      </c>
      <c r="BL21" s="9">
        <f t="shared" si="3"/>
        <v>-8.1262500000000006</v>
      </c>
      <c r="BO21" s="44"/>
      <c r="BP21" s="42"/>
      <c r="BV21"/>
      <c r="BW21"/>
      <c r="BX21"/>
      <c r="BY21"/>
      <c r="BZ21"/>
      <c r="CA21"/>
      <c r="CB21"/>
      <c r="CD21" s="56" t="s">
        <v>509</v>
      </c>
      <c r="CE21" s="57"/>
      <c r="CF21" s="58" t="s">
        <v>525</v>
      </c>
      <c r="CG21" s="62" t="s">
        <v>448</v>
      </c>
      <c r="CH21" s="63" t="s">
        <v>461</v>
      </c>
      <c r="CI21" s="59" t="s">
        <v>449</v>
      </c>
      <c r="CJ21" s="60" t="s">
        <v>464</v>
      </c>
    </row>
    <row r="22" spans="1:108" x14ac:dyDescent="0.2">
      <c r="A22" s="7" t="s">
        <v>424</v>
      </c>
      <c r="B22" s="8">
        <v>6</v>
      </c>
      <c r="C22" s="8">
        <v>732</v>
      </c>
      <c r="D22" s="8">
        <v>-72.900000000000006</v>
      </c>
      <c r="E22" s="8">
        <v>679</v>
      </c>
      <c r="G22" s="16">
        <v>19</v>
      </c>
      <c r="H22" s="7" t="s">
        <v>502</v>
      </c>
      <c r="I22" s="16">
        <v>19</v>
      </c>
      <c r="J22" s="11">
        <v>6</v>
      </c>
      <c r="K22" s="12">
        <v>-9.1899999999999996E-2</v>
      </c>
      <c r="L22" s="7"/>
      <c r="M22" s="16">
        <v>19</v>
      </c>
      <c r="N22" s="43"/>
      <c r="O22" s="41"/>
      <c r="P22" s="17" t="s">
        <v>490</v>
      </c>
      <c r="Q22" s="18">
        <v>8</v>
      </c>
      <c r="R22" s="32">
        <v>-0.11639999999999999</v>
      </c>
      <c r="S22" s="16">
        <v>19</v>
      </c>
      <c r="T22" s="43"/>
      <c r="U22" s="41"/>
      <c r="V22" s="21" t="s">
        <v>497</v>
      </c>
      <c r="W22" s="22">
        <v>2</v>
      </c>
      <c r="X22" s="33">
        <v>-0.12075</v>
      </c>
      <c r="Y22" s="16">
        <v>19</v>
      </c>
      <c r="Z22" s="43"/>
      <c r="AA22" s="41"/>
      <c r="AB22" s="7" t="str">
        <f>VLOOKUP($AW22,category!$A:$B,2,FALSE)</f>
        <v>テレコム</v>
      </c>
      <c r="AC22" s="22"/>
      <c r="AD22" s="33"/>
      <c r="AE22" s="16">
        <v>19</v>
      </c>
      <c r="AF22" s="43"/>
      <c r="AG22" s="41"/>
      <c r="AH22" s="7" t="str">
        <f>VLOOKUP($BB22,category!$A:$B,2,FALSE)</f>
        <v>小売</v>
      </c>
      <c r="AI22" s="22"/>
      <c r="AJ22" s="33"/>
      <c r="AK22" s="16">
        <v>19</v>
      </c>
      <c r="AL22" s="43"/>
      <c r="AM22" s="41"/>
      <c r="AN22" s="21" t="s">
        <v>490</v>
      </c>
      <c r="AO22" s="22">
        <v>8</v>
      </c>
      <c r="AP22" s="33">
        <v>-8.1262500000000001E-2</v>
      </c>
      <c r="AQ22" s="16">
        <v>19</v>
      </c>
      <c r="AR22" s="43"/>
      <c r="AS22" s="41"/>
      <c r="AT22" s="21" t="s">
        <v>490</v>
      </c>
      <c r="AU22" s="22">
        <v>8</v>
      </c>
      <c r="AV22" s="33">
        <v>-8.1262500000000001E-2</v>
      </c>
      <c r="AW22" s="7" t="s">
        <v>431</v>
      </c>
      <c r="AX22" s="16">
        <v>19</v>
      </c>
      <c r="AY22" s="7" t="str">
        <f>VLOOKUP($AW22,category!$A:$B,2,FALSE)</f>
        <v>テレコム</v>
      </c>
      <c r="AZ22" s="11">
        <f t="shared" si="15"/>
        <v>8</v>
      </c>
      <c r="BA22" s="12">
        <f t="shared" si="16"/>
        <v>-8.1262500000000001E-2</v>
      </c>
      <c r="BB22" s="7" t="s">
        <v>430</v>
      </c>
      <c r="BC22" s="16">
        <v>19</v>
      </c>
      <c r="BD22" s="7" t="str">
        <f>VLOOKUP($BB22,category!$A:$B,2,FALSE)</f>
        <v>小売</v>
      </c>
      <c r="BE22" s="11">
        <f t="shared" si="17"/>
        <v>20</v>
      </c>
      <c r="BF22" s="12">
        <f t="shared" si="18"/>
        <v>-8.1265000000000018E-2</v>
      </c>
      <c r="BG22" s="7" t="s">
        <v>430</v>
      </c>
      <c r="BH22" s="8">
        <v>20</v>
      </c>
      <c r="BI22" s="8">
        <v>2262</v>
      </c>
      <c r="BJ22" s="8">
        <v>-162.53000000000003</v>
      </c>
      <c r="BK22" s="9">
        <f t="shared" si="2"/>
        <v>113.1</v>
      </c>
      <c r="BL22" s="9">
        <f t="shared" si="3"/>
        <v>-8.1265000000000018</v>
      </c>
      <c r="BO22" s="43"/>
      <c r="BP22" s="41"/>
      <c r="BV22"/>
      <c r="BW22"/>
      <c r="BX22"/>
      <c r="BY22"/>
      <c r="BZ22"/>
      <c r="CA22"/>
      <c r="CB22"/>
      <c r="CC22" s="6" t="s">
        <v>321</v>
      </c>
      <c r="CD22" s="16">
        <v>188</v>
      </c>
      <c r="CE22" s="43">
        <f>CF22-CD22</f>
        <v>0</v>
      </c>
      <c r="CF22" s="47">
        <v>188</v>
      </c>
      <c r="CG22" s="34" t="s">
        <v>504</v>
      </c>
      <c r="CH22" s="18" t="s">
        <v>516</v>
      </c>
      <c r="CI22" s="64">
        <v>-0.20680000000000001</v>
      </c>
      <c r="CJ22" s="19" t="s">
        <v>537</v>
      </c>
      <c r="DC22" s="34" t="s">
        <v>500</v>
      </c>
      <c r="DD22" s="18" t="s">
        <v>515</v>
      </c>
    </row>
    <row r="23" spans="1:108" x14ac:dyDescent="0.2">
      <c r="A23" s="7" t="s">
        <v>418</v>
      </c>
      <c r="B23" s="8">
        <v>6</v>
      </c>
      <c r="C23" s="8">
        <v>783</v>
      </c>
      <c r="D23" s="8">
        <v>-49.7</v>
      </c>
      <c r="E23" s="8">
        <v>756</v>
      </c>
      <c r="G23" s="20">
        <v>20</v>
      </c>
      <c r="H23" s="7" t="s">
        <v>503</v>
      </c>
      <c r="I23" s="20">
        <v>20</v>
      </c>
      <c r="J23" s="11">
        <v>9</v>
      </c>
      <c r="K23" s="12">
        <v>-9.7433333333333316E-2</v>
      </c>
      <c r="L23" s="7"/>
      <c r="M23" s="20">
        <v>20</v>
      </c>
      <c r="N23" s="44"/>
      <c r="O23" s="42"/>
      <c r="P23" s="7" t="s">
        <v>505</v>
      </c>
      <c r="Q23" s="11">
        <v>6</v>
      </c>
      <c r="R23" s="12">
        <v>-0.11786666666666668</v>
      </c>
      <c r="S23" s="20">
        <v>20</v>
      </c>
      <c r="T23" s="44"/>
      <c r="U23" s="42"/>
      <c r="V23" s="21" t="s">
        <v>490</v>
      </c>
      <c r="W23" s="22">
        <v>8</v>
      </c>
      <c r="X23" s="33">
        <v>-0.12171250000000003</v>
      </c>
      <c r="Y23" s="20">
        <v>20</v>
      </c>
      <c r="Z23" s="44"/>
      <c r="AA23" s="42"/>
      <c r="AB23" s="7" t="str">
        <f>VLOOKUP($AW23,category!$A:$B,2,FALSE)</f>
        <v>医療</v>
      </c>
      <c r="AC23" s="22"/>
      <c r="AD23" s="33"/>
      <c r="AE23" s="20">
        <v>20</v>
      </c>
      <c r="AF23" s="44"/>
      <c r="AG23" s="42"/>
      <c r="AH23" s="7" t="str">
        <f>VLOOKUP($BB23,category!$A:$B,2,FALSE)</f>
        <v>機械</v>
      </c>
      <c r="AI23" s="22"/>
      <c r="AJ23" s="33"/>
      <c r="AK23" s="20">
        <v>20</v>
      </c>
      <c r="AL23" s="44"/>
      <c r="AM23" s="42"/>
      <c r="AN23" s="21" t="s">
        <v>501</v>
      </c>
      <c r="AO23" s="22">
        <v>14</v>
      </c>
      <c r="AP23" s="33">
        <v>-6.7007142857142862E-2</v>
      </c>
      <c r="AQ23" s="20">
        <v>20</v>
      </c>
      <c r="AR23" s="44"/>
      <c r="AS23" s="42"/>
      <c r="AT23" s="21" t="s">
        <v>501</v>
      </c>
      <c r="AU23" s="22">
        <v>14</v>
      </c>
      <c r="AV23" s="33">
        <v>-6.7007142857142862E-2</v>
      </c>
      <c r="AW23" s="7" t="s">
        <v>426</v>
      </c>
      <c r="AX23" s="20">
        <v>20</v>
      </c>
      <c r="AY23" s="7" t="str">
        <f>VLOOKUP($AW23,category!$A:$B,2,FALSE)</f>
        <v>医療</v>
      </c>
      <c r="AZ23" s="11">
        <f t="shared" si="15"/>
        <v>14</v>
      </c>
      <c r="BA23" s="12">
        <f t="shared" si="16"/>
        <v>-6.7007142857142862E-2</v>
      </c>
      <c r="BB23" s="7" t="s">
        <v>418</v>
      </c>
      <c r="BC23" s="20">
        <v>20</v>
      </c>
      <c r="BD23" s="7" t="str">
        <f>VLOOKUP($BB23,category!$A:$B,2,FALSE)</f>
        <v>機械</v>
      </c>
      <c r="BE23" s="11">
        <f t="shared" si="17"/>
        <v>6</v>
      </c>
      <c r="BF23" s="12">
        <f t="shared" si="18"/>
        <v>-8.2833333333333328E-2</v>
      </c>
      <c r="BG23" s="7" t="s">
        <v>418</v>
      </c>
      <c r="BH23" s="8">
        <v>6</v>
      </c>
      <c r="BI23" s="8">
        <v>783</v>
      </c>
      <c r="BJ23" s="8">
        <v>-49.7</v>
      </c>
      <c r="BK23" s="9">
        <f t="shared" si="2"/>
        <v>130.5</v>
      </c>
      <c r="BL23" s="9">
        <f t="shared" si="3"/>
        <v>-8.2833333333333332</v>
      </c>
      <c r="BO23" s="44"/>
      <c r="BP23" s="42"/>
      <c r="BV23"/>
      <c r="BW23"/>
      <c r="BX23"/>
      <c r="BY23"/>
      <c r="BZ23"/>
      <c r="CA23"/>
      <c r="CB23"/>
      <c r="CC23" s="6" t="s">
        <v>87</v>
      </c>
      <c r="CD23" s="20">
        <v>189</v>
      </c>
      <c r="CE23" s="44">
        <f t="shared" ref="CE23:CE31" si="25">CF23-CD23</f>
        <v>2</v>
      </c>
      <c r="CF23" s="48">
        <v>191</v>
      </c>
      <c r="CG23" s="35" t="s">
        <v>457</v>
      </c>
      <c r="CH23" s="22" t="s">
        <v>535</v>
      </c>
      <c r="CI23" s="65">
        <v>-0.17219999999999999</v>
      </c>
      <c r="CJ23" s="23" t="s">
        <v>536</v>
      </c>
      <c r="DC23" s="35" t="s">
        <v>504</v>
      </c>
      <c r="DD23" s="22" t="s">
        <v>516</v>
      </c>
    </row>
    <row r="24" spans="1:108" x14ac:dyDescent="0.2">
      <c r="A24" s="7" t="s">
        <v>425</v>
      </c>
      <c r="B24" s="8">
        <v>5</v>
      </c>
      <c r="C24" s="8">
        <v>380</v>
      </c>
      <c r="D24" s="8">
        <v>22.900000000000006</v>
      </c>
      <c r="E24" s="8">
        <v>358</v>
      </c>
      <c r="G24" s="16">
        <v>21</v>
      </c>
      <c r="H24" s="7" t="s">
        <v>490</v>
      </c>
      <c r="I24" s="16">
        <v>21</v>
      </c>
      <c r="J24" s="11">
        <v>8</v>
      </c>
      <c r="K24" s="12">
        <v>-0.1011875</v>
      </c>
      <c r="L24" s="7"/>
      <c r="M24" s="16">
        <v>21</v>
      </c>
      <c r="N24" s="43"/>
      <c r="O24" s="41"/>
      <c r="P24" s="21" t="s">
        <v>503</v>
      </c>
      <c r="Q24" s="22">
        <v>9</v>
      </c>
      <c r="R24" s="33">
        <v>-0.12372222222222222</v>
      </c>
      <c r="S24" s="16">
        <v>21</v>
      </c>
      <c r="T24" s="43"/>
      <c r="U24" s="41"/>
      <c r="V24" s="21" t="s">
        <v>504</v>
      </c>
      <c r="W24" s="22">
        <v>20</v>
      </c>
      <c r="X24" s="33">
        <v>-0.13564499999999999</v>
      </c>
      <c r="Y24" s="16">
        <v>21</v>
      </c>
      <c r="Z24" s="43"/>
      <c r="AA24" s="41"/>
      <c r="AB24" s="7" t="str">
        <f>VLOOKUP($AW24,category!$A:$B,2,FALSE)</f>
        <v>小売</v>
      </c>
      <c r="AC24" s="22"/>
      <c r="AD24" s="33"/>
      <c r="AE24" s="16">
        <v>21</v>
      </c>
      <c r="AF24" s="43"/>
      <c r="AG24" s="41"/>
      <c r="AH24" s="7" t="str">
        <f>VLOOKUP($BB24,category!$A:$B,2,FALSE)</f>
        <v>金融</v>
      </c>
      <c r="AI24" s="22"/>
      <c r="AJ24" s="33"/>
      <c r="AK24" s="16">
        <v>21</v>
      </c>
      <c r="AL24" s="43"/>
      <c r="AM24" s="41"/>
      <c r="AN24" s="21" t="s">
        <v>504</v>
      </c>
      <c r="AO24" s="22">
        <v>20</v>
      </c>
      <c r="AP24" s="33">
        <v>-8.1265000000000018E-2</v>
      </c>
      <c r="AQ24" s="16">
        <v>21</v>
      </c>
      <c r="AR24" s="43"/>
      <c r="AS24" s="41"/>
      <c r="AT24" s="21" t="s">
        <v>504</v>
      </c>
      <c r="AU24" s="22">
        <v>20</v>
      </c>
      <c r="AV24" s="33">
        <v>-8.1265000000000018E-2</v>
      </c>
      <c r="AW24" s="7" t="s">
        <v>430</v>
      </c>
      <c r="AX24" s="16">
        <v>21</v>
      </c>
      <c r="AY24" s="7" t="str">
        <f>VLOOKUP($AW24,category!$A:$B,2,FALSE)</f>
        <v>小売</v>
      </c>
      <c r="AZ24" s="11">
        <f t="shared" si="15"/>
        <v>20</v>
      </c>
      <c r="BA24" s="12">
        <f t="shared" si="16"/>
        <v>-8.1265000000000018E-2</v>
      </c>
      <c r="BB24" s="7" t="s">
        <v>411</v>
      </c>
      <c r="BC24" s="16">
        <v>21</v>
      </c>
      <c r="BD24" s="7" t="str">
        <f>VLOOKUP($BB24,category!$A:$B,2,FALSE)</f>
        <v>金融</v>
      </c>
      <c r="BE24" s="11">
        <f t="shared" si="17"/>
        <v>8</v>
      </c>
      <c r="BF24" s="12">
        <f t="shared" si="18"/>
        <v>-8.8287499999999991E-2</v>
      </c>
      <c r="BG24" s="7" t="s">
        <v>411</v>
      </c>
      <c r="BH24" s="8">
        <v>8</v>
      </c>
      <c r="BI24" s="8">
        <v>819</v>
      </c>
      <c r="BJ24" s="8">
        <v>-70.63</v>
      </c>
      <c r="BK24" s="9">
        <f t="shared" si="2"/>
        <v>102.375</v>
      </c>
      <c r="BL24" s="9">
        <f t="shared" si="3"/>
        <v>-8.8287499999999994</v>
      </c>
      <c r="BO24" s="43"/>
      <c r="BP24" s="41"/>
      <c r="BV24"/>
      <c r="BW24"/>
      <c r="BX24"/>
      <c r="BY24"/>
      <c r="BZ24"/>
      <c r="CA24"/>
      <c r="CB24"/>
      <c r="CC24" s="6" t="s">
        <v>85</v>
      </c>
      <c r="CD24" s="16">
        <v>190</v>
      </c>
      <c r="CE24" s="43">
        <f t="shared" si="25"/>
        <v>0</v>
      </c>
      <c r="CF24" s="47">
        <v>190</v>
      </c>
      <c r="CG24" s="34" t="s">
        <v>457</v>
      </c>
      <c r="CH24" s="18" t="s">
        <v>534</v>
      </c>
      <c r="CI24" s="64">
        <v>-0.1951</v>
      </c>
      <c r="CJ24" s="19" t="s">
        <v>533</v>
      </c>
      <c r="DC24" s="34" t="s">
        <v>457</v>
      </c>
      <c r="DD24" s="18"/>
    </row>
    <row r="25" spans="1:108" x14ac:dyDescent="0.2">
      <c r="A25" s="7" t="s">
        <v>426</v>
      </c>
      <c r="B25" s="8">
        <v>14</v>
      </c>
      <c r="C25" s="8">
        <v>1562</v>
      </c>
      <c r="D25" s="8">
        <v>-93.81</v>
      </c>
      <c r="E25" s="8">
        <v>1640</v>
      </c>
      <c r="G25" s="20">
        <v>22</v>
      </c>
      <c r="H25" s="7" t="s">
        <v>504</v>
      </c>
      <c r="I25" s="20">
        <v>22</v>
      </c>
      <c r="J25" s="11">
        <v>20</v>
      </c>
      <c r="K25" s="12">
        <v>-0.10385999999999999</v>
      </c>
      <c r="L25" s="7"/>
      <c r="M25" s="20">
        <v>22</v>
      </c>
      <c r="N25" s="44"/>
      <c r="O25" s="42"/>
      <c r="P25" s="38" t="s">
        <v>452</v>
      </c>
      <c r="Q25" s="39">
        <v>10</v>
      </c>
      <c r="R25" s="40">
        <v>-0.12387000000000001</v>
      </c>
      <c r="S25" s="20">
        <v>22</v>
      </c>
      <c r="T25" s="44"/>
      <c r="U25" s="42"/>
      <c r="V25" s="69" t="s">
        <v>500</v>
      </c>
      <c r="W25" s="70">
        <v>8</v>
      </c>
      <c r="X25" s="71">
        <v>-0.14509999999999998</v>
      </c>
      <c r="Y25" s="20">
        <v>22</v>
      </c>
      <c r="Z25" s="44"/>
      <c r="AA25" s="42"/>
      <c r="AB25" s="7" t="str">
        <f>VLOOKUP($AW25,category!$A:$B,2,FALSE)</f>
        <v>コンピューター</v>
      </c>
      <c r="AC25" s="70"/>
      <c r="AD25" s="71"/>
      <c r="AE25" s="20">
        <v>22</v>
      </c>
      <c r="AF25" s="44"/>
      <c r="AG25" s="42"/>
      <c r="AH25" s="7" t="str">
        <f>VLOOKUP($BB25,category!$A:$B,2,FALSE)</f>
        <v>インターネット</v>
      </c>
      <c r="AI25" s="70"/>
      <c r="AJ25" s="71"/>
      <c r="AK25" s="20">
        <v>22</v>
      </c>
      <c r="AL25" s="44"/>
      <c r="AM25" s="42"/>
      <c r="AN25" s="69" t="s">
        <v>450</v>
      </c>
      <c r="AO25" s="70">
        <v>4</v>
      </c>
      <c r="AP25" s="71">
        <v>-0.112025</v>
      </c>
      <c r="AQ25" s="20">
        <v>22</v>
      </c>
      <c r="AR25" s="44"/>
      <c r="AS25" s="42"/>
      <c r="AT25" s="69" t="s">
        <v>450</v>
      </c>
      <c r="AU25" s="70">
        <v>4</v>
      </c>
      <c r="AV25" s="71">
        <v>-0.112025</v>
      </c>
      <c r="AW25" s="7" t="s">
        <v>413</v>
      </c>
      <c r="AX25" s="20">
        <v>22</v>
      </c>
      <c r="AY25" s="7" t="str">
        <f>VLOOKUP($AW25,category!$A:$B,2,FALSE)</f>
        <v>コンピューター</v>
      </c>
      <c r="AZ25" s="11">
        <f t="shared" si="15"/>
        <v>4</v>
      </c>
      <c r="BA25" s="12">
        <f t="shared" si="16"/>
        <v>-0.112025</v>
      </c>
      <c r="BB25" s="7" t="s">
        <v>423</v>
      </c>
      <c r="BC25" s="20">
        <v>22</v>
      </c>
      <c r="BD25" s="7" t="str">
        <f>VLOOKUP($BB25,category!$A:$B,2,FALSE)</f>
        <v>インターネット</v>
      </c>
      <c r="BE25" s="11">
        <f t="shared" si="17"/>
        <v>2</v>
      </c>
      <c r="BF25" s="12">
        <f t="shared" si="18"/>
        <v>-9.6000000000000002E-2</v>
      </c>
      <c r="BG25" s="7" t="s">
        <v>423</v>
      </c>
      <c r="BH25" s="8">
        <v>2</v>
      </c>
      <c r="BI25" s="8">
        <v>265</v>
      </c>
      <c r="BJ25" s="8">
        <v>-19.2</v>
      </c>
      <c r="BK25" s="9">
        <f t="shared" si="2"/>
        <v>132.5</v>
      </c>
      <c r="BL25" s="9">
        <f t="shared" si="3"/>
        <v>-9.6</v>
      </c>
      <c r="BO25" s="44"/>
      <c r="BP25" s="42"/>
      <c r="BV25"/>
      <c r="BW25"/>
      <c r="BX25"/>
      <c r="BY25"/>
      <c r="BZ25"/>
      <c r="CA25"/>
      <c r="CB25"/>
      <c r="CC25" s="72" t="s">
        <v>91</v>
      </c>
      <c r="CD25" s="20">
        <v>191</v>
      </c>
      <c r="CE25" s="44">
        <f t="shared" si="25"/>
        <v>-2</v>
      </c>
      <c r="CF25" s="48">
        <v>189</v>
      </c>
      <c r="CG25" s="35" t="s">
        <v>457</v>
      </c>
      <c r="CH25" s="22" t="s">
        <v>517</v>
      </c>
      <c r="CI25" s="65">
        <v>-0.1764</v>
      </c>
      <c r="CJ25" s="23" t="s">
        <v>532</v>
      </c>
      <c r="DC25" s="35" t="s">
        <v>457</v>
      </c>
      <c r="DD25" s="22" t="s">
        <v>517</v>
      </c>
    </row>
    <row r="26" spans="1:108" x14ac:dyDescent="0.2">
      <c r="A26" s="7" t="s">
        <v>427</v>
      </c>
      <c r="B26" s="8">
        <v>4</v>
      </c>
      <c r="C26" s="8">
        <v>100</v>
      </c>
      <c r="D26" s="8">
        <v>101.00000000000001</v>
      </c>
      <c r="E26" s="8">
        <v>112</v>
      </c>
      <c r="G26" s="16">
        <v>23</v>
      </c>
      <c r="H26" s="7"/>
      <c r="I26" s="16">
        <v>23</v>
      </c>
      <c r="J26" s="11">
        <v>6</v>
      </c>
      <c r="K26" s="12">
        <v>-0.10706666666666666</v>
      </c>
      <c r="L26" s="7"/>
      <c r="N26" s="46"/>
      <c r="S26" s="79">
        <v>23</v>
      </c>
      <c r="T26" s="46"/>
      <c r="V26" s="17" t="s">
        <v>452</v>
      </c>
      <c r="W26" s="18">
        <v>10</v>
      </c>
      <c r="X26" s="32">
        <v>-0.152</v>
      </c>
      <c r="Z26" s="46"/>
      <c r="AB26" s="7" t="str">
        <f>VLOOKUP($AW26,category!$A:$B,2,FALSE)</f>
        <v>レジャー</v>
      </c>
      <c r="AC26" s="18"/>
      <c r="AD26" s="32"/>
      <c r="AF26" s="46"/>
      <c r="AH26" s="7" t="str">
        <f>VLOOKUP($BB26,category!$A:$B,2,FALSE)</f>
        <v>ビジネス・サービス</v>
      </c>
      <c r="AI26" s="18"/>
      <c r="AJ26" s="32"/>
      <c r="AL26" s="46"/>
      <c r="AN26" s="17" t="s">
        <v>502</v>
      </c>
      <c r="AO26" s="18">
        <v>6</v>
      </c>
      <c r="AP26" s="32">
        <v>-0.1215</v>
      </c>
      <c r="AR26" s="46"/>
      <c r="AT26" s="17" t="s">
        <v>502</v>
      </c>
      <c r="AU26" s="18">
        <v>6</v>
      </c>
      <c r="AV26" s="32">
        <v>-0.1215</v>
      </c>
      <c r="AW26" s="7" t="s">
        <v>424</v>
      </c>
      <c r="AX26" s="20">
        <v>23</v>
      </c>
      <c r="AY26" s="7" t="str">
        <f>VLOOKUP($AW26,category!$A:$B,2,FALSE)</f>
        <v>レジャー</v>
      </c>
      <c r="AZ26" s="11">
        <f t="shared" si="15"/>
        <v>6</v>
      </c>
      <c r="BA26" s="12">
        <f t="shared" si="16"/>
        <v>-0.1215</v>
      </c>
      <c r="BB26" s="7" t="s">
        <v>409</v>
      </c>
      <c r="BC26" s="20">
        <v>23</v>
      </c>
      <c r="BD26" s="7" t="str">
        <f>VLOOKUP($BB26,category!$A:$B,2,FALSE)</f>
        <v>ビジネス・サービス</v>
      </c>
      <c r="BE26" s="11">
        <f t="shared" si="17"/>
        <v>10</v>
      </c>
      <c r="BF26" s="12">
        <f t="shared" si="18"/>
        <v>-0.10266000000000002</v>
      </c>
      <c r="BG26" s="7" t="s">
        <v>409</v>
      </c>
      <c r="BH26" s="8">
        <v>10</v>
      </c>
      <c r="BI26" s="8">
        <v>1272</v>
      </c>
      <c r="BJ26" s="8">
        <v>-102.66000000000001</v>
      </c>
      <c r="BK26" s="9">
        <f t="shared" si="2"/>
        <v>127.2</v>
      </c>
      <c r="BL26" s="9">
        <f t="shared" si="3"/>
        <v>-10.266000000000002</v>
      </c>
      <c r="BO26" s="46"/>
      <c r="BV26"/>
      <c r="BW26"/>
      <c r="BX26"/>
      <c r="BY26"/>
      <c r="BZ26"/>
      <c r="CA26"/>
      <c r="CB26"/>
      <c r="CC26" s="72" t="s">
        <v>115</v>
      </c>
      <c r="CD26" s="16">
        <v>192</v>
      </c>
      <c r="CE26" s="43">
        <f t="shared" si="25"/>
        <v>0</v>
      </c>
      <c r="CF26" s="47">
        <v>192</v>
      </c>
      <c r="CG26" s="34" t="s">
        <v>503</v>
      </c>
      <c r="CH26" s="18" t="s">
        <v>519</v>
      </c>
      <c r="CI26" s="64">
        <v>-0.17249999999999999</v>
      </c>
      <c r="CJ26" s="19" t="s">
        <v>531</v>
      </c>
      <c r="DC26" s="34" t="s">
        <v>453</v>
      </c>
      <c r="DD26" s="18" t="s">
        <v>518</v>
      </c>
    </row>
    <row r="27" spans="1:108" ht="15" customHeight="1" x14ac:dyDescent="0.2">
      <c r="A27" s="7" t="s">
        <v>428</v>
      </c>
      <c r="B27" s="8">
        <v>2</v>
      </c>
      <c r="C27" s="8">
        <v>26</v>
      </c>
      <c r="D27" s="8">
        <v>45.53</v>
      </c>
      <c r="E27" s="8">
        <v>26</v>
      </c>
      <c r="G27" s="13"/>
      <c r="H27" s="14" t="s">
        <v>448</v>
      </c>
      <c r="I27" s="13"/>
      <c r="J27" s="14" t="s">
        <v>460</v>
      </c>
      <c r="K27" s="15" t="s">
        <v>449</v>
      </c>
      <c r="L27" s="7"/>
      <c r="M27" s="56" t="s">
        <v>509</v>
      </c>
      <c r="N27" s="57"/>
      <c r="O27" s="58" t="s">
        <v>507</v>
      </c>
      <c r="P27" s="59" t="s">
        <v>448</v>
      </c>
      <c r="Q27" s="59" t="s">
        <v>460</v>
      </c>
      <c r="R27" s="60" t="s">
        <v>449</v>
      </c>
      <c r="S27" s="56" t="s">
        <v>509</v>
      </c>
      <c r="T27" s="57"/>
      <c r="U27" s="58" t="s">
        <v>507</v>
      </c>
      <c r="V27" s="59" t="s">
        <v>448</v>
      </c>
      <c r="W27" s="59" t="s">
        <v>460</v>
      </c>
      <c r="X27" s="60" t="s">
        <v>449</v>
      </c>
      <c r="Y27" s="76" t="s">
        <v>547</v>
      </c>
      <c r="Z27" s="74"/>
      <c r="AA27" s="74"/>
      <c r="AB27" s="74"/>
      <c r="AC27" s="74"/>
      <c r="AD27" s="74"/>
      <c r="AE27" s="77" t="s">
        <v>548</v>
      </c>
      <c r="AF27" s="78"/>
      <c r="AG27" s="78"/>
      <c r="AH27" s="78"/>
      <c r="AI27" s="78"/>
      <c r="AJ27" s="78"/>
      <c r="AK27" s="76" t="s">
        <v>547</v>
      </c>
      <c r="AL27" s="74"/>
      <c r="AM27" s="74"/>
      <c r="AN27" s="74"/>
      <c r="AO27" s="74"/>
      <c r="AP27" s="74"/>
      <c r="AQ27" s="77" t="s">
        <v>548</v>
      </c>
      <c r="AR27" s="78"/>
      <c r="AS27" s="78"/>
      <c r="AT27" s="78"/>
      <c r="AU27" s="78"/>
      <c r="AV27" s="78"/>
      <c r="AW27" s="7" t="s">
        <v>408</v>
      </c>
      <c r="AX27" s="20">
        <v>24</v>
      </c>
      <c r="AY27" s="21" t="str">
        <f>VLOOKUP($AW27,category!$A:$B,2,FALSE)</f>
        <v>建物</v>
      </c>
      <c r="AZ27" s="22">
        <f t="shared" si="15"/>
        <v>9</v>
      </c>
      <c r="BA27" s="23">
        <f t="shared" si="16"/>
        <v>-0.15564444444444445</v>
      </c>
      <c r="BB27" s="7" t="s">
        <v>417</v>
      </c>
      <c r="BC27" s="20">
        <v>24</v>
      </c>
      <c r="BD27" s="21" t="str">
        <f>VLOOKUP($BB27,category!$A:$B,2,FALSE)</f>
        <v>半導体</v>
      </c>
      <c r="BE27" s="22">
        <f t="shared" si="17"/>
        <v>3</v>
      </c>
      <c r="BF27" s="23">
        <f t="shared" si="18"/>
        <v>-0.11046666666666667</v>
      </c>
      <c r="BG27" s="7" t="s">
        <v>417</v>
      </c>
      <c r="BH27" s="8">
        <v>3</v>
      </c>
      <c r="BI27" s="8">
        <v>213</v>
      </c>
      <c r="BJ27" s="8">
        <v>-33.14</v>
      </c>
      <c r="BK27" s="9">
        <f t="shared" si="2"/>
        <v>71</v>
      </c>
      <c r="BL27" s="9">
        <f t="shared" si="3"/>
        <v>-11.046666666666667</v>
      </c>
      <c r="BO27" s="46"/>
      <c r="BQ27" s="6"/>
      <c r="BR27" s="6"/>
      <c r="BW27" s="46"/>
      <c r="CC27" s="72" t="s">
        <v>13</v>
      </c>
      <c r="CD27" s="20">
        <v>193</v>
      </c>
      <c r="CE27" s="44">
        <f t="shared" si="25"/>
        <v>0</v>
      </c>
      <c r="CF27" s="48">
        <v>193</v>
      </c>
      <c r="CG27" s="35" t="s">
        <v>453</v>
      </c>
      <c r="CH27" s="22" t="s">
        <v>518</v>
      </c>
      <c r="CI27" s="65">
        <v>-0.2006</v>
      </c>
      <c r="CJ27" s="23" t="s">
        <v>530</v>
      </c>
      <c r="CL27" s="76" t="s">
        <v>547</v>
      </c>
      <c r="CM27" s="74"/>
      <c r="CN27" s="74"/>
      <c r="CO27" s="74"/>
      <c r="CP27" s="74"/>
      <c r="CQ27" s="74"/>
      <c r="CR27" s="74"/>
      <c r="DC27" s="35" t="s">
        <v>514</v>
      </c>
      <c r="DD27" s="22" t="s">
        <v>519</v>
      </c>
    </row>
    <row r="28" spans="1:108" ht="32" x14ac:dyDescent="0.2">
      <c r="A28" s="7" t="s">
        <v>415</v>
      </c>
      <c r="B28" s="8">
        <v>9</v>
      </c>
      <c r="C28" s="8">
        <v>848</v>
      </c>
      <c r="D28" s="8">
        <v>-40.940000000000005</v>
      </c>
      <c r="E28" s="8">
        <v>889</v>
      </c>
      <c r="G28" s="20">
        <v>24</v>
      </c>
      <c r="H28" s="21" t="s">
        <v>451</v>
      </c>
      <c r="I28" s="20">
        <v>24</v>
      </c>
      <c r="J28" s="22">
        <v>5</v>
      </c>
      <c r="K28" s="23">
        <v>-0.11800000000000001</v>
      </c>
      <c r="L28" s="7"/>
      <c r="M28" s="16">
        <v>24</v>
      </c>
      <c r="N28" s="43">
        <f t="shared" ref="N28:N37" si="26">O28-M28</f>
        <v>-7</v>
      </c>
      <c r="O28" s="47">
        <f t="shared" ref="O28:O37" si="27">VLOOKUP(P28,H:I,2,FALSE)</f>
        <v>17</v>
      </c>
      <c r="P28" s="50" t="s">
        <v>500</v>
      </c>
      <c r="Q28" s="53">
        <v>8</v>
      </c>
      <c r="R28" s="19">
        <v>-0.1242</v>
      </c>
      <c r="S28" s="16">
        <v>24</v>
      </c>
      <c r="T28" s="43">
        <f t="shared" ref="T28" si="28">U28-S28</f>
        <v>-3</v>
      </c>
      <c r="U28" s="47">
        <f>_xlfn.XLOOKUP(V28,P:P,M:M)</f>
        <v>21</v>
      </c>
      <c r="V28" s="50" t="s">
        <v>503</v>
      </c>
      <c r="W28" s="53">
        <v>9</v>
      </c>
      <c r="X28" s="19">
        <v>-0.16318888888888888</v>
      </c>
      <c r="Y28" s="56" t="s">
        <v>509</v>
      </c>
      <c r="Z28" s="57"/>
      <c r="AA28" s="58" t="s">
        <v>507</v>
      </c>
      <c r="AB28" s="59" t="s">
        <v>448</v>
      </c>
      <c r="AC28" s="59" t="s">
        <v>460</v>
      </c>
      <c r="AD28" s="60" t="s">
        <v>449</v>
      </c>
      <c r="AE28" s="56" t="s">
        <v>509</v>
      </c>
      <c r="AF28" s="57"/>
      <c r="AG28" s="58" t="s">
        <v>507</v>
      </c>
      <c r="AH28" s="59" t="s">
        <v>448</v>
      </c>
      <c r="AI28" s="59" t="s">
        <v>460</v>
      </c>
      <c r="AJ28" s="60" t="s">
        <v>449</v>
      </c>
      <c r="AK28" s="86" t="s">
        <v>509</v>
      </c>
      <c r="AL28" s="87"/>
      <c r="AM28" s="88" t="s">
        <v>507</v>
      </c>
      <c r="AN28" s="89" t="s">
        <v>448</v>
      </c>
      <c r="AO28" s="89" t="s">
        <v>460</v>
      </c>
      <c r="AP28" s="90" t="s">
        <v>449</v>
      </c>
      <c r="AQ28" s="86" t="s">
        <v>509</v>
      </c>
      <c r="AR28" s="87"/>
      <c r="AS28" s="88" t="s">
        <v>507</v>
      </c>
      <c r="AT28" s="89" t="s">
        <v>448</v>
      </c>
      <c r="AU28" s="89" t="s">
        <v>460</v>
      </c>
      <c r="AV28" s="90" t="s">
        <v>449</v>
      </c>
      <c r="AW28" s="7" t="s">
        <v>409</v>
      </c>
      <c r="AX28" s="16">
        <v>25</v>
      </c>
      <c r="AY28" s="17" t="str">
        <f>VLOOKUP($AW28,category!$A:$B,2,FALSE)</f>
        <v>ビジネス・サービス</v>
      </c>
      <c r="AZ28" s="18">
        <f t="shared" si="15"/>
        <v>10</v>
      </c>
      <c r="BA28" s="19">
        <f t="shared" si="16"/>
        <v>-0.10266000000000002</v>
      </c>
      <c r="BB28" s="7" t="s">
        <v>413</v>
      </c>
      <c r="BC28" s="16">
        <v>25</v>
      </c>
      <c r="BD28" s="17" t="str">
        <f>VLOOKUP($BB28,category!$A:$B,2,FALSE)</f>
        <v>コンピューター</v>
      </c>
      <c r="BE28" s="18">
        <f t="shared" si="17"/>
        <v>4</v>
      </c>
      <c r="BF28" s="19">
        <f t="shared" si="18"/>
        <v>-0.112025</v>
      </c>
      <c r="BG28" s="7" t="s">
        <v>413</v>
      </c>
      <c r="BH28" s="8">
        <v>4</v>
      </c>
      <c r="BI28" s="8">
        <v>476</v>
      </c>
      <c r="BJ28" s="8">
        <v>-44.81</v>
      </c>
      <c r="BK28" s="9">
        <f t="shared" si="2"/>
        <v>119</v>
      </c>
      <c r="BL28" s="9">
        <f t="shared" si="3"/>
        <v>-11.202500000000001</v>
      </c>
      <c r="BO28" s="46"/>
      <c r="BQ28" s="6"/>
      <c r="BR28" s="6"/>
      <c r="BW28" s="46"/>
      <c r="CC28" s="72" t="s">
        <v>313</v>
      </c>
      <c r="CD28" s="16">
        <v>194</v>
      </c>
      <c r="CE28" s="43">
        <f t="shared" si="25"/>
        <v>0</v>
      </c>
      <c r="CF28" s="47">
        <v>194</v>
      </c>
      <c r="CG28" s="34" t="s">
        <v>504</v>
      </c>
      <c r="CH28" s="18" t="s">
        <v>520</v>
      </c>
      <c r="CI28" s="64">
        <v>-0.2213</v>
      </c>
      <c r="CJ28" s="19" t="s">
        <v>529</v>
      </c>
      <c r="CL28" s="56" t="s">
        <v>509</v>
      </c>
      <c r="CM28" s="57"/>
      <c r="CN28" s="58" t="s">
        <v>525</v>
      </c>
      <c r="CO28" s="62" t="s">
        <v>448</v>
      </c>
      <c r="CP28" s="63" t="s">
        <v>461</v>
      </c>
      <c r="CQ28" s="59" t="s">
        <v>449</v>
      </c>
      <c r="CR28" s="60" t="s">
        <v>464</v>
      </c>
      <c r="DC28" s="34" t="s">
        <v>504</v>
      </c>
      <c r="DD28" s="18" t="s">
        <v>520</v>
      </c>
    </row>
    <row r="29" spans="1:108" x14ac:dyDescent="0.2">
      <c r="A29" s="7" t="s">
        <v>429</v>
      </c>
      <c r="B29" s="8">
        <v>1</v>
      </c>
      <c r="C29" s="8">
        <v>157</v>
      </c>
      <c r="D29" s="8">
        <v>-14.08</v>
      </c>
      <c r="E29" s="8">
        <v>170</v>
      </c>
      <c r="G29" s="16">
        <v>25</v>
      </c>
      <c r="H29" s="17" t="s">
        <v>450</v>
      </c>
      <c r="I29" s="16">
        <v>25</v>
      </c>
      <c r="J29" s="18">
        <v>4</v>
      </c>
      <c r="K29" s="19">
        <v>-0.12004999999999999</v>
      </c>
      <c r="L29" s="7"/>
      <c r="M29" s="20">
        <v>25</v>
      </c>
      <c r="N29" s="44">
        <f>O29-M29</f>
        <v>5</v>
      </c>
      <c r="O29" s="48">
        <f t="shared" si="27"/>
        <v>30</v>
      </c>
      <c r="P29" s="51" t="s">
        <v>455</v>
      </c>
      <c r="Q29" s="54">
        <v>9</v>
      </c>
      <c r="R29" s="23">
        <v>-0.14042222222222223</v>
      </c>
      <c r="S29" s="20">
        <v>25</v>
      </c>
      <c r="T29" s="44">
        <f>U29-S29</f>
        <v>1</v>
      </c>
      <c r="U29" s="48">
        <f>_xlfn.XLOOKUP(V29,P:P,M:M)</f>
        <v>26</v>
      </c>
      <c r="V29" s="51" t="s">
        <v>456</v>
      </c>
      <c r="W29" s="54">
        <v>2</v>
      </c>
      <c r="X29" s="23">
        <v>-0.16769999999999999</v>
      </c>
      <c r="Y29" s="16">
        <v>24</v>
      </c>
      <c r="Z29" s="43">
        <v>-5</v>
      </c>
      <c r="AA29" s="47">
        <v>19</v>
      </c>
      <c r="AB29" s="50" t="s">
        <v>455</v>
      </c>
      <c r="AC29" s="53">
        <v>9</v>
      </c>
      <c r="AD29" s="19">
        <v>-0.15564444444444445</v>
      </c>
      <c r="AE29" s="16">
        <v>24</v>
      </c>
      <c r="AF29" s="43">
        <f t="shared" ref="AF29" si="29">AG29-AE29</f>
        <v>-1</v>
      </c>
      <c r="AG29" s="47">
        <v>23</v>
      </c>
      <c r="AH29" s="50" t="s">
        <v>454</v>
      </c>
      <c r="AI29" s="53">
        <v>3</v>
      </c>
      <c r="AJ29" s="19">
        <v>-0.11046666666666667</v>
      </c>
      <c r="AK29" s="99">
        <v>24</v>
      </c>
      <c r="AL29" s="103">
        <f t="shared" ref="AL29" si="30">AM29-AK29</f>
        <v>0</v>
      </c>
      <c r="AM29" s="104">
        <f>_xlfn.XLOOKUP(AN29,AB:AB,Y:Y)</f>
        <v>24</v>
      </c>
      <c r="AN29" s="105" t="s">
        <v>455</v>
      </c>
      <c r="AO29" s="106">
        <v>9</v>
      </c>
      <c r="AP29" s="102">
        <v>-0.15564444444444445</v>
      </c>
      <c r="AQ29" s="99">
        <v>24</v>
      </c>
      <c r="AR29" s="103">
        <f t="shared" ref="AR29" si="31">AS29-AQ29</f>
        <v>6</v>
      </c>
      <c r="AS29" s="104">
        <f>_xlfn.XLOOKUP(AT29,AH:AH,AE:AE)</f>
        <v>30</v>
      </c>
      <c r="AT29" s="105" t="s">
        <v>455</v>
      </c>
      <c r="AU29" s="106">
        <v>9</v>
      </c>
      <c r="AV29" s="102">
        <v>-0.15564444444444445</v>
      </c>
      <c r="AW29" s="7" t="s">
        <v>418</v>
      </c>
      <c r="AX29" s="20">
        <v>26</v>
      </c>
      <c r="AY29" s="21" t="str">
        <f>VLOOKUP($AW29,category!$A:$B,2,FALSE)</f>
        <v>機械</v>
      </c>
      <c r="AZ29" s="22">
        <f t="shared" si="15"/>
        <v>6</v>
      </c>
      <c r="BA29" s="23">
        <f t="shared" si="16"/>
        <v>-8.2833333333333328E-2</v>
      </c>
      <c r="BB29" s="7" t="s">
        <v>404</v>
      </c>
      <c r="BC29" s="20">
        <v>26</v>
      </c>
      <c r="BD29" s="21" t="str">
        <f>VLOOKUP($BB29,category!$A:$B,2,FALSE)</f>
        <v>自動車</v>
      </c>
      <c r="BE29" s="22">
        <f t="shared" si="17"/>
        <v>5</v>
      </c>
      <c r="BF29" s="23">
        <f t="shared" si="18"/>
        <v>-0.11937999999999999</v>
      </c>
      <c r="BG29" s="7" t="s">
        <v>404</v>
      </c>
      <c r="BH29" s="8">
        <v>5</v>
      </c>
      <c r="BI29" s="8">
        <v>683</v>
      </c>
      <c r="BJ29" s="8">
        <v>-59.69</v>
      </c>
      <c r="BK29" s="9">
        <f t="shared" si="2"/>
        <v>136.6</v>
      </c>
      <c r="BL29" s="9">
        <f t="shared" si="3"/>
        <v>-11.937999999999999</v>
      </c>
      <c r="BO29" s="46"/>
      <c r="BQ29" s="6"/>
      <c r="BR29" s="6"/>
      <c r="BW29" s="46"/>
      <c r="CC29" s="72" t="s">
        <v>217</v>
      </c>
      <c r="CD29" s="20">
        <v>195</v>
      </c>
      <c r="CE29" s="44">
        <f t="shared" si="25"/>
        <v>0</v>
      </c>
      <c r="CF29" s="48">
        <v>195</v>
      </c>
      <c r="CG29" s="35" t="s">
        <v>502</v>
      </c>
      <c r="CH29" s="22" t="s">
        <v>521</v>
      </c>
      <c r="CI29" s="65">
        <v>-0.34010000000000001</v>
      </c>
      <c r="CJ29" s="23" t="s">
        <v>528</v>
      </c>
      <c r="CK29" s="6" t="s">
        <v>265</v>
      </c>
      <c r="CL29" s="16">
        <v>188</v>
      </c>
      <c r="CM29" s="43">
        <f>CN29-CL29</f>
        <v>-3</v>
      </c>
      <c r="CN29" s="47">
        <f>VLOOKUP(CK29,Export!$C:$F,4,FALSE)</f>
        <v>185</v>
      </c>
      <c r="CO29" s="34" t="s">
        <v>501</v>
      </c>
      <c r="CP29" s="18" t="s">
        <v>555</v>
      </c>
      <c r="CQ29" s="64">
        <f>VLOOKUP(CK29,Export!C:I,7,FALSE)/100</f>
        <v>-0.21</v>
      </c>
      <c r="CR29" s="19" t="s">
        <v>567</v>
      </c>
      <c r="DC29" s="35" t="s">
        <v>502</v>
      </c>
      <c r="DD29" s="22" t="s">
        <v>521</v>
      </c>
    </row>
    <row r="30" spans="1:108" x14ac:dyDescent="0.2">
      <c r="A30" s="7" t="s">
        <v>420</v>
      </c>
      <c r="B30" s="8">
        <v>3</v>
      </c>
      <c r="C30" s="8">
        <v>224</v>
      </c>
      <c r="D30" s="8">
        <v>-22.310000000000002</v>
      </c>
      <c r="E30" s="8">
        <v>229</v>
      </c>
      <c r="G30" s="20">
        <v>26</v>
      </c>
      <c r="H30" s="21" t="s">
        <v>452</v>
      </c>
      <c r="I30" s="20">
        <v>26</v>
      </c>
      <c r="J30" s="22">
        <v>10</v>
      </c>
      <c r="K30" s="23">
        <v>-0.12067000000000001</v>
      </c>
      <c r="L30" s="7"/>
      <c r="M30" s="16">
        <v>26</v>
      </c>
      <c r="N30" s="43">
        <f t="shared" si="26"/>
        <v>5</v>
      </c>
      <c r="O30" s="47">
        <f t="shared" si="27"/>
        <v>31</v>
      </c>
      <c r="P30" s="50" t="s">
        <v>456</v>
      </c>
      <c r="Q30" s="53">
        <v>2</v>
      </c>
      <c r="R30" s="19">
        <v>-0.14859999999999998</v>
      </c>
      <c r="S30" s="16">
        <v>26</v>
      </c>
      <c r="T30" s="43">
        <f t="shared" ref="T30:T37" si="32">U30-S30</f>
        <v>1</v>
      </c>
      <c r="U30" s="47">
        <f>_xlfn.XLOOKUP(V30,P:P,M:M)</f>
        <v>27</v>
      </c>
      <c r="V30" s="50" t="s">
        <v>450</v>
      </c>
      <c r="W30" s="53">
        <v>4</v>
      </c>
      <c r="X30" s="19">
        <v>-0.17332500000000001</v>
      </c>
      <c r="Y30" s="20">
        <v>25</v>
      </c>
      <c r="Z30" s="44">
        <v>0</v>
      </c>
      <c r="AA30" s="48">
        <v>25</v>
      </c>
      <c r="AB30" s="51" t="s">
        <v>452</v>
      </c>
      <c r="AC30" s="54">
        <v>10</v>
      </c>
      <c r="AD30" s="23">
        <v>-0.10266000000000002</v>
      </c>
      <c r="AE30" s="20">
        <v>25</v>
      </c>
      <c r="AF30" s="44">
        <f>AG30-AE30</f>
        <v>-3</v>
      </c>
      <c r="AG30" s="48">
        <v>22</v>
      </c>
      <c r="AH30" s="51" t="s">
        <v>450</v>
      </c>
      <c r="AI30" s="54">
        <v>4</v>
      </c>
      <c r="AJ30" s="23">
        <v>-0.112025</v>
      </c>
      <c r="AK30" s="20">
        <v>25</v>
      </c>
      <c r="AL30" s="44">
        <f>AM30-AK30</f>
        <v>0</v>
      </c>
      <c r="AM30" s="48">
        <f t="shared" ref="AM30:AM38" si="33">_xlfn.XLOOKUP(AN30,AB:AB,Y:Y)</f>
        <v>25</v>
      </c>
      <c r="AN30" s="51" t="s">
        <v>452</v>
      </c>
      <c r="AO30" s="54">
        <v>10</v>
      </c>
      <c r="AP30" s="23">
        <v>-0.10266000000000002</v>
      </c>
      <c r="AQ30" s="20">
        <v>25</v>
      </c>
      <c r="AR30" s="44">
        <f>AS30-AQ30</f>
        <v>-25</v>
      </c>
      <c r="AS30" s="48">
        <f t="shared" ref="AS30:AS38" si="34">_xlfn.XLOOKUP(AT30,AH:AH,AE:AE)</f>
        <v>0</v>
      </c>
      <c r="AT30" s="51" t="s">
        <v>452</v>
      </c>
      <c r="AU30" s="54">
        <v>10</v>
      </c>
      <c r="AV30" s="23">
        <v>-0.10266000000000002</v>
      </c>
      <c r="AW30" s="7" t="s">
        <v>423</v>
      </c>
      <c r="AX30" s="16">
        <v>27</v>
      </c>
      <c r="AY30" s="17" t="str">
        <f>VLOOKUP($AW30,category!$A:$B,2,FALSE)</f>
        <v>インターネット</v>
      </c>
      <c r="AZ30" s="18">
        <f t="shared" si="15"/>
        <v>2</v>
      </c>
      <c r="BA30" s="19">
        <f t="shared" si="16"/>
        <v>-9.6000000000000002E-2</v>
      </c>
      <c r="BB30" s="7" t="s">
        <v>424</v>
      </c>
      <c r="BC30" s="16">
        <v>27</v>
      </c>
      <c r="BD30" s="17" t="str">
        <f>VLOOKUP($BB30,category!$A:$B,2,FALSE)</f>
        <v>レジャー</v>
      </c>
      <c r="BE30" s="18">
        <f t="shared" si="17"/>
        <v>6</v>
      </c>
      <c r="BF30" s="19">
        <f t="shared" si="18"/>
        <v>-0.1215</v>
      </c>
      <c r="BG30" s="7" t="s">
        <v>424</v>
      </c>
      <c r="BH30" s="8">
        <v>6</v>
      </c>
      <c r="BI30" s="8">
        <v>732</v>
      </c>
      <c r="BJ30" s="8">
        <v>-72.900000000000006</v>
      </c>
      <c r="BK30" s="9">
        <f t="shared" si="2"/>
        <v>122</v>
      </c>
      <c r="BL30" s="9">
        <f t="shared" si="3"/>
        <v>-12.15</v>
      </c>
      <c r="BO30" s="46"/>
      <c r="BQ30" s="6"/>
      <c r="BR30" s="6"/>
      <c r="BW30" s="46"/>
      <c r="CC30" s="72" t="s">
        <v>93</v>
      </c>
      <c r="CD30" s="16">
        <v>196</v>
      </c>
      <c r="CE30" s="43">
        <f t="shared" si="25"/>
        <v>0</v>
      </c>
      <c r="CF30" s="47">
        <v>196</v>
      </c>
      <c r="CG30" s="34" t="s">
        <v>457</v>
      </c>
      <c r="CH30" s="18" t="s">
        <v>523</v>
      </c>
      <c r="CI30" s="64">
        <v>-0.20749999999999999</v>
      </c>
      <c r="CJ30" s="19" t="s">
        <v>527</v>
      </c>
      <c r="CK30" s="6" t="s">
        <v>155</v>
      </c>
      <c r="CL30" s="20">
        <v>189</v>
      </c>
      <c r="CM30" s="44">
        <f t="shared" ref="CM30:CM38" si="35">CN30-CL30</f>
        <v>-16</v>
      </c>
      <c r="CN30" s="48">
        <f>VLOOKUP(CK30,Export!$C:$F,4,FALSE)</f>
        <v>173</v>
      </c>
      <c r="CO30" s="35" t="s">
        <v>500</v>
      </c>
      <c r="CP30" s="22" t="s">
        <v>515</v>
      </c>
      <c r="CQ30" s="65">
        <f>VLOOKUP(CK30,Export!C:I,7,FALSE)/100</f>
        <v>-7.5800000000000006E-2</v>
      </c>
      <c r="CR30" s="23" t="s">
        <v>566</v>
      </c>
      <c r="DC30" s="34" t="s">
        <v>504</v>
      </c>
      <c r="DD30" s="18" t="s">
        <v>522</v>
      </c>
    </row>
    <row r="31" spans="1:108" x14ac:dyDescent="0.2">
      <c r="A31" s="7" t="s">
        <v>430</v>
      </c>
      <c r="B31" s="8">
        <v>20</v>
      </c>
      <c r="C31" s="8">
        <v>2262</v>
      </c>
      <c r="D31" s="8">
        <v>-162.53000000000003</v>
      </c>
      <c r="E31" s="8">
        <v>2154</v>
      </c>
      <c r="G31" s="16">
        <v>27</v>
      </c>
      <c r="H31" s="17" t="s">
        <v>459</v>
      </c>
      <c r="I31" s="16">
        <v>27</v>
      </c>
      <c r="J31" s="18">
        <v>1</v>
      </c>
      <c r="K31" s="19">
        <v>-0.125</v>
      </c>
      <c r="L31" s="7"/>
      <c r="M31" s="20">
        <v>27</v>
      </c>
      <c r="N31" s="44">
        <f t="shared" si="26"/>
        <v>-2</v>
      </c>
      <c r="O31" s="48">
        <f t="shared" si="27"/>
        <v>25</v>
      </c>
      <c r="P31" s="51" t="s">
        <v>450</v>
      </c>
      <c r="Q31" s="54">
        <v>4</v>
      </c>
      <c r="R31" s="23">
        <v>-0.15195</v>
      </c>
      <c r="S31" s="20">
        <v>27</v>
      </c>
      <c r="T31" s="44">
        <f t="shared" si="32"/>
        <v>-4</v>
      </c>
      <c r="U31" s="48">
        <v>23</v>
      </c>
      <c r="V31" s="51" t="s">
        <v>451</v>
      </c>
      <c r="W31" s="54">
        <v>5</v>
      </c>
      <c r="X31" s="23">
        <v>-0.17699999999999999</v>
      </c>
      <c r="Y31" s="16">
        <v>26</v>
      </c>
      <c r="Z31" s="43">
        <v>0</v>
      </c>
      <c r="AA31" s="47">
        <v>26</v>
      </c>
      <c r="AB31" s="50" t="s">
        <v>508</v>
      </c>
      <c r="AC31" s="53">
        <v>6</v>
      </c>
      <c r="AD31" s="19">
        <v>-8.2833333333333328E-2</v>
      </c>
      <c r="AE31" s="16">
        <v>26</v>
      </c>
      <c r="AF31" s="43">
        <f t="shared" ref="AF31:AF38" si="36">AG31-AE31</f>
        <v>1</v>
      </c>
      <c r="AG31" s="47">
        <f t="shared" ref="AG31:AG38" si="37">_xlfn.XLOOKUP(AH31,V:V,S:S)</f>
        <v>27</v>
      </c>
      <c r="AH31" s="50" t="s">
        <v>451</v>
      </c>
      <c r="AI31" s="53">
        <v>5</v>
      </c>
      <c r="AJ31" s="19">
        <v>-0.11937999999999999</v>
      </c>
      <c r="AK31" s="99">
        <v>26</v>
      </c>
      <c r="AL31" s="103">
        <f t="shared" ref="AL31:AL38" si="38">AM31-AK31</f>
        <v>0</v>
      </c>
      <c r="AM31" s="104">
        <f t="shared" si="33"/>
        <v>26</v>
      </c>
      <c r="AN31" s="105" t="s">
        <v>508</v>
      </c>
      <c r="AO31" s="106">
        <v>6</v>
      </c>
      <c r="AP31" s="102">
        <v>-8.2833333333333328E-2</v>
      </c>
      <c r="AQ31" s="99">
        <v>26</v>
      </c>
      <c r="AR31" s="103">
        <f t="shared" ref="AR31:AR38" si="39">AS31-AQ31</f>
        <v>-6</v>
      </c>
      <c r="AS31" s="104">
        <f t="shared" si="34"/>
        <v>20</v>
      </c>
      <c r="AT31" s="105" t="s">
        <v>508</v>
      </c>
      <c r="AU31" s="106">
        <v>6</v>
      </c>
      <c r="AV31" s="102">
        <v>-8.2833333333333328E-2</v>
      </c>
      <c r="AW31" s="7" t="s">
        <v>404</v>
      </c>
      <c r="AX31" s="20">
        <v>28</v>
      </c>
      <c r="AY31" s="21" t="str">
        <f>VLOOKUP($AW31,category!$A:$B,2,FALSE)</f>
        <v>自動車</v>
      </c>
      <c r="AZ31" s="22">
        <f t="shared" si="15"/>
        <v>5</v>
      </c>
      <c r="BA31" s="23">
        <f t="shared" si="16"/>
        <v>-0.11937999999999999</v>
      </c>
      <c r="BB31" s="7" t="s">
        <v>414</v>
      </c>
      <c r="BC31" s="20">
        <v>28</v>
      </c>
      <c r="BD31" s="21" t="str">
        <f>VLOOKUP($BB31,category!$A:$B,2,FALSE)</f>
        <v>消費財</v>
      </c>
      <c r="BE31" s="22">
        <f t="shared" si="17"/>
        <v>9</v>
      </c>
      <c r="BF31" s="23">
        <f t="shared" si="18"/>
        <v>-0.12431111111111112</v>
      </c>
      <c r="BG31" s="7" t="s">
        <v>414</v>
      </c>
      <c r="BH31" s="8">
        <v>9</v>
      </c>
      <c r="BI31" s="8">
        <v>1333</v>
      </c>
      <c r="BJ31" s="8">
        <v>-111.88000000000001</v>
      </c>
      <c r="BK31" s="9">
        <f t="shared" si="2"/>
        <v>148.11111111111111</v>
      </c>
      <c r="BL31" s="9">
        <f t="shared" si="3"/>
        <v>-12.431111111111113</v>
      </c>
      <c r="BO31" s="46"/>
      <c r="BQ31" s="6"/>
      <c r="BR31" s="6"/>
      <c r="BW31" s="46"/>
      <c r="CC31" s="72" t="s">
        <v>327</v>
      </c>
      <c r="CD31" s="24">
        <v>197</v>
      </c>
      <c r="CE31" s="45">
        <f t="shared" si="25"/>
        <v>0</v>
      </c>
      <c r="CF31" s="49">
        <v>197</v>
      </c>
      <c r="CG31" s="36" t="s">
        <v>504</v>
      </c>
      <c r="CH31" s="26" t="s">
        <v>522</v>
      </c>
      <c r="CI31" s="66">
        <v>-0.27860000000000001</v>
      </c>
      <c r="CJ31" s="27" t="s">
        <v>526</v>
      </c>
      <c r="CK31" s="6" t="s">
        <v>95</v>
      </c>
      <c r="CL31" s="16">
        <v>190</v>
      </c>
      <c r="CM31" s="43">
        <f t="shared" si="35"/>
        <v>-3</v>
      </c>
      <c r="CN31" s="47">
        <f>VLOOKUP(CK31,Export!$C:$F,4,FALSE)</f>
        <v>187</v>
      </c>
      <c r="CO31" s="34" t="s">
        <v>457</v>
      </c>
      <c r="CP31" s="18" t="s">
        <v>554</v>
      </c>
      <c r="CQ31" s="64">
        <f>VLOOKUP(CK31,Export!C:I,7,FALSE)/100</f>
        <v>-0.25359999999999999</v>
      </c>
      <c r="CR31" s="19" t="s">
        <v>565</v>
      </c>
      <c r="DC31" s="36" t="s">
        <v>457</v>
      </c>
      <c r="DD31" s="26" t="s">
        <v>523</v>
      </c>
    </row>
    <row r="32" spans="1:108" x14ac:dyDescent="0.2">
      <c r="A32" s="7" t="s">
        <v>421</v>
      </c>
      <c r="B32" s="8">
        <v>1</v>
      </c>
      <c r="C32" s="8">
        <v>48</v>
      </c>
      <c r="D32" s="8">
        <v>-0.12</v>
      </c>
      <c r="E32" s="8">
        <v>50</v>
      </c>
      <c r="G32" s="20">
        <v>28</v>
      </c>
      <c r="H32" s="21" t="s">
        <v>453</v>
      </c>
      <c r="I32" s="20">
        <v>28</v>
      </c>
      <c r="J32" s="22">
        <v>2</v>
      </c>
      <c r="K32" s="23">
        <v>-0.12770000000000001</v>
      </c>
      <c r="L32" s="7"/>
      <c r="M32" s="16">
        <v>28</v>
      </c>
      <c r="N32" s="43">
        <f t="shared" si="26"/>
        <v>-1</v>
      </c>
      <c r="O32" s="47">
        <f t="shared" si="27"/>
        <v>27</v>
      </c>
      <c r="P32" s="50" t="s">
        <v>459</v>
      </c>
      <c r="Q32" s="53">
        <v>1</v>
      </c>
      <c r="R32" s="19">
        <v>-0.15240000000000001</v>
      </c>
      <c r="S32" s="16">
        <v>28</v>
      </c>
      <c r="T32" s="43">
        <f t="shared" si="32"/>
        <v>1</v>
      </c>
      <c r="U32" s="47">
        <f t="shared" ref="U32:U37" si="40">_xlfn.XLOOKUP(V32,P:P,M:M)</f>
        <v>29</v>
      </c>
      <c r="V32" s="50" t="s">
        <v>502</v>
      </c>
      <c r="W32" s="53">
        <v>6</v>
      </c>
      <c r="X32" s="19">
        <v>-0.17921666666666666</v>
      </c>
      <c r="Y32" s="20">
        <v>27</v>
      </c>
      <c r="Z32" s="44">
        <v>3</v>
      </c>
      <c r="AA32" s="48">
        <v>30</v>
      </c>
      <c r="AB32" s="51" t="s">
        <v>456</v>
      </c>
      <c r="AC32" s="54">
        <v>2</v>
      </c>
      <c r="AD32" s="23">
        <v>-9.6000000000000002E-2</v>
      </c>
      <c r="AE32" s="20">
        <v>27</v>
      </c>
      <c r="AF32" s="44">
        <f t="shared" si="36"/>
        <v>1</v>
      </c>
      <c r="AG32" s="48">
        <f t="shared" si="37"/>
        <v>28</v>
      </c>
      <c r="AH32" s="51" t="s">
        <v>502</v>
      </c>
      <c r="AI32" s="54">
        <v>6</v>
      </c>
      <c r="AJ32" s="23">
        <v>-0.1215</v>
      </c>
      <c r="AK32" s="20">
        <v>27</v>
      </c>
      <c r="AL32" s="44">
        <f t="shared" si="38"/>
        <v>0</v>
      </c>
      <c r="AM32" s="48">
        <f t="shared" si="33"/>
        <v>27</v>
      </c>
      <c r="AN32" s="51" t="s">
        <v>456</v>
      </c>
      <c r="AO32" s="54">
        <v>2</v>
      </c>
      <c r="AP32" s="23">
        <v>-9.6000000000000002E-2</v>
      </c>
      <c r="AQ32" s="20">
        <v>27</v>
      </c>
      <c r="AR32" s="44">
        <f t="shared" si="39"/>
        <v>-5</v>
      </c>
      <c r="AS32" s="48">
        <f t="shared" si="34"/>
        <v>22</v>
      </c>
      <c r="AT32" s="51" t="s">
        <v>456</v>
      </c>
      <c r="AU32" s="54">
        <v>2</v>
      </c>
      <c r="AV32" s="23">
        <v>-9.6000000000000002E-2</v>
      </c>
      <c r="AW32" s="7" t="s">
        <v>416</v>
      </c>
      <c r="AX32" s="16">
        <v>29</v>
      </c>
      <c r="AY32" s="17" t="str">
        <f>VLOOKUP($AW32,category!$A:$B,2,FALSE)</f>
        <v>エレクトロニクス</v>
      </c>
      <c r="AZ32" s="18">
        <f t="shared" si="15"/>
        <v>4</v>
      </c>
      <c r="BA32" s="19">
        <f t="shared" si="16"/>
        <v>-0.16300000000000001</v>
      </c>
      <c r="BB32" s="7" t="s">
        <v>429</v>
      </c>
      <c r="BC32" s="16">
        <v>29</v>
      </c>
      <c r="BD32" s="17" t="str">
        <f>VLOOKUP($BB32,category!$A:$B,2,FALSE)</f>
        <v>事務用品</v>
      </c>
      <c r="BE32" s="18">
        <f t="shared" si="17"/>
        <v>1</v>
      </c>
      <c r="BF32" s="19">
        <f t="shared" si="18"/>
        <v>-0.14080000000000001</v>
      </c>
      <c r="BG32" s="7" t="s">
        <v>429</v>
      </c>
      <c r="BH32" s="8">
        <v>1</v>
      </c>
      <c r="BI32" s="8">
        <v>157</v>
      </c>
      <c r="BJ32" s="8">
        <v>-14.08</v>
      </c>
      <c r="BK32" s="9">
        <f t="shared" si="2"/>
        <v>157</v>
      </c>
      <c r="BL32" s="9">
        <f t="shared" si="3"/>
        <v>-14.08</v>
      </c>
      <c r="BO32" s="46"/>
      <c r="BQ32" s="6"/>
      <c r="BR32" s="6"/>
      <c r="BW32" s="46"/>
      <c r="CC32" s="72"/>
      <c r="CK32" s="6" t="s">
        <v>91</v>
      </c>
      <c r="CL32" s="20">
        <v>191</v>
      </c>
      <c r="CM32" s="44">
        <f t="shared" si="35"/>
        <v>0</v>
      </c>
      <c r="CN32" s="48">
        <f>VLOOKUP(CK32,Export!$C:$F,4,FALSE)</f>
        <v>191</v>
      </c>
      <c r="CO32" s="35" t="str">
        <f t="shared" ref="CO32:CO38" si="41">_xlfn.XLOOKUP(CP32,CH:CH,CG:CG)</f>
        <v>ソフトウェア</v>
      </c>
      <c r="CP32" s="22" t="str">
        <f t="shared" ref="CP32:CP38" si="42">_xlfn.XLOOKUP(CK32,CC:CC,CH:CH)</f>
        <v>デスクトップ</v>
      </c>
      <c r="CQ32" s="65">
        <f>VLOOKUP(CK32,Export!C:I,7,FALSE)/100</f>
        <v>-0.19450000000000001</v>
      </c>
      <c r="CR32" s="23" t="s">
        <v>564</v>
      </c>
    </row>
    <row r="33" spans="1:96" x14ac:dyDescent="0.2">
      <c r="A33" s="7" t="s">
        <v>412</v>
      </c>
      <c r="B33" s="8">
        <v>10</v>
      </c>
      <c r="C33" s="8">
        <v>1683</v>
      </c>
      <c r="D33" s="8">
        <v>-174.8</v>
      </c>
      <c r="E33" s="8">
        <v>1731</v>
      </c>
      <c r="G33" s="16">
        <v>29</v>
      </c>
      <c r="H33" s="17" t="s">
        <v>454</v>
      </c>
      <c r="I33" s="16">
        <v>29</v>
      </c>
      <c r="J33" s="18">
        <v>3</v>
      </c>
      <c r="K33" s="19">
        <v>-0.12983333333333336</v>
      </c>
      <c r="L33" s="7"/>
      <c r="M33" s="20">
        <v>29</v>
      </c>
      <c r="N33" s="44">
        <f t="shared" si="26"/>
        <v>-10</v>
      </c>
      <c r="O33" s="48">
        <f t="shared" si="27"/>
        <v>19</v>
      </c>
      <c r="P33" s="51" t="s">
        <v>502</v>
      </c>
      <c r="Q33" s="54">
        <v>6</v>
      </c>
      <c r="R33" s="23">
        <v>-0.16169999999999998</v>
      </c>
      <c r="S33" s="20">
        <v>29</v>
      </c>
      <c r="T33" s="44">
        <f t="shared" si="32"/>
        <v>-1</v>
      </c>
      <c r="U33" s="48">
        <f t="shared" si="40"/>
        <v>28</v>
      </c>
      <c r="V33" s="51" t="s">
        <v>459</v>
      </c>
      <c r="W33" s="54">
        <v>1</v>
      </c>
      <c r="X33" s="23">
        <v>-0.19109999999999999</v>
      </c>
      <c r="Y33" s="16">
        <v>28</v>
      </c>
      <c r="Z33" s="43">
        <v>0</v>
      </c>
      <c r="AA33" s="47">
        <v>28</v>
      </c>
      <c r="AB33" s="50" t="s">
        <v>451</v>
      </c>
      <c r="AC33" s="53">
        <v>5</v>
      </c>
      <c r="AD33" s="19">
        <v>-0.11937999999999999</v>
      </c>
      <c r="AE33" s="16">
        <v>28</v>
      </c>
      <c r="AF33" s="43">
        <f t="shared" si="36"/>
        <v>-4</v>
      </c>
      <c r="AG33" s="47">
        <f t="shared" si="37"/>
        <v>24</v>
      </c>
      <c r="AH33" s="50" t="s">
        <v>503</v>
      </c>
      <c r="AI33" s="53">
        <v>9</v>
      </c>
      <c r="AJ33" s="19">
        <v>-0.12431111111111112</v>
      </c>
      <c r="AK33" s="99">
        <v>28</v>
      </c>
      <c r="AL33" s="103">
        <f t="shared" si="38"/>
        <v>0</v>
      </c>
      <c r="AM33" s="104">
        <f t="shared" si="33"/>
        <v>28</v>
      </c>
      <c r="AN33" s="105" t="s">
        <v>451</v>
      </c>
      <c r="AO33" s="106">
        <v>5</v>
      </c>
      <c r="AP33" s="102">
        <v>-0.11937999999999999</v>
      </c>
      <c r="AQ33" s="99">
        <v>28</v>
      </c>
      <c r="AR33" s="103">
        <f t="shared" si="39"/>
        <v>-2</v>
      </c>
      <c r="AS33" s="104">
        <f t="shared" si="34"/>
        <v>26</v>
      </c>
      <c r="AT33" s="105" t="s">
        <v>451</v>
      </c>
      <c r="AU33" s="106">
        <v>5</v>
      </c>
      <c r="AV33" s="102">
        <v>-0.11937999999999999</v>
      </c>
      <c r="AW33" s="7" t="s">
        <v>414</v>
      </c>
      <c r="AX33" s="20">
        <v>30</v>
      </c>
      <c r="AY33" s="21" t="str">
        <f>VLOOKUP($AW33,category!$A:$B,2,FALSE)</f>
        <v>消費財</v>
      </c>
      <c r="AZ33" s="22">
        <f t="shared" si="15"/>
        <v>9</v>
      </c>
      <c r="BA33" s="23">
        <f t="shared" si="16"/>
        <v>-0.12431111111111112</v>
      </c>
      <c r="BB33" s="7" t="s">
        <v>408</v>
      </c>
      <c r="BC33" s="20">
        <v>30</v>
      </c>
      <c r="BD33" s="21" t="str">
        <f>VLOOKUP($BB33,category!$A:$B,2,FALSE)</f>
        <v>建物</v>
      </c>
      <c r="BE33" s="22">
        <f t="shared" si="17"/>
        <v>9</v>
      </c>
      <c r="BF33" s="23">
        <f t="shared" si="18"/>
        <v>-0.15564444444444445</v>
      </c>
      <c r="BG33" s="7" t="s">
        <v>408</v>
      </c>
      <c r="BH33" s="8">
        <v>9</v>
      </c>
      <c r="BI33" s="8">
        <v>1100</v>
      </c>
      <c r="BJ33" s="8">
        <v>-140.08000000000001</v>
      </c>
      <c r="BK33" s="9">
        <f t="shared" si="2"/>
        <v>122.22222222222223</v>
      </c>
      <c r="BL33" s="9">
        <f t="shared" si="3"/>
        <v>-15.564444444444446</v>
      </c>
      <c r="BO33" s="46"/>
      <c r="BQ33" s="6"/>
      <c r="BR33" s="6"/>
      <c r="BW33" s="46"/>
      <c r="CE33" s="46"/>
      <c r="CK33" s="6" t="s">
        <v>13</v>
      </c>
      <c r="CL33" s="16">
        <v>192</v>
      </c>
      <c r="CM33" s="43">
        <f t="shared" si="35"/>
        <v>1</v>
      </c>
      <c r="CN33" s="47">
        <f>VLOOKUP(CK33,Export!$C:$F,4,FALSE)</f>
        <v>193</v>
      </c>
      <c r="CO33" s="34" t="str">
        <f t="shared" si="41"/>
        <v>アパレル</v>
      </c>
      <c r="CP33" s="18" t="str">
        <f t="shared" si="42"/>
        <v>靴製造</v>
      </c>
      <c r="CQ33" s="64">
        <f>VLOOKUP(CK33,Export!C:I,7,FALSE)/100</f>
        <v>-0.23350000000000001</v>
      </c>
      <c r="CR33" s="19" t="s">
        <v>563</v>
      </c>
    </row>
    <row r="34" spans="1:96" x14ac:dyDescent="0.2">
      <c r="A34" s="7" t="s">
        <v>431</v>
      </c>
      <c r="B34" s="8">
        <v>8</v>
      </c>
      <c r="C34" s="8">
        <v>875</v>
      </c>
      <c r="D34" s="8">
        <v>-65.010000000000005</v>
      </c>
      <c r="E34" s="8">
        <v>925</v>
      </c>
      <c r="G34" s="20">
        <v>30</v>
      </c>
      <c r="H34" s="21" t="s">
        <v>455</v>
      </c>
      <c r="I34" s="20">
        <v>30</v>
      </c>
      <c r="J34" s="22">
        <v>9</v>
      </c>
      <c r="K34" s="23">
        <v>-0.13094444444444445</v>
      </c>
      <c r="L34" s="7"/>
      <c r="M34" s="16">
        <v>30</v>
      </c>
      <c r="N34" s="43">
        <f t="shared" si="26"/>
        <v>-1</v>
      </c>
      <c r="O34" s="47">
        <f t="shared" si="27"/>
        <v>29</v>
      </c>
      <c r="P34" s="50" t="s">
        <v>454</v>
      </c>
      <c r="Q34" s="53">
        <v>3</v>
      </c>
      <c r="R34" s="19">
        <v>-0.18393333333333334</v>
      </c>
      <c r="S34" s="16">
        <v>30</v>
      </c>
      <c r="T34" s="43">
        <f t="shared" si="32"/>
        <v>0</v>
      </c>
      <c r="U34" s="47">
        <f t="shared" si="40"/>
        <v>30</v>
      </c>
      <c r="V34" s="50" t="s">
        <v>454</v>
      </c>
      <c r="W34" s="53">
        <v>3</v>
      </c>
      <c r="X34" s="19">
        <v>-0.20626666666666665</v>
      </c>
      <c r="Y34" s="20">
        <v>29</v>
      </c>
      <c r="Z34" s="44">
        <v>-2</v>
      </c>
      <c r="AA34" s="48">
        <v>27</v>
      </c>
      <c r="AB34" s="51" t="s">
        <v>458</v>
      </c>
      <c r="AC34" s="54">
        <v>4</v>
      </c>
      <c r="AD34" s="23">
        <v>-0.16300000000000001</v>
      </c>
      <c r="AE34" s="20">
        <v>29</v>
      </c>
      <c r="AF34" s="44">
        <f t="shared" si="36"/>
        <v>0</v>
      </c>
      <c r="AG34" s="48">
        <f t="shared" si="37"/>
        <v>29</v>
      </c>
      <c r="AH34" s="51" t="s">
        <v>459</v>
      </c>
      <c r="AI34" s="54">
        <v>1</v>
      </c>
      <c r="AJ34" s="23">
        <v>-0.14080000000000001</v>
      </c>
      <c r="AK34" s="20">
        <v>29</v>
      </c>
      <c r="AL34" s="44">
        <f t="shared" si="38"/>
        <v>0</v>
      </c>
      <c r="AM34" s="48">
        <f t="shared" si="33"/>
        <v>29</v>
      </c>
      <c r="AN34" s="51" t="s">
        <v>458</v>
      </c>
      <c r="AO34" s="54">
        <v>4</v>
      </c>
      <c r="AP34" s="23">
        <v>-0.16300000000000001</v>
      </c>
      <c r="AQ34" s="20">
        <v>29</v>
      </c>
      <c r="AR34" s="44">
        <f t="shared" si="39"/>
        <v>2</v>
      </c>
      <c r="AS34" s="48">
        <f t="shared" si="34"/>
        <v>31</v>
      </c>
      <c r="AT34" s="51" t="s">
        <v>458</v>
      </c>
      <c r="AU34" s="54">
        <v>4</v>
      </c>
      <c r="AV34" s="23">
        <v>-0.16300000000000001</v>
      </c>
      <c r="AW34" s="7" t="s">
        <v>429</v>
      </c>
      <c r="AX34" s="16">
        <v>31</v>
      </c>
      <c r="AY34" s="17" t="str">
        <f>VLOOKUP($AW34,category!$A:$B,2,FALSE)</f>
        <v>事務用品</v>
      </c>
      <c r="AZ34" s="18">
        <f t="shared" si="15"/>
        <v>1</v>
      </c>
      <c r="BA34" s="19">
        <f t="shared" si="16"/>
        <v>-0.14080000000000001</v>
      </c>
      <c r="BB34" s="7" t="s">
        <v>416</v>
      </c>
      <c r="BC34" s="16">
        <v>31</v>
      </c>
      <c r="BD34" s="17" t="str">
        <f>VLOOKUP($BB34,category!$A:$B,2,FALSE)</f>
        <v>エレクトロニクス</v>
      </c>
      <c r="BE34" s="18">
        <f t="shared" si="17"/>
        <v>4</v>
      </c>
      <c r="BF34" s="19">
        <f t="shared" si="18"/>
        <v>-0.16300000000000001</v>
      </c>
      <c r="BG34" s="7" t="s">
        <v>416</v>
      </c>
      <c r="BH34" s="8">
        <v>4</v>
      </c>
      <c r="BI34" s="8">
        <v>550</v>
      </c>
      <c r="BJ34" s="8">
        <v>-65.2</v>
      </c>
      <c r="BK34" s="9">
        <f t="shared" si="2"/>
        <v>137.5</v>
      </c>
      <c r="BL34" s="9">
        <f t="shared" si="3"/>
        <v>-16.3</v>
      </c>
      <c r="BO34" s="46"/>
      <c r="BQ34" s="6"/>
      <c r="BR34" s="6"/>
      <c r="BW34" s="46"/>
      <c r="CE34" s="46"/>
      <c r="CK34" s="6" t="s">
        <v>115</v>
      </c>
      <c r="CL34" s="20">
        <v>193</v>
      </c>
      <c r="CM34" s="44">
        <f t="shared" si="35"/>
        <v>-1</v>
      </c>
      <c r="CN34" s="48">
        <f>VLOOKUP(CK34,Export!$C:$F,4,FALSE)</f>
        <v>192</v>
      </c>
      <c r="CO34" s="35" t="str">
        <f t="shared" si="41"/>
        <v>消費財</v>
      </c>
      <c r="CP34" s="22" t="str">
        <f t="shared" si="42"/>
        <v>電気製品</v>
      </c>
      <c r="CQ34" s="65">
        <f>VLOOKUP(CK34,Export!C:I,7,FALSE)/100</f>
        <v>-0.17980000000000002</v>
      </c>
      <c r="CR34" s="23" t="s">
        <v>562</v>
      </c>
    </row>
    <row r="35" spans="1:96" x14ac:dyDescent="0.2">
      <c r="A35" s="7" t="s">
        <v>432</v>
      </c>
      <c r="B35" s="8">
        <v>7</v>
      </c>
      <c r="C35" s="8">
        <v>495</v>
      </c>
      <c r="D35" s="8">
        <v>13.430000000000007</v>
      </c>
      <c r="E35" s="8">
        <v>475</v>
      </c>
      <c r="G35" s="16">
        <v>31</v>
      </c>
      <c r="H35" s="17" t="s">
        <v>456</v>
      </c>
      <c r="I35" s="16">
        <v>31</v>
      </c>
      <c r="J35" s="18">
        <v>2</v>
      </c>
      <c r="K35" s="19">
        <v>-0.13150000000000001</v>
      </c>
      <c r="L35" s="7"/>
      <c r="M35" s="20">
        <v>31</v>
      </c>
      <c r="N35" s="44">
        <f t="shared" si="26"/>
        <v>2</v>
      </c>
      <c r="O35" s="48">
        <f t="shared" si="27"/>
        <v>33</v>
      </c>
      <c r="P35" s="51" t="s">
        <v>458</v>
      </c>
      <c r="Q35" s="54">
        <v>4</v>
      </c>
      <c r="R35" s="23">
        <v>-0.20674999999999996</v>
      </c>
      <c r="S35" s="20">
        <v>31</v>
      </c>
      <c r="T35" s="44">
        <f t="shared" si="32"/>
        <v>0</v>
      </c>
      <c r="U35" s="48">
        <f t="shared" si="40"/>
        <v>31</v>
      </c>
      <c r="V35" s="51" t="s">
        <v>458</v>
      </c>
      <c r="W35" s="54">
        <v>4</v>
      </c>
      <c r="X35" s="23">
        <v>-0.21007500000000001</v>
      </c>
      <c r="Y35" s="16">
        <v>30</v>
      </c>
      <c r="Z35" s="43">
        <v>-1</v>
      </c>
      <c r="AA35" s="47">
        <v>29</v>
      </c>
      <c r="AB35" s="50" t="s">
        <v>503</v>
      </c>
      <c r="AC35" s="53">
        <v>9</v>
      </c>
      <c r="AD35" s="19">
        <v>-0.12431111111111112</v>
      </c>
      <c r="AE35" s="16">
        <v>30</v>
      </c>
      <c r="AF35" s="43">
        <f t="shared" si="36"/>
        <v>-11</v>
      </c>
      <c r="AG35" s="47">
        <v>19</v>
      </c>
      <c r="AH35" s="50" t="s">
        <v>455</v>
      </c>
      <c r="AI35" s="53">
        <v>9</v>
      </c>
      <c r="AJ35" s="19">
        <v>-0.15564444444444445</v>
      </c>
      <c r="AK35" s="99">
        <v>30</v>
      </c>
      <c r="AL35" s="103">
        <f t="shared" si="38"/>
        <v>0</v>
      </c>
      <c r="AM35" s="104">
        <f t="shared" si="33"/>
        <v>30</v>
      </c>
      <c r="AN35" s="105" t="s">
        <v>503</v>
      </c>
      <c r="AO35" s="106">
        <v>9</v>
      </c>
      <c r="AP35" s="102">
        <v>-0.12431111111111112</v>
      </c>
      <c r="AQ35" s="99">
        <v>30</v>
      </c>
      <c r="AR35" s="103">
        <f t="shared" si="39"/>
        <v>-2</v>
      </c>
      <c r="AS35" s="104">
        <f t="shared" si="34"/>
        <v>28</v>
      </c>
      <c r="AT35" s="105" t="s">
        <v>503</v>
      </c>
      <c r="AU35" s="106">
        <v>9</v>
      </c>
      <c r="AV35" s="102">
        <v>-0.12431111111111112</v>
      </c>
      <c r="AW35" s="7" t="s">
        <v>403</v>
      </c>
      <c r="AX35" s="20">
        <v>32</v>
      </c>
      <c r="AY35" s="21" t="str">
        <f>VLOOKUP($AW35,category!$A:$B,2,FALSE)</f>
        <v>アパレル</v>
      </c>
      <c r="AZ35" s="22">
        <f t="shared" si="15"/>
        <v>2</v>
      </c>
      <c r="BA35" s="23">
        <f t="shared" si="16"/>
        <v>-0.17300000000000001</v>
      </c>
      <c r="BB35" s="7" t="s">
        <v>403</v>
      </c>
      <c r="BC35" s="20">
        <v>32</v>
      </c>
      <c r="BD35" s="21" t="str">
        <f>VLOOKUP($BB35,category!$A:$B,2,FALSE)</f>
        <v>アパレル</v>
      </c>
      <c r="BE35" s="22">
        <f t="shared" si="17"/>
        <v>2</v>
      </c>
      <c r="BF35" s="23">
        <f t="shared" si="18"/>
        <v>-0.17300000000000001</v>
      </c>
      <c r="BG35" s="7" t="s">
        <v>403</v>
      </c>
      <c r="BH35" s="8">
        <v>2</v>
      </c>
      <c r="BI35" s="8">
        <v>336</v>
      </c>
      <c r="BJ35" s="8">
        <v>-34.6</v>
      </c>
      <c r="BK35" s="9">
        <f t="shared" si="2"/>
        <v>168</v>
      </c>
      <c r="BL35" s="9">
        <f t="shared" si="3"/>
        <v>-17.3</v>
      </c>
      <c r="BO35" s="46"/>
      <c r="BQ35" s="6"/>
      <c r="BR35" s="6"/>
      <c r="BW35" s="46"/>
      <c r="CE35" s="46"/>
      <c r="CK35" s="6" t="s">
        <v>321</v>
      </c>
      <c r="CL35" s="16">
        <v>194</v>
      </c>
      <c r="CM35" s="43">
        <f t="shared" si="35"/>
        <v>-6</v>
      </c>
      <c r="CN35" s="47">
        <f>VLOOKUP(CK35,Export!$C:$F,4,FALSE)</f>
        <v>188</v>
      </c>
      <c r="CO35" s="34" t="str">
        <f t="shared" si="41"/>
        <v>小売</v>
      </c>
      <c r="CP35" s="18" t="str">
        <f t="shared" si="42"/>
        <v>家具</v>
      </c>
      <c r="CQ35" s="64">
        <f>VLOOKUP(CK35,Export!C:I,7,FALSE)/100</f>
        <v>-0.26170000000000004</v>
      </c>
      <c r="CR35" s="19" t="s">
        <v>537</v>
      </c>
    </row>
    <row r="36" spans="1:96" x14ac:dyDescent="0.2">
      <c r="A36" s="7" t="s">
        <v>433</v>
      </c>
      <c r="B36" s="8">
        <v>4</v>
      </c>
      <c r="C36" s="8">
        <v>229</v>
      </c>
      <c r="D36" s="8">
        <v>2.7699999999999996</v>
      </c>
      <c r="E36" s="8">
        <v>269</v>
      </c>
      <c r="G36" s="20">
        <v>32</v>
      </c>
      <c r="H36" s="21" t="s">
        <v>457</v>
      </c>
      <c r="I36" s="20">
        <v>32</v>
      </c>
      <c r="J36" s="22">
        <v>10</v>
      </c>
      <c r="K36" s="23">
        <v>-0.17023999999999997</v>
      </c>
      <c r="L36" s="7"/>
      <c r="M36" s="16">
        <v>32</v>
      </c>
      <c r="N36" s="43">
        <f t="shared" si="26"/>
        <v>0</v>
      </c>
      <c r="O36" s="47">
        <f t="shared" si="27"/>
        <v>32</v>
      </c>
      <c r="P36" s="50" t="s">
        <v>457</v>
      </c>
      <c r="Q36" s="53">
        <v>10</v>
      </c>
      <c r="R36" s="19">
        <v>-0.21126999999999999</v>
      </c>
      <c r="S36" s="16">
        <v>32</v>
      </c>
      <c r="T36" s="43">
        <f t="shared" si="32"/>
        <v>1</v>
      </c>
      <c r="U36" s="47">
        <f t="shared" si="40"/>
        <v>33</v>
      </c>
      <c r="V36" s="50" t="s">
        <v>453</v>
      </c>
      <c r="W36" s="53">
        <v>2</v>
      </c>
      <c r="X36" s="19">
        <v>-0.2293</v>
      </c>
      <c r="Y36" s="20">
        <v>31</v>
      </c>
      <c r="Z36" s="44">
        <v>1</v>
      </c>
      <c r="AA36" s="48">
        <v>32</v>
      </c>
      <c r="AB36" s="51" t="s">
        <v>459</v>
      </c>
      <c r="AC36" s="54">
        <v>1</v>
      </c>
      <c r="AD36" s="23">
        <v>-0.14080000000000001</v>
      </c>
      <c r="AE36" s="20">
        <v>31</v>
      </c>
      <c r="AF36" s="44">
        <f t="shared" si="36"/>
        <v>0</v>
      </c>
      <c r="AG36" s="48">
        <f t="shared" si="37"/>
        <v>31</v>
      </c>
      <c r="AH36" s="51" t="s">
        <v>458</v>
      </c>
      <c r="AI36" s="54">
        <v>4</v>
      </c>
      <c r="AJ36" s="23">
        <v>-0.16300000000000001</v>
      </c>
      <c r="AK36" s="20">
        <v>31</v>
      </c>
      <c r="AL36" s="44">
        <f t="shared" si="38"/>
        <v>0</v>
      </c>
      <c r="AM36" s="48">
        <f t="shared" si="33"/>
        <v>31</v>
      </c>
      <c r="AN36" s="51" t="s">
        <v>459</v>
      </c>
      <c r="AO36" s="54">
        <v>1</v>
      </c>
      <c r="AP36" s="23">
        <v>-0.14080000000000001</v>
      </c>
      <c r="AQ36" s="20">
        <v>31</v>
      </c>
      <c r="AR36" s="44">
        <f t="shared" si="39"/>
        <v>-2</v>
      </c>
      <c r="AS36" s="48">
        <f t="shared" si="34"/>
        <v>29</v>
      </c>
      <c r="AT36" s="51" t="s">
        <v>459</v>
      </c>
      <c r="AU36" s="54">
        <v>1</v>
      </c>
      <c r="AV36" s="23">
        <v>-0.14080000000000001</v>
      </c>
      <c r="AW36" s="7" t="s">
        <v>412</v>
      </c>
      <c r="AX36" s="28">
        <v>33</v>
      </c>
      <c r="AY36" s="29" t="str">
        <f>VLOOKUP($AW36,category!$A:$B,2,FALSE)</f>
        <v>ソフトウェア</v>
      </c>
      <c r="AZ36" s="30">
        <f t="shared" si="15"/>
        <v>10</v>
      </c>
      <c r="BA36" s="31">
        <f t="shared" si="16"/>
        <v>-0.17480000000000001</v>
      </c>
      <c r="BB36" s="7" t="s">
        <v>412</v>
      </c>
      <c r="BC36" s="28">
        <v>33</v>
      </c>
      <c r="BD36" s="29" t="str">
        <f>VLOOKUP($BB36,category!$A:$B,2,FALSE)</f>
        <v>ソフトウェア</v>
      </c>
      <c r="BE36" s="30">
        <f t="shared" si="17"/>
        <v>10</v>
      </c>
      <c r="BF36" s="31">
        <f t="shared" si="18"/>
        <v>-0.17480000000000001</v>
      </c>
      <c r="BG36" s="7" t="s">
        <v>412</v>
      </c>
      <c r="BH36" s="8">
        <v>10</v>
      </c>
      <c r="BI36" s="8">
        <v>1683</v>
      </c>
      <c r="BJ36" s="8">
        <v>-174.8</v>
      </c>
      <c r="BK36" s="9">
        <f t="shared" si="2"/>
        <v>168.3</v>
      </c>
      <c r="BL36" s="9">
        <f t="shared" si="3"/>
        <v>-17.48</v>
      </c>
      <c r="BO36" s="46"/>
      <c r="BQ36" s="6"/>
      <c r="BR36" s="6"/>
      <c r="BW36" s="46"/>
      <c r="CE36" s="46"/>
      <c r="CK36" s="6" t="s">
        <v>217</v>
      </c>
      <c r="CL36" s="20">
        <v>195</v>
      </c>
      <c r="CM36" s="44">
        <f t="shared" si="35"/>
        <v>0</v>
      </c>
      <c r="CN36" s="48">
        <f>VLOOKUP(CK36,Export!$C:$F,4,FALSE)</f>
        <v>195</v>
      </c>
      <c r="CO36" s="35" t="str">
        <f t="shared" si="41"/>
        <v>レジャー</v>
      </c>
      <c r="CP36" s="22" t="str">
        <f t="shared" si="42"/>
        <v>映画等</v>
      </c>
      <c r="CQ36" s="65">
        <f>VLOOKUP(CK36,Export!C:I,7,FALSE)/100</f>
        <v>-0.33990000000000004</v>
      </c>
      <c r="CR36" s="23" t="s">
        <v>561</v>
      </c>
    </row>
    <row r="37" spans="1:96" x14ac:dyDescent="0.2">
      <c r="A37" s="7" t="s">
        <v>435</v>
      </c>
      <c r="B37" s="8">
        <v>197</v>
      </c>
      <c r="C37" s="8">
        <v>19503</v>
      </c>
      <c r="D37" s="8">
        <v>-639.47</v>
      </c>
      <c r="E37" s="8">
        <v>19503</v>
      </c>
      <c r="F37"/>
      <c r="G37" s="28">
        <v>33</v>
      </c>
      <c r="H37" s="29" t="s">
        <v>458</v>
      </c>
      <c r="I37" s="28">
        <v>33</v>
      </c>
      <c r="J37" s="30">
        <v>4</v>
      </c>
      <c r="K37" s="31">
        <v>-0.17095000000000002</v>
      </c>
      <c r="L37" s="7"/>
      <c r="M37" s="24">
        <v>33</v>
      </c>
      <c r="N37" s="45">
        <f t="shared" si="26"/>
        <v>-5</v>
      </c>
      <c r="O37" s="49">
        <f t="shared" si="27"/>
        <v>28</v>
      </c>
      <c r="P37" s="52" t="s">
        <v>453</v>
      </c>
      <c r="Q37" s="55">
        <v>2</v>
      </c>
      <c r="R37" s="27">
        <v>-0.2114</v>
      </c>
      <c r="S37" s="24">
        <v>33</v>
      </c>
      <c r="T37" s="45">
        <f t="shared" si="32"/>
        <v>-1</v>
      </c>
      <c r="U37" s="49">
        <f t="shared" si="40"/>
        <v>32</v>
      </c>
      <c r="V37" s="52" t="s">
        <v>457</v>
      </c>
      <c r="W37" s="55">
        <v>10</v>
      </c>
      <c r="X37" s="27">
        <v>-0.24600000000000002</v>
      </c>
      <c r="Y37" s="16">
        <v>32</v>
      </c>
      <c r="Z37" s="43">
        <v>-1</v>
      </c>
      <c r="AA37" s="47">
        <v>31</v>
      </c>
      <c r="AB37" s="50" t="s">
        <v>453</v>
      </c>
      <c r="AC37" s="53">
        <v>2</v>
      </c>
      <c r="AD37" s="19">
        <v>-0.17300000000000001</v>
      </c>
      <c r="AE37" s="16">
        <v>32</v>
      </c>
      <c r="AF37" s="43">
        <f t="shared" si="36"/>
        <v>0</v>
      </c>
      <c r="AG37" s="47">
        <f t="shared" si="37"/>
        <v>32</v>
      </c>
      <c r="AH37" s="50" t="s">
        <v>453</v>
      </c>
      <c r="AI37" s="53">
        <v>2</v>
      </c>
      <c r="AJ37" s="19">
        <v>-0.17300000000000001</v>
      </c>
      <c r="AK37" s="99">
        <v>32</v>
      </c>
      <c r="AL37" s="103">
        <f t="shared" si="38"/>
        <v>0</v>
      </c>
      <c r="AM37" s="104">
        <f t="shared" si="33"/>
        <v>32</v>
      </c>
      <c r="AN37" s="105" t="s">
        <v>453</v>
      </c>
      <c r="AO37" s="106">
        <v>2</v>
      </c>
      <c r="AP37" s="102">
        <v>-0.17300000000000001</v>
      </c>
      <c r="AQ37" s="99">
        <v>32</v>
      </c>
      <c r="AR37" s="103">
        <f t="shared" si="39"/>
        <v>0</v>
      </c>
      <c r="AS37" s="104">
        <f t="shared" si="34"/>
        <v>32</v>
      </c>
      <c r="AT37" s="105" t="s">
        <v>453</v>
      </c>
      <c r="AU37" s="106">
        <v>2</v>
      </c>
      <c r="AV37" s="102">
        <v>-0.17300000000000001</v>
      </c>
      <c r="AW37" s="32"/>
      <c r="AX37" s="20"/>
      <c r="AY37" s="7"/>
      <c r="AZ37" s="11">
        <v>197</v>
      </c>
      <c r="BA37" s="11"/>
      <c r="BB37" s="11"/>
      <c r="BC37" s="20"/>
      <c r="BD37" s="7"/>
      <c r="BE37" s="11">
        <v>197</v>
      </c>
      <c r="BF37" s="11"/>
      <c r="BO37" s="46"/>
      <c r="BQ37" s="6"/>
      <c r="BR37" s="6"/>
      <c r="BW37" s="46"/>
      <c r="CE37" s="46"/>
      <c r="CK37" s="6" t="s">
        <v>93</v>
      </c>
      <c r="CL37" s="16">
        <v>196</v>
      </c>
      <c r="CM37" s="43">
        <f t="shared" si="35"/>
        <v>0</v>
      </c>
      <c r="CN37" s="47">
        <f>VLOOKUP(CK37,Export!$C:$F,4,FALSE)</f>
        <v>196</v>
      </c>
      <c r="CO37" s="34" t="str">
        <f t="shared" si="41"/>
        <v>ソフトウェア</v>
      </c>
      <c r="CP37" s="18" t="str">
        <f t="shared" si="42"/>
        <v>教育・メディア</v>
      </c>
      <c r="CQ37" s="64">
        <f>VLOOKUP(CK37,Export!C:I,7,FALSE)/100</f>
        <v>-0.19739999999999999</v>
      </c>
      <c r="CR37" s="19" t="s">
        <v>560</v>
      </c>
    </row>
    <row r="38" spans="1:96" x14ac:dyDescent="0.2">
      <c r="G38" s="20"/>
      <c r="H38" s="7"/>
      <c r="I38" s="20"/>
      <c r="J38" s="11">
        <v>197</v>
      </c>
      <c r="K38" s="11"/>
      <c r="Y38" s="24">
        <v>33</v>
      </c>
      <c r="Z38" s="45">
        <v>0</v>
      </c>
      <c r="AA38" s="49">
        <v>33</v>
      </c>
      <c r="AB38" s="52" t="s">
        <v>457</v>
      </c>
      <c r="AC38" s="55">
        <v>10</v>
      </c>
      <c r="AD38" s="27">
        <v>-0.17480000000000001</v>
      </c>
      <c r="AE38" s="24">
        <v>33</v>
      </c>
      <c r="AF38" s="45">
        <f t="shared" si="36"/>
        <v>0</v>
      </c>
      <c r="AG38" s="49">
        <f t="shared" si="37"/>
        <v>33</v>
      </c>
      <c r="AH38" s="52" t="s">
        <v>457</v>
      </c>
      <c r="AI38" s="55">
        <v>10</v>
      </c>
      <c r="AJ38" s="27">
        <v>-0.17480000000000001</v>
      </c>
      <c r="AK38" s="24">
        <v>33</v>
      </c>
      <c r="AL38" s="45">
        <f t="shared" si="38"/>
        <v>0</v>
      </c>
      <c r="AM38" s="49">
        <f t="shared" si="33"/>
        <v>33</v>
      </c>
      <c r="AN38" s="52" t="s">
        <v>457</v>
      </c>
      <c r="AO38" s="55">
        <v>10</v>
      </c>
      <c r="AP38" s="27">
        <v>-0.17480000000000001</v>
      </c>
      <c r="AQ38" s="24">
        <v>33</v>
      </c>
      <c r="AR38" s="45">
        <f t="shared" si="39"/>
        <v>0</v>
      </c>
      <c r="AS38" s="49">
        <f t="shared" si="34"/>
        <v>33</v>
      </c>
      <c r="AT38" s="52" t="s">
        <v>457</v>
      </c>
      <c r="AU38" s="55">
        <v>10</v>
      </c>
      <c r="AV38" s="27">
        <v>-0.17480000000000001</v>
      </c>
      <c r="AW38" s="33"/>
      <c r="BH38" s="8">
        <v>-1324.49</v>
      </c>
      <c r="BI38" s="8">
        <v>19503</v>
      </c>
      <c r="BO38" s="46"/>
      <c r="BQ38" s="6"/>
      <c r="BR38" s="6"/>
      <c r="BW38" s="46"/>
      <c r="CE38" s="46"/>
      <c r="CK38" s="6" t="s">
        <v>327</v>
      </c>
      <c r="CL38" s="24">
        <v>197</v>
      </c>
      <c r="CM38" s="45">
        <f t="shared" si="35"/>
        <v>0</v>
      </c>
      <c r="CN38" s="49">
        <f>VLOOKUP(CK38,Export!$C:$F,4,FALSE)</f>
        <v>197</v>
      </c>
      <c r="CO38" s="36" t="str">
        <f t="shared" si="41"/>
        <v>小売</v>
      </c>
      <c r="CP38" s="26" t="str">
        <f t="shared" si="42"/>
        <v>メール・オーダー</v>
      </c>
      <c r="CQ38" s="66">
        <f>VLOOKUP(CK38,Export!C:I,7,FALSE)/100</f>
        <v>-0.3306</v>
      </c>
      <c r="CR38" s="27" t="s">
        <v>526</v>
      </c>
    </row>
    <row r="39" spans="1:96" x14ac:dyDescent="0.2">
      <c r="BO39" s="46"/>
      <c r="BQ39" s="6"/>
      <c r="BR39" s="6"/>
      <c r="BW39" s="46"/>
      <c r="CE39" s="46"/>
      <c r="CM39" s="46"/>
    </row>
    <row r="40" spans="1:96" x14ac:dyDescent="0.2">
      <c r="A40" s="7" t="s">
        <v>428</v>
      </c>
      <c r="B40" s="8">
        <v>2</v>
      </c>
      <c r="C40" s="8">
        <v>26</v>
      </c>
      <c r="D40" s="8">
        <v>45.53</v>
      </c>
      <c r="E40" s="8">
        <v>26</v>
      </c>
      <c r="F40" s="9">
        <f t="shared" ref="F40:F72" si="43">E40/B40</f>
        <v>13</v>
      </c>
      <c r="S40" s="72">
        <v>1</v>
      </c>
      <c r="BO40" s="46"/>
      <c r="BQ40" s="6"/>
      <c r="BR40" s="6"/>
      <c r="BW40" s="46"/>
      <c r="CE40" s="46"/>
      <c r="CM40" s="46"/>
    </row>
    <row r="41" spans="1:96" x14ac:dyDescent="0.2">
      <c r="A41" s="7" t="s">
        <v>419</v>
      </c>
      <c r="B41" s="8">
        <v>13</v>
      </c>
      <c r="C41" s="8">
        <v>202</v>
      </c>
      <c r="D41" s="8">
        <v>458.17999999999995</v>
      </c>
      <c r="E41" s="8">
        <v>260</v>
      </c>
      <c r="F41" s="9">
        <f t="shared" si="43"/>
        <v>20</v>
      </c>
      <c r="S41" s="72">
        <v>2</v>
      </c>
    </row>
    <row r="42" spans="1:96" x14ac:dyDescent="0.2">
      <c r="A42" s="7" t="s">
        <v>427</v>
      </c>
      <c r="B42" s="8">
        <v>4</v>
      </c>
      <c r="C42" s="8">
        <v>100</v>
      </c>
      <c r="D42" s="8">
        <v>101.00000000000001</v>
      </c>
      <c r="E42" s="8">
        <v>112</v>
      </c>
      <c r="F42" s="9">
        <f t="shared" si="43"/>
        <v>28</v>
      </c>
      <c r="S42" s="72">
        <v>3</v>
      </c>
    </row>
    <row r="43" spans="1:96" x14ac:dyDescent="0.2">
      <c r="A43" s="7" t="s">
        <v>401</v>
      </c>
      <c r="B43" s="8">
        <v>1</v>
      </c>
      <c r="C43" s="8">
        <v>26</v>
      </c>
      <c r="D43" s="8">
        <v>11.11</v>
      </c>
      <c r="E43" s="8">
        <v>31</v>
      </c>
      <c r="F43" s="9">
        <f t="shared" si="43"/>
        <v>31</v>
      </c>
      <c r="S43" s="72">
        <v>4</v>
      </c>
    </row>
    <row r="44" spans="1:96" x14ac:dyDescent="0.2">
      <c r="A44" s="7" t="s">
        <v>402</v>
      </c>
      <c r="B44" s="8">
        <v>3</v>
      </c>
      <c r="C44" s="8">
        <v>72</v>
      </c>
      <c r="D44" s="8">
        <v>67.84</v>
      </c>
      <c r="E44" s="8">
        <v>124</v>
      </c>
      <c r="F44" s="9">
        <f t="shared" si="43"/>
        <v>41.333333333333336</v>
      </c>
      <c r="S44" s="72">
        <v>5</v>
      </c>
    </row>
    <row r="45" spans="1:96" x14ac:dyDescent="0.2">
      <c r="A45" s="7" t="s">
        <v>405</v>
      </c>
      <c r="B45" s="8">
        <v>7</v>
      </c>
      <c r="C45" s="8">
        <v>363</v>
      </c>
      <c r="D45" s="8">
        <v>-7.76</v>
      </c>
      <c r="E45" s="8">
        <v>301</v>
      </c>
      <c r="F45" s="9">
        <f t="shared" si="43"/>
        <v>43</v>
      </c>
      <c r="S45" s="72">
        <v>6</v>
      </c>
    </row>
    <row r="46" spans="1:96" x14ac:dyDescent="0.2">
      <c r="A46" s="7" t="s">
        <v>421</v>
      </c>
      <c r="B46" s="8">
        <v>1</v>
      </c>
      <c r="C46" s="8">
        <v>48</v>
      </c>
      <c r="D46" s="8">
        <v>-0.12</v>
      </c>
      <c r="E46" s="8">
        <v>50</v>
      </c>
      <c r="F46" s="9">
        <f t="shared" si="43"/>
        <v>50</v>
      </c>
      <c r="S46" s="72">
        <v>7</v>
      </c>
    </row>
    <row r="47" spans="1:96" x14ac:dyDescent="0.2">
      <c r="A47" s="7" t="s">
        <v>433</v>
      </c>
      <c r="B47" s="8">
        <v>4</v>
      </c>
      <c r="C47" s="8">
        <v>229</v>
      </c>
      <c r="D47" s="8">
        <v>2.7699999999999996</v>
      </c>
      <c r="E47" s="8">
        <v>269</v>
      </c>
      <c r="F47" s="9">
        <f t="shared" si="43"/>
        <v>67.25</v>
      </c>
      <c r="S47" s="72">
        <v>8</v>
      </c>
    </row>
    <row r="48" spans="1:96" x14ac:dyDescent="0.2">
      <c r="A48" s="7" t="s">
        <v>432</v>
      </c>
      <c r="B48" s="8">
        <v>7</v>
      </c>
      <c r="C48" s="8">
        <v>495</v>
      </c>
      <c r="D48" s="8">
        <v>13.430000000000007</v>
      </c>
      <c r="E48" s="8">
        <v>475</v>
      </c>
      <c r="F48" s="9">
        <f t="shared" si="43"/>
        <v>67.857142857142861</v>
      </c>
      <c r="S48" s="72">
        <v>9</v>
      </c>
    </row>
    <row r="49" spans="1:19" x14ac:dyDescent="0.2">
      <c r="A49" s="7" t="s">
        <v>425</v>
      </c>
      <c r="B49" s="8">
        <v>5</v>
      </c>
      <c r="C49" s="8">
        <v>380</v>
      </c>
      <c r="D49" s="8">
        <v>22.900000000000006</v>
      </c>
      <c r="E49" s="8">
        <v>358</v>
      </c>
      <c r="F49" s="9">
        <f t="shared" si="43"/>
        <v>71.599999999999994</v>
      </c>
      <c r="S49" s="72">
        <v>10</v>
      </c>
    </row>
    <row r="50" spans="1:19" x14ac:dyDescent="0.2">
      <c r="A50" s="7" t="s">
        <v>410</v>
      </c>
      <c r="B50" s="8">
        <v>3</v>
      </c>
      <c r="C50" s="8">
        <v>221</v>
      </c>
      <c r="D50" s="8">
        <v>-6.0799999999999992</v>
      </c>
      <c r="E50" s="8">
        <v>218</v>
      </c>
      <c r="F50" s="9">
        <f t="shared" si="43"/>
        <v>72.666666666666671</v>
      </c>
      <c r="S50" s="72">
        <v>11</v>
      </c>
    </row>
    <row r="51" spans="1:19" x14ac:dyDescent="0.2">
      <c r="A51" s="7" t="s">
        <v>422</v>
      </c>
      <c r="B51" s="8">
        <v>5</v>
      </c>
      <c r="C51" s="8">
        <v>342</v>
      </c>
      <c r="D51" s="8">
        <v>2.8900000000000015</v>
      </c>
      <c r="E51" s="8">
        <v>380</v>
      </c>
      <c r="F51" s="9">
        <f t="shared" si="43"/>
        <v>76</v>
      </c>
      <c r="S51" s="72">
        <v>12</v>
      </c>
    </row>
    <row r="52" spans="1:19" x14ac:dyDescent="0.2">
      <c r="A52" s="7" t="s">
        <v>420</v>
      </c>
      <c r="B52" s="8">
        <v>3</v>
      </c>
      <c r="C52" s="8">
        <v>224</v>
      </c>
      <c r="D52" s="8">
        <v>-22.310000000000002</v>
      </c>
      <c r="E52" s="8">
        <v>229</v>
      </c>
      <c r="F52" s="9">
        <f t="shared" si="43"/>
        <v>76.333333333333329</v>
      </c>
      <c r="S52" s="72">
        <v>13</v>
      </c>
    </row>
    <row r="53" spans="1:19" x14ac:dyDescent="0.2">
      <c r="A53" s="7" t="s">
        <v>417</v>
      </c>
      <c r="B53" s="8">
        <v>3</v>
      </c>
      <c r="C53" s="8">
        <v>213</v>
      </c>
      <c r="D53" s="8">
        <v>-33.14</v>
      </c>
      <c r="E53" s="8">
        <v>254</v>
      </c>
      <c r="F53" s="9">
        <f t="shared" si="43"/>
        <v>84.666666666666671</v>
      </c>
      <c r="S53" s="72">
        <v>14</v>
      </c>
    </row>
    <row r="54" spans="1:19" x14ac:dyDescent="0.2">
      <c r="A54" s="7" t="s">
        <v>406</v>
      </c>
      <c r="B54" s="8">
        <v>2</v>
      </c>
      <c r="C54" s="8">
        <v>205</v>
      </c>
      <c r="D54" s="8">
        <v>-11.82</v>
      </c>
      <c r="E54" s="8">
        <v>181</v>
      </c>
      <c r="F54" s="9">
        <f t="shared" si="43"/>
        <v>90.5</v>
      </c>
      <c r="S54" s="72">
        <v>15</v>
      </c>
    </row>
    <row r="55" spans="1:19" x14ac:dyDescent="0.2">
      <c r="A55" s="7" t="s">
        <v>407</v>
      </c>
      <c r="B55" s="8">
        <v>7</v>
      </c>
      <c r="C55" s="8">
        <v>621</v>
      </c>
      <c r="D55" s="8">
        <v>38.630000000000003</v>
      </c>
      <c r="E55" s="8">
        <v>657</v>
      </c>
      <c r="F55" s="9">
        <f t="shared" si="43"/>
        <v>93.857142857142861</v>
      </c>
      <c r="S55" s="72">
        <v>16</v>
      </c>
    </row>
    <row r="56" spans="1:19" x14ac:dyDescent="0.2">
      <c r="A56" s="7" t="s">
        <v>411</v>
      </c>
      <c r="B56" s="8">
        <v>8</v>
      </c>
      <c r="C56" s="8">
        <v>819</v>
      </c>
      <c r="D56" s="8">
        <v>-70.63</v>
      </c>
      <c r="E56" s="8">
        <v>780</v>
      </c>
      <c r="F56" s="9">
        <f t="shared" si="43"/>
        <v>97.5</v>
      </c>
      <c r="S56" s="72">
        <v>17</v>
      </c>
    </row>
    <row r="57" spans="1:19" x14ac:dyDescent="0.2">
      <c r="A57" s="7" t="s">
        <v>415</v>
      </c>
      <c r="B57" s="8">
        <v>9</v>
      </c>
      <c r="C57" s="8">
        <v>848</v>
      </c>
      <c r="D57" s="8">
        <v>-40.940000000000005</v>
      </c>
      <c r="E57" s="8">
        <v>889</v>
      </c>
      <c r="F57" s="9">
        <f t="shared" si="43"/>
        <v>98.777777777777771</v>
      </c>
      <c r="S57" s="72">
        <v>18</v>
      </c>
    </row>
    <row r="58" spans="1:19" x14ac:dyDescent="0.2">
      <c r="A58" s="7" t="s">
        <v>408</v>
      </c>
      <c r="B58" s="8">
        <v>9</v>
      </c>
      <c r="C58" s="8">
        <v>1100</v>
      </c>
      <c r="D58" s="8">
        <v>-140.08000000000001</v>
      </c>
      <c r="E58" s="8">
        <v>946</v>
      </c>
      <c r="F58" s="9">
        <f t="shared" si="43"/>
        <v>105.11111111111111</v>
      </c>
      <c r="S58" s="72">
        <v>19</v>
      </c>
    </row>
    <row r="59" spans="1:19" x14ac:dyDescent="0.2">
      <c r="A59" s="7" t="s">
        <v>430</v>
      </c>
      <c r="B59" s="8">
        <v>20</v>
      </c>
      <c r="C59" s="8">
        <v>2262</v>
      </c>
      <c r="D59" s="8">
        <v>-162.53000000000003</v>
      </c>
      <c r="E59" s="8">
        <v>2154</v>
      </c>
      <c r="F59" s="9">
        <f t="shared" si="43"/>
        <v>107.7</v>
      </c>
      <c r="S59" s="72">
        <v>20</v>
      </c>
    </row>
    <row r="60" spans="1:19" x14ac:dyDescent="0.2">
      <c r="A60" s="7" t="s">
        <v>424</v>
      </c>
      <c r="B60" s="8">
        <v>6</v>
      </c>
      <c r="C60" s="8">
        <v>732</v>
      </c>
      <c r="D60" s="8">
        <v>-72.900000000000006</v>
      </c>
      <c r="E60" s="8">
        <v>679</v>
      </c>
      <c r="F60" s="9">
        <f t="shared" si="43"/>
        <v>113.16666666666667</v>
      </c>
      <c r="S60" s="72">
        <v>21</v>
      </c>
    </row>
    <row r="61" spans="1:19" x14ac:dyDescent="0.2">
      <c r="A61" s="7" t="s">
        <v>431</v>
      </c>
      <c r="B61" s="8">
        <v>8</v>
      </c>
      <c r="C61" s="8">
        <v>875</v>
      </c>
      <c r="D61" s="8">
        <v>-65.010000000000005</v>
      </c>
      <c r="E61" s="8">
        <v>925</v>
      </c>
      <c r="F61" s="9">
        <f t="shared" si="43"/>
        <v>115.625</v>
      </c>
      <c r="S61" s="72">
        <v>22</v>
      </c>
    </row>
    <row r="62" spans="1:19" x14ac:dyDescent="0.2">
      <c r="A62" s="7" t="s">
        <v>426</v>
      </c>
      <c r="B62" s="8">
        <v>14</v>
      </c>
      <c r="C62" s="8">
        <v>1562</v>
      </c>
      <c r="D62" s="8">
        <v>-93.81</v>
      </c>
      <c r="E62" s="8">
        <v>1640</v>
      </c>
      <c r="F62" s="9">
        <f t="shared" si="43"/>
        <v>117.14285714285714</v>
      </c>
      <c r="S62" s="72">
        <v>23</v>
      </c>
    </row>
    <row r="63" spans="1:19" x14ac:dyDescent="0.2">
      <c r="A63" s="7" t="s">
        <v>413</v>
      </c>
      <c r="B63" s="8">
        <v>4</v>
      </c>
      <c r="C63" s="8">
        <v>476</v>
      </c>
      <c r="D63" s="8">
        <v>-44.81</v>
      </c>
      <c r="E63" s="8">
        <v>497</v>
      </c>
      <c r="F63" s="9">
        <f t="shared" si="43"/>
        <v>124.25</v>
      </c>
      <c r="S63" s="72">
        <v>24</v>
      </c>
    </row>
    <row r="64" spans="1:19" x14ac:dyDescent="0.2">
      <c r="A64" s="7" t="s">
        <v>409</v>
      </c>
      <c r="B64" s="8">
        <v>10</v>
      </c>
      <c r="C64" s="8">
        <v>1272</v>
      </c>
      <c r="D64" s="8">
        <v>-102.66000000000001</v>
      </c>
      <c r="E64" s="8">
        <v>1246</v>
      </c>
      <c r="F64" s="9">
        <f t="shared" si="43"/>
        <v>124.6</v>
      </c>
      <c r="S64" s="72">
        <v>25</v>
      </c>
    </row>
    <row r="65" spans="1:19" x14ac:dyDescent="0.2">
      <c r="A65" s="7" t="s">
        <v>418</v>
      </c>
      <c r="B65" s="8">
        <v>6</v>
      </c>
      <c r="C65" s="8">
        <v>783</v>
      </c>
      <c r="D65" s="8">
        <v>-49.7</v>
      </c>
      <c r="E65" s="8">
        <v>756</v>
      </c>
      <c r="F65" s="9">
        <f t="shared" si="43"/>
        <v>126</v>
      </c>
      <c r="S65" s="72">
        <v>26</v>
      </c>
    </row>
    <row r="66" spans="1:19" x14ac:dyDescent="0.2">
      <c r="A66" s="7" t="s">
        <v>416</v>
      </c>
      <c r="B66" s="8">
        <v>4</v>
      </c>
      <c r="C66" s="8">
        <v>550</v>
      </c>
      <c r="D66" s="8">
        <v>-65.2</v>
      </c>
      <c r="E66" s="8">
        <v>520</v>
      </c>
      <c r="F66" s="9">
        <f t="shared" si="43"/>
        <v>130</v>
      </c>
      <c r="S66" s="72">
        <v>27</v>
      </c>
    </row>
    <row r="67" spans="1:19" x14ac:dyDescent="0.2">
      <c r="A67" s="7" t="s">
        <v>404</v>
      </c>
      <c r="B67" s="8">
        <v>5</v>
      </c>
      <c r="C67" s="8">
        <v>683</v>
      </c>
      <c r="D67" s="8">
        <v>-59.69</v>
      </c>
      <c r="E67" s="8">
        <v>675</v>
      </c>
      <c r="F67" s="9">
        <f t="shared" si="43"/>
        <v>135</v>
      </c>
      <c r="S67" s="72">
        <v>28</v>
      </c>
    </row>
    <row r="68" spans="1:19" x14ac:dyDescent="0.2">
      <c r="A68" s="7" t="s">
        <v>414</v>
      </c>
      <c r="B68" s="8">
        <v>9</v>
      </c>
      <c r="C68" s="8">
        <v>1333</v>
      </c>
      <c r="D68" s="8">
        <v>-111.88000000000001</v>
      </c>
      <c r="E68" s="8">
        <v>1347</v>
      </c>
      <c r="F68" s="9">
        <f t="shared" si="43"/>
        <v>149.66666666666666</v>
      </c>
      <c r="S68" s="72">
        <v>29</v>
      </c>
    </row>
    <row r="69" spans="1:19" x14ac:dyDescent="0.2">
      <c r="A69" s="7" t="s">
        <v>423</v>
      </c>
      <c r="B69" s="8">
        <v>2</v>
      </c>
      <c r="C69" s="8">
        <v>265</v>
      </c>
      <c r="D69" s="8">
        <v>-19.2</v>
      </c>
      <c r="E69" s="8">
        <v>301</v>
      </c>
      <c r="F69" s="9">
        <f t="shared" si="43"/>
        <v>150.5</v>
      </c>
      <c r="S69" s="72">
        <v>30</v>
      </c>
    </row>
    <row r="70" spans="1:19" x14ac:dyDescent="0.2">
      <c r="A70" s="7" t="s">
        <v>403</v>
      </c>
      <c r="B70" s="8">
        <v>2</v>
      </c>
      <c r="C70" s="8">
        <v>336</v>
      </c>
      <c r="D70" s="8">
        <v>-34.6</v>
      </c>
      <c r="E70" s="8">
        <v>322</v>
      </c>
      <c r="F70" s="9">
        <f t="shared" si="43"/>
        <v>161</v>
      </c>
      <c r="S70" s="72">
        <v>31</v>
      </c>
    </row>
    <row r="71" spans="1:19" x14ac:dyDescent="0.2">
      <c r="A71" s="7" t="s">
        <v>429</v>
      </c>
      <c r="B71" s="8">
        <v>1</v>
      </c>
      <c r="C71" s="8">
        <v>157</v>
      </c>
      <c r="D71" s="8">
        <v>-14.08</v>
      </c>
      <c r="E71" s="8">
        <v>170</v>
      </c>
      <c r="F71" s="9">
        <f t="shared" si="43"/>
        <v>170</v>
      </c>
      <c r="S71" s="72">
        <v>32</v>
      </c>
    </row>
    <row r="72" spans="1:19" x14ac:dyDescent="0.2">
      <c r="A72" s="7" t="s">
        <v>412</v>
      </c>
      <c r="B72" s="8">
        <v>10</v>
      </c>
      <c r="C72" s="8">
        <v>1683</v>
      </c>
      <c r="D72" s="8">
        <v>-174.8</v>
      </c>
      <c r="E72" s="8">
        <v>1731</v>
      </c>
      <c r="F72" s="9">
        <f t="shared" si="43"/>
        <v>173.1</v>
      </c>
      <c r="S72" s="72">
        <v>33</v>
      </c>
    </row>
  </sheetData>
  <autoFilter ref="BG3:BL3" xr:uid="{2A13072A-FB31-F549-9561-DC7885508B08}">
    <sortState xmlns:xlrd2="http://schemas.microsoft.com/office/spreadsheetml/2017/richdata2" ref="BG4:BL38">
      <sortCondition descending="1" ref="BL3:BL38"/>
    </sortState>
  </autoFilter>
  <sortState xmlns:xlrd2="http://schemas.microsoft.com/office/spreadsheetml/2017/richdata2" ref="V14:X37">
    <sortCondition descending="1" ref="X14:X37"/>
  </sortState>
  <conditionalFormatting sqref="N4:N13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N28:N37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BO4:BO13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W4:BW13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T4:T13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T28:T37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CE4:CE13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CE22:CE31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Z4:Z13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Z29:Z38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AF4:AF13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AF29:AF38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AL4:AL13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AL29:AL38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AR4:AR1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AR29:AR38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CM4:CM1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M29:CM3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89" sqref="C189:C198"/>
    </sheetView>
  </sheetViews>
  <sheetFormatPr baseColWidth="10" defaultColWidth="13.6640625" defaultRowHeight="15" x14ac:dyDescent="0.2"/>
  <cols>
    <col min="1" max="1" width="9.5" customWidth="1"/>
    <col min="2" max="2" width="12.5" customWidth="1"/>
    <col min="3" max="3" width="28.6640625" customWidth="1"/>
  </cols>
  <sheetData>
    <row r="1" spans="1:12" s="1" customFormat="1" x14ac:dyDescent="0.2">
      <c r="A1" t="s">
        <v>539</v>
      </c>
      <c r="B1" t="s">
        <v>0</v>
      </c>
      <c r="C1" t="s">
        <v>1</v>
      </c>
      <c r="D1" t="s">
        <v>2</v>
      </c>
      <c r="E1" t="s">
        <v>540</v>
      </c>
      <c r="F1" t="s">
        <v>541</v>
      </c>
      <c r="G1" t="s">
        <v>3</v>
      </c>
      <c r="H1" t="s">
        <v>4</v>
      </c>
      <c r="I1" t="s">
        <v>5</v>
      </c>
      <c r="J1" t="s">
        <v>542</v>
      </c>
      <c r="K1" s="1" t="s">
        <v>400</v>
      </c>
    </row>
    <row r="2" spans="1:12" x14ac:dyDescent="0.2">
      <c r="A2">
        <v>144</v>
      </c>
      <c r="B2" t="s">
        <v>292</v>
      </c>
      <c r="C2" t="s">
        <v>293</v>
      </c>
      <c r="D2">
        <v>15</v>
      </c>
      <c r="E2">
        <v>1</v>
      </c>
      <c r="F2">
        <v>1</v>
      </c>
      <c r="G2">
        <v>111</v>
      </c>
      <c r="H2">
        <v>87</v>
      </c>
      <c r="I2">
        <v>60.81</v>
      </c>
      <c r="J2">
        <v>303</v>
      </c>
      <c r="K2" s="6" t="str">
        <f>VLOOKUP(B2,category!E:F,2,FALSE)</f>
        <v>ENERGY</v>
      </c>
      <c r="L2" s="4"/>
    </row>
    <row r="3" spans="1:12" x14ac:dyDescent="0.2">
      <c r="A3">
        <v>70</v>
      </c>
      <c r="B3" t="s">
        <v>144</v>
      </c>
      <c r="C3" t="s">
        <v>145</v>
      </c>
      <c r="D3">
        <v>12</v>
      </c>
      <c r="E3">
        <v>2</v>
      </c>
      <c r="F3">
        <v>3</v>
      </c>
      <c r="G3">
        <v>23</v>
      </c>
      <c r="H3">
        <v>1</v>
      </c>
      <c r="I3">
        <v>61</v>
      </c>
      <c r="J3">
        <v>206</v>
      </c>
      <c r="K3" s="6" t="str">
        <f>VLOOKUP(B3,category!E:F,2,FALSE)</f>
        <v>ENERGY</v>
      </c>
      <c r="L3" s="4"/>
    </row>
    <row r="4" spans="1:12" x14ac:dyDescent="0.2">
      <c r="A4">
        <v>140</v>
      </c>
      <c r="B4" t="s">
        <v>284</v>
      </c>
      <c r="C4" t="s">
        <v>285</v>
      </c>
      <c r="D4">
        <v>6</v>
      </c>
      <c r="E4">
        <v>3</v>
      </c>
      <c r="F4">
        <v>2</v>
      </c>
      <c r="G4">
        <v>19</v>
      </c>
      <c r="H4">
        <v>102</v>
      </c>
      <c r="I4">
        <v>51.04</v>
      </c>
      <c r="J4">
        <v>85</v>
      </c>
      <c r="K4" s="6" t="str">
        <f>VLOOKUP(B4,category!E:F,2,FALSE)</f>
        <v>ENERGY</v>
      </c>
      <c r="L4" s="4"/>
    </row>
    <row r="5" spans="1:12" x14ac:dyDescent="0.2">
      <c r="A5">
        <v>141</v>
      </c>
      <c r="B5" t="s">
        <v>286</v>
      </c>
      <c r="C5" t="s">
        <v>287</v>
      </c>
      <c r="D5">
        <v>10</v>
      </c>
      <c r="E5">
        <v>4</v>
      </c>
      <c r="F5">
        <v>4</v>
      </c>
      <c r="G5">
        <v>194</v>
      </c>
      <c r="H5">
        <v>127</v>
      </c>
      <c r="I5">
        <v>76.78</v>
      </c>
      <c r="J5">
        <v>42</v>
      </c>
      <c r="K5" s="6" t="str">
        <f>VLOOKUP(B5,category!E:F,2,FALSE)</f>
        <v>ENERGY</v>
      </c>
      <c r="L5" s="4"/>
    </row>
    <row r="6" spans="1:12" x14ac:dyDescent="0.2">
      <c r="A6">
        <v>147</v>
      </c>
      <c r="B6" t="s">
        <v>298</v>
      </c>
      <c r="C6" t="s">
        <v>299</v>
      </c>
      <c r="D6">
        <v>14</v>
      </c>
      <c r="E6">
        <v>5</v>
      </c>
      <c r="F6">
        <v>11</v>
      </c>
      <c r="G6">
        <v>59</v>
      </c>
      <c r="H6">
        <v>197</v>
      </c>
      <c r="I6">
        <v>19.93</v>
      </c>
      <c r="J6">
        <v>0</v>
      </c>
      <c r="K6" s="6" t="str">
        <f>VLOOKUP(B6,category!E:F,2,FALSE)</f>
        <v>ENERGY</v>
      </c>
      <c r="L6" s="4"/>
    </row>
    <row r="7" spans="1:12" x14ac:dyDescent="0.2">
      <c r="A7">
        <v>27</v>
      </c>
      <c r="B7" t="s">
        <v>58</v>
      </c>
      <c r="C7" t="s">
        <v>59</v>
      </c>
      <c r="D7">
        <v>14</v>
      </c>
      <c r="E7">
        <v>6</v>
      </c>
      <c r="F7">
        <v>5</v>
      </c>
      <c r="G7">
        <v>30</v>
      </c>
      <c r="H7">
        <v>69</v>
      </c>
      <c r="I7">
        <v>38.03</v>
      </c>
      <c r="J7">
        <v>182</v>
      </c>
      <c r="K7" s="6" t="str">
        <f>VLOOKUP(B7,category!E:F,2,FALSE)</f>
        <v>AGRICULTRE</v>
      </c>
      <c r="L7" s="4"/>
    </row>
    <row r="8" spans="1:12" x14ac:dyDescent="0.2">
      <c r="A8">
        <v>173</v>
      </c>
      <c r="B8" t="s">
        <v>350</v>
      </c>
      <c r="C8" t="s">
        <v>351</v>
      </c>
      <c r="D8">
        <v>16</v>
      </c>
      <c r="E8">
        <v>7</v>
      </c>
      <c r="F8">
        <v>13</v>
      </c>
      <c r="G8">
        <v>62</v>
      </c>
      <c r="H8">
        <v>44</v>
      </c>
      <c r="I8">
        <v>41.78</v>
      </c>
      <c r="J8">
        <v>300</v>
      </c>
      <c r="K8" s="6" t="str">
        <f>VLOOKUP(B8,category!E:F,2,FALSE)</f>
        <v>METALS</v>
      </c>
      <c r="L8" s="4"/>
    </row>
    <row r="9" spans="1:12" x14ac:dyDescent="0.2">
      <c r="A9">
        <v>149</v>
      </c>
      <c r="B9" t="s">
        <v>302</v>
      </c>
      <c r="C9" t="s">
        <v>303</v>
      </c>
      <c r="D9">
        <v>58</v>
      </c>
      <c r="E9">
        <v>8</v>
      </c>
      <c r="F9">
        <v>8</v>
      </c>
      <c r="G9">
        <v>92</v>
      </c>
      <c r="H9">
        <v>19</v>
      </c>
      <c r="I9">
        <v>35.89</v>
      </c>
      <c r="J9">
        <v>341</v>
      </c>
      <c r="K9" s="6" t="str">
        <f>VLOOKUP(B9,category!E:F,2,FALSE)</f>
        <v>ENERGY</v>
      </c>
      <c r="L9" s="4"/>
    </row>
    <row r="10" spans="1:12" x14ac:dyDescent="0.2">
      <c r="A10">
        <v>138</v>
      </c>
      <c r="B10" t="s">
        <v>280</v>
      </c>
      <c r="C10" t="s">
        <v>281</v>
      </c>
      <c r="D10">
        <v>37</v>
      </c>
      <c r="E10">
        <v>9</v>
      </c>
      <c r="F10">
        <v>12</v>
      </c>
      <c r="G10">
        <v>35</v>
      </c>
      <c r="H10">
        <v>151</v>
      </c>
      <c r="I10">
        <v>29.45</v>
      </c>
      <c r="J10">
        <v>974</v>
      </c>
      <c r="K10" s="6" t="str">
        <f>VLOOKUP(B10,category!E:F,2,FALSE)</f>
        <v>MINING</v>
      </c>
      <c r="L10" s="4"/>
    </row>
    <row r="11" spans="1:12" x14ac:dyDescent="0.2">
      <c r="A11">
        <v>143</v>
      </c>
      <c r="B11" t="s">
        <v>290</v>
      </c>
      <c r="C11" t="s">
        <v>291</v>
      </c>
      <c r="D11">
        <v>22</v>
      </c>
      <c r="E11">
        <v>10</v>
      </c>
      <c r="F11">
        <v>7</v>
      </c>
      <c r="G11">
        <v>94</v>
      </c>
      <c r="H11">
        <v>107</v>
      </c>
      <c r="I11">
        <v>41.69</v>
      </c>
      <c r="J11">
        <v>18460</v>
      </c>
      <c r="K11" s="6" t="str">
        <f>VLOOKUP(B11,category!E:F,2,FALSE)</f>
        <v>ENERGY</v>
      </c>
      <c r="L11" s="4"/>
    </row>
    <row r="12" spans="1:12" x14ac:dyDescent="0.2">
      <c r="A12">
        <v>142</v>
      </c>
      <c r="B12" t="s">
        <v>288</v>
      </c>
      <c r="C12" t="s">
        <v>289</v>
      </c>
      <c r="D12">
        <v>31</v>
      </c>
      <c r="E12">
        <v>11</v>
      </c>
      <c r="F12">
        <v>6</v>
      </c>
      <c r="G12">
        <v>177</v>
      </c>
      <c r="H12">
        <v>114</v>
      </c>
      <c r="I12">
        <v>43.46</v>
      </c>
      <c r="J12">
        <v>116</v>
      </c>
      <c r="K12" s="6" t="str">
        <f>VLOOKUP(B12,category!E:F,2,FALSE)</f>
        <v>ENERGY</v>
      </c>
      <c r="L12" s="4"/>
    </row>
    <row r="13" spans="1:12" x14ac:dyDescent="0.2">
      <c r="A13">
        <v>145</v>
      </c>
      <c r="B13" t="s">
        <v>294</v>
      </c>
      <c r="C13" t="s">
        <v>295</v>
      </c>
      <c r="D13">
        <v>21</v>
      </c>
      <c r="E13">
        <v>12</v>
      </c>
      <c r="F13">
        <v>10</v>
      </c>
      <c r="G13">
        <v>143</v>
      </c>
      <c r="H13">
        <v>30</v>
      </c>
      <c r="I13">
        <v>31.89</v>
      </c>
      <c r="J13">
        <v>58</v>
      </c>
      <c r="K13" s="6" t="str">
        <f>VLOOKUP(B13,category!E:F,2,FALSE)</f>
        <v>ENERGY</v>
      </c>
      <c r="L13" s="4"/>
    </row>
    <row r="14" spans="1:12" x14ac:dyDescent="0.2">
      <c r="A14">
        <v>119</v>
      </c>
      <c r="B14" t="s">
        <v>242</v>
      </c>
      <c r="C14" t="s">
        <v>243</v>
      </c>
      <c r="D14">
        <v>3</v>
      </c>
      <c r="E14">
        <v>13</v>
      </c>
      <c r="F14">
        <v>9</v>
      </c>
      <c r="G14">
        <v>4</v>
      </c>
      <c r="H14">
        <v>23</v>
      </c>
      <c r="I14">
        <v>26.77</v>
      </c>
      <c r="J14">
        <v>59</v>
      </c>
      <c r="K14" s="6" t="str">
        <f>VLOOKUP(B14,category!E:F,2,FALSE)</f>
        <v>MEDIA</v>
      </c>
      <c r="L14" s="4"/>
    </row>
    <row r="15" spans="1:12" x14ac:dyDescent="0.2">
      <c r="A15">
        <v>134</v>
      </c>
      <c r="B15" t="s">
        <v>272</v>
      </c>
      <c r="C15" t="s">
        <v>273</v>
      </c>
      <c r="D15">
        <v>7</v>
      </c>
      <c r="E15">
        <v>14</v>
      </c>
      <c r="F15">
        <v>16</v>
      </c>
      <c r="G15">
        <v>68</v>
      </c>
      <c r="H15">
        <v>173</v>
      </c>
      <c r="I15">
        <v>17.96</v>
      </c>
      <c r="J15">
        <v>99</v>
      </c>
      <c r="K15" s="6" t="str">
        <f>VLOOKUP(B15,category!E:F,2,FALSE)</f>
        <v>MEDICAL</v>
      </c>
      <c r="L15" s="4"/>
    </row>
    <row r="16" spans="1:12" x14ac:dyDescent="0.2">
      <c r="A16">
        <v>189</v>
      </c>
      <c r="B16" t="s">
        <v>382</v>
      </c>
      <c r="C16" t="s">
        <v>383</v>
      </c>
      <c r="D16">
        <v>28</v>
      </c>
      <c r="E16">
        <v>15</v>
      </c>
      <c r="F16">
        <v>19</v>
      </c>
      <c r="G16">
        <v>167</v>
      </c>
      <c r="H16">
        <v>5</v>
      </c>
      <c r="I16">
        <v>36.229999999999997</v>
      </c>
      <c r="J16">
        <v>33</v>
      </c>
      <c r="K16" s="6" t="str">
        <f>VLOOKUP(B16,category!E:F,2,FALSE)</f>
        <v>TRANSPRT</v>
      </c>
      <c r="L16" s="4"/>
    </row>
    <row r="17" spans="1:12" x14ac:dyDescent="0.2">
      <c r="A17">
        <v>146</v>
      </c>
      <c r="B17" t="s">
        <v>296</v>
      </c>
      <c r="C17" t="s">
        <v>297</v>
      </c>
      <c r="D17">
        <v>29</v>
      </c>
      <c r="E17">
        <v>16</v>
      </c>
      <c r="F17">
        <v>17</v>
      </c>
      <c r="G17">
        <v>171</v>
      </c>
      <c r="H17">
        <v>147</v>
      </c>
      <c r="I17">
        <v>18.920000000000002</v>
      </c>
      <c r="J17">
        <v>224</v>
      </c>
      <c r="K17" s="6" t="str">
        <f>VLOOKUP(B17,category!E:F,2,FALSE)</f>
        <v>ENERGY</v>
      </c>
      <c r="L17" s="4"/>
    </row>
    <row r="18" spans="1:12" x14ac:dyDescent="0.2">
      <c r="A18">
        <v>137</v>
      </c>
      <c r="B18" t="s">
        <v>278</v>
      </c>
      <c r="C18" t="s">
        <v>279</v>
      </c>
      <c r="D18">
        <v>73</v>
      </c>
      <c r="E18">
        <v>17</v>
      </c>
      <c r="F18">
        <v>14</v>
      </c>
      <c r="G18">
        <v>168</v>
      </c>
      <c r="H18">
        <v>182</v>
      </c>
      <c r="I18">
        <v>16.079999999999998</v>
      </c>
      <c r="J18">
        <v>308</v>
      </c>
      <c r="K18" s="6" t="str">
        <f>VLOOKUP(B18,category!E:F,2,FALSE)</f>
        <v>MINING</v>
      </c>
      <c r="L18" s="4"/>
    </row>
    <row r="19" spans="1:12" x14ac:dyDescent="0.2">
      <c r="A19">
        <v>174</v>
      </c>
      <c r="B19" t="s">
        <v>352</v>
      </c>
      <c r="C19" t="s">
        <v>353</v>
      </c>
      <c r="D19">
        <v>9</v>
      </c>
      <c r="E19">
        <v>18</v>
      </c>
      <c r="F19">
        <v>21</v>
      </c>
      <c r="G19">
        <v>179</v>
      </c>
      <c r="H19">
        <v>176</v>
      </c>
      <c r="I19">
        <v>32.119999999999997</v>
      </c>
      <c r="J19">
        <v>29</v>
      </c>
      <c r="K19" s="6" t="str">
        <f>VLOOKUP(B19,category!E:F,2,FALSE)</f>
        <v>METALS</v>
      </c>
      <c r="L19" s="4"/>
    </row>
    <row r="20" spans="1:12" x14ac:dyDescent="0.2">
      <c r="A20">
        <v>148</v>
      </c>
      <c r="B20" t="s">
        <v>300</v>
      </c>
      <c r="C20" t="s">
        <v>301</v>
      </c>
      <c r="D20">
        <v>56</v>
      </c>
      <c r="E20">
        <v>19</v>
      </c>
      <c r="F20">
        <v>20</v>
      </c>
      <c r="G20">
        <v>127</v>
      </c>
      <c r="H20">
        <v>53</v>
      </c>
      <c r="I20">
        <v>19.29</v>
      </c>
      <c r="J20">
        <v>502</v>
      </c>
      <c r="K20" s="6" t="str">
        <f>VLOOKUP(B20,category!E:F,2,FALSE)</f>
        <v>ENERGY</v>
      </c>
      <c r="L20" s="4"/>
    </row>
    <row r="21" spans="1:12" x14ac:dyDescent="0.2">
      <c r="A21">
        <v>135</v>
      </c>
      <c r="B21" t="s">
        <v>274</v>
      </c>
      <c r="C21" t="s">
        <v>275</v>
      </c>
      <c r="D21">
        <v>3</v>
      </c>
      <c r="E21">
        <v>20</v>
      </c>
      <c r="F21">
        <v>22</v>
      </c>
      <c r="G21">
        <v>180</v>
      </c>
      <c r="H21">
        <v>189</v>
      </c>
      <c r="I21">
        <v>28.9</v>
      </c>
      <c r="J21">
        <v>23</v>
      </c>
      <c r="K21" s="6" t="str">
        <f>VLOOKUP(B21,category!E:F,2,FALSE)</f>
        <v>METALS</v>
      </c>
      <c r="L21" s="4"/>
    </row>
    <row r="22" spans="1:12" x14ac:dyDescent="0.2">
      <c r="A22">
        <v>194</v>
      </c>
      <c r="B22" t="s">
        <v>392</v>
      </c>
      <c r="C22" t="s">
        <v>393</v>
      </c>
      <c r="D22">
        <v>9</v>
      </c>
      <c r="E22">
        <v>21</v>
      </c>
      <c r="F22">
        <v>25</v>
      </c>
      <c r="G22">
        <v>125</v>
      </c>
      <c r="H22">
        <v>188</v>
      </c>
      <c r="I22">
        <v>10.6</v>
      </c>
      <c r="J22">
        <v>40</v>
      </c>
      <c r="K22" s="6" t="str">
        <f>VLOOKUP(B22,category!E:F,2,FALSE)</f>
        <v>UTILITY</v>
      </c>
      <c r="L22" s="4"/>
    </row>
    <row r="23" spans="1:12" x14ac:dyDescent="0.2">
      <c r="A23">
        <v>165</v>
      </c>
      <c r="B23" t="s">
        <v>334</v>
      </c>
      <c r="C23" t="s">
        <v>335</v>
      </c>
      <c r="D23">
        <v>13</v>
      </c>
      <c r="E23">
        <v>22</v>
      </c>
      <c r="F23">
        <v>23</v>
      </c>
      <c r="G23">
        <v>8</v>
      </c>
      <c r="H23">
        <v>81</v>
      </c>
      <c r="I23">
        <v>4.3600000000000003</v>
      </c>
      <c r="J23">
        <v>111</v>
      </c>
      <c r="K23" s="6" t="str">
        <f>VLOOKUP(B23,category!E:F,2,FALSE)</f>
        <v>RETAIL</v>
      </c>
      <c r="L23" s="4"/>
    </row>
    <row r="24" spans="1:12" x14ac:dyDescent="0.2">
      <c r="A24">
        <v>90</v>
      </c>
      <c r="B24" t="s">
        <v>184</v>
      </c>
      <c r="C24" t="s">
        <v>185</v>
      </c>
      <c r="D24">
        <v>5</v>
      </c>
      <c r="E24">
        <v>23</v>
      </c>
      <c r="F24">
        <v>38</v>
      </c>
      <c r="G24">
        <v>114</v>
      </c>
      <c r="H24">
        <v>170</v>
      </c>
      <c r="I24">
        <v>15.9</v>
      </c>
      <c r="J24">
        <v>75</v>
      </c>
      <c r="K24" s="6" t="str">
        <f>VLOOKUP(B24,category!E:F,2,FALSE)</f>
        <v>FOOD/BEV</v>
      </c>
      <c r="L24" s="4"/>
    </row>
    <row r="25" spans="1:12" x14ac:dyDescent="0.2">
      <c r="A25">
        <v>9</v>
      </c>
      <c r="B25" t="s">
        <v>22</v>
      </c>
      <c r="C25" t="s">
        <v>23</v>
      </c>
      <c r="D25">
        <v>27</v>
      </c>
      <c r="E25">
        <v>24</v>
      </c>
      <c r="F25">
        <v>24</v>
      </c>
      <c r="G25">
        <v>161</v>
      </c>
      <c r="H25">
        <v>118</v>
      </c>
      <c r="I25">
        <v>9.0500000000000007</v>
      </c>
      <c r="J25">
        <v>10789</v>
      </c>
      <c r="K25" s="6" t="str">
        <f>VLOOKUP(B25,category!E:F,2,FALSE)</f>
        <v>BANKS</v>
      </c>
      <c r="L25" s="4"/>
    </row>
    <row r="26" spans="1:12" x14ac:dyDescent="0.2">
      <c r="A26">
        <v>155</v>
      </c>
      <c r="B26" t="s">
        <v>314</v>
      </c>
      <c r="C26" t="s">
        <v>315</v>
      </c>
      <c r="D26">
        <v>6</v>
      </c>
      <c r="E26">
        <v>25</v>
      </c>
      <c r="F26">
        <v>15</v>
      </c>
      <c r="G26">
        <v>9</v>
      </c>
      <c r="H26">
        <v>2</v>
      </c>
      <c r="I26">
        <v>12.77</v>
      </c>
      <c r="J26">
        <v>31</v>
      </c>
      <c r="K26" s="6" t="str">
        <f>VLOOKUP(B26,category!E:F,2,FALSE)</f>
        <v>RETAIL</v>
      </c>
      <c r="L26" s="4"/>
    </row>
    <row r="27" spans="1:12" x14ac:dyDescent="0.2">
      <c r="A27">
        <v>1</v>
      </c>
      <c r="B27" t="s">
        <v>6</v>
      </c>
      <c r="C27" t="s">
        <v>7</v>
      </c>
      <c r="D27">
        <v>59</v>
      </c>
      <c r="E27">
        <v>26</v>
      </c>
      <c r="F27">
        <v>31</v>
      </c>
      <c r="G27">
        <v>145</v>
      </c>
      <c r="H27">
        <v>129</v>
      </c>
      <c r="I27">
        <v>11.11</v>
      </c>
      <c r="J27">
        <v>913</v>
      </c>
      <c r="K27" s="6" t="str">
        <f>VLOOKUP(B27,category!E:F,2,FALSE)</f>
        <v>AEROSPACE</v>
      </c>
      <c r="L27" s="4"/>
    </row>
    <row r="28" spans="1:12" x14ac:dyDescent="0.2">
      <c r="A28">
        <v>69</v>
      </c>
      <c r="B28" t="s">
        <v>142</v>
      </c>
      <c r="C28" t="s">
        <v>143</v>
      </c>
      <c r="D28">
        <v>46</v>
      </c>
      <c r="E28">
        <v>27</v>
      </c>
      <c r="F28">
        <v>35</v>
      </c>
      <c r="G28">
        <v>55</v>
      </c>
      <c r="H28">
        <v>146</v>
      </c>
      <c r="I28">
        <v>1.34</v>
      </c>
      <c r="J28">
        <v>100</v>
      </c>
      <c r="K28" s="6" t="str">
        <f>VLOOKUP(B28,category!E:F,2,FALSE)</f>
        <v>ENERGY</v>
      </c>
      <c r="L28" s="4"/>
    </row>
    <row r="29" spans="1:12" x14ac:dyDescent="0.2">
      <c r="A29">
        <v>101</v>
      </c>
      <c r="B29" t="s">
        <v>206</v>
      </c>
      <c r="C29" t="s">
        <v>207</v>
      </c>
      <c r="D29">
        <v>65</v>
      </c>
      <c r="E29">
        <v>28</v>
      </c>
      <c r="F29">
        <v>39</v>
      </c>
      <c r="G29">
        <v>82</v>
      </c>
      <c r="H29">
        <v>98</v>
      </c>
      <c r="I29">
        <v>10.33</v>
      </c>
      <c r="J29">
        <v>535</v>
      </c>
      <c r="K29" s="6" t="str">
        <f>VLOOKUP(B29,category!E:F,2,FALSE)</f>
        <v>INSURANCE</v>
      </c>
      <c r="L29" s="4"/>
    </row>
    <row r="30" spans="1:12" x14ac:dyDescent="0.2">
      <c r="A30">
        <v>188</v>
      </c>
      <c r="B30" t="s">
        <v>380</v>
      </c>
      <c r="C30" t="s">
        <v>381</v>
      </c>
      <c r="D30">
        <v>6</v>
      </c>
      <c r="E30">
        <v>29</v>
      </c>
      <c r="F30">
        <v>28</v>
      </c>
      <c r="G30">
        <v>81</v>
      </c>
      <c r="H30">
        <v>174</v>
      </c>
      <c r="I30">
        <v>3.95</v>
      </c>
      <c r="J30">
        <v>477</v>
      </c>
      <c r="K30" s="6" t="str">
        <f>VLOOKUP(B30,category!E:F,2,FALSE)</f>
        <v>TRANSPRT</v>
      </c>
      <c r="L30" s="4"/>
    </row>
    <row r="31" spans="1:12" x14ac:dyDescent="0.2">
      <c r="A31">
        <v>2</v>
      </c>
      <c r="B31" t="s">
        <v>8</v>
      </c>
      <c r="C31" t="s">
        <v>9</v>
      </c>
      <c r="D31">
        <v>22</v>
      </c>
      <c r="E31">
        <v>30</v>
      </c>
      <c r="F31">
        <v>62</v>
      </c>
      <c r="G31">
        <v>160</v>
      </c>
      <c r="H31">
        <v>119</v>
      </c>
      <c r="I31">
        <v>12.43</v>
      </c>
      <c r="J31">
        <v>77</v>
      </c>
      <c r="K31" s="6" t="str">
        <f>VLOOKUP(B31,category!E:F,2,FALSE)</f>
        <v>AGRICULTRE</v>
      </c>
      <c r="L31" s="4"/>
    </row>
    <row r="32" spans="1:12" x14ac:dyDescent="0.2">
      <c r="A32">
        <v>60</v>
      </c>
      <c r="B32" t="s">
        <v>124</v>
      </c>
      <c r="C32" t="s">
        <v>125</v>
      </c>
      <c r="D32">
        <v>21</v>
      </c>
      <c r="E32">
        <v>31</v>
      </c>
      <c r="F32">
        <v>34</v>
      </c>
      <c r="G32">
        <v>123</v>
      </c>
      <c r="H32">
        <v>111</v>
      </c>
      <c r="I32">
        <v>1.23</v>
      </c>
      <c r="J32">
        <v>3296</v>
      </c>
      <c r="K32" s="6" t="str">
        <f>VLOOKUP(B32,category!E:F,2,FALSE)</f>
        <v>MISC</v>
      </c>
      <c r="L32" s="4"/>
    </row>
    <row r="33" spans="1:12" x14ac:dyDescent="0.2">
      <c r="A33">
        <v>28</v>
      </c>
      <c r="B33" t="s">
        <v>60</v>
      </c>
      <c r="C33" t="s">
        <v>61</v>
      </c>
      <c r="D33">
        <v>15</v>
      </c>
      <c r="E33">
        <v>32</v>
      </c>
      <c r="F33">
        <v>32</v>
      </c>
      <c r="G33">
        <v>117</v>
      </c>
      <c r="H33">
        <v>164</v>
      </c>
      <c r="I33">
        <v>4.91</v>
      </c>
      <c r="J33">
        <v>382</v>
      </c>
      <c r="K33" s="6" t="str">
        <f>VLOOKUP(B33,category!E:F,2,FALSE)</f>
        <v>CHEMICAL</v>
      </c>
      <c r="L33" s="4"/>
    </row>
    <row r="34" spans="1:12" x14ac:dyDescent="0.2">
      <c r="A34">
        <v>108</v>
      </c>
      <c r="B34" t="s">
        <v>220</v>
      </c>
      <c r="C34" t="s">
        <v>221</v>
      </c>
      <c r="D34">
        <v>43</v>
      </c>
      <c r="E34">
        <v>33</v>
      </c>
      <c r="F34">
        <v>27</v>
      </c>
      <c r="G34">
        <v>38</v>
      </c>
      <c r="H34">
        <v>97</v>
      </c>
      <c r="I34">
        <v>-3.07</v>
      </c>
      <c r="J34">
        <v>266</v>
      </c>
      <c r="K34" s="6" t="str">
        <f>VLOOKUP(B34,category!E:F,2,FALSE)</f>
        <v>LEISURE</v>
      </c>
      <c r="L34" s="4"/>
    </row>
    <row r="35" spans="1:12" x14ac:dyDescent="0.2">
      <c r="A35">
        <v>186</v>
      </c>
      <c r="B35" t="s">
        <v>376</v>
      </c>
      <c r="C35" t="s">
        <v>377</v>
      </c>
      <c r="D35">
        <v>10</v>
      </c>
      <c r="E35">
        <v>34</v>
      </c>
      <c r="F35">
        <v>30</v>
      </c>
      <c r="G35">
        <v>134</v>
      </c>
      <c r="H35">
        <v>163</v>
      </c>
      <c r="I35">
        <v>11.42</v>
      </c>
      <c r="J35">
        <v>25</v>
      </c>
      <c r="K35" s="6" t="str">
        <f>VLOOKUP(B35,category!E:F,2,FALSE)</f>
        <v>TRANSPRT</v>
      </c>
      <c r="L35" s="4"/>
    </row>
    <row r="36" spans="1:12" x14ac:dyDescent="0.2">
      <c r="A36">
        <v>88</v>
      </c>
      <c r="B36" t="s">
        <v>180</v>
      </c>
      <c r="C36" t="s">
        <v>181</v>
      </c>
      <c r="D36">
        <v>5</v>
      </c>
      <c r="E36">
        <v>35</v>
      </c>
      <c r="F36">
        <v>43</v>
      </c>
      <c r="G36">
        <v>89</v>
      </c>
      <c r="H36">
        <v>117</v>
      </c>
      <c r="I36">
        <v>3.17</v>
      </c>
      <c r="J36">
        <v>120</v>
      </c>
      <c r="K36" s="6" t="str">
        <f>VLOOKUP(B36,category!E:F,2,FALSE)</f>
        <v>FOOD/BEV</v>
      </c>
      <c r="L36" s="4"/>
    </row>
    <row r="37" spans="1:12" x14ac:dyDescent="0.2">
      <c r="A37">
        <v>112</v>
      </c>
      <c r="B37" t="s">
        <v>228</v>
      </c>
      <c r="C37" t="s">
        <v>229</v>
      </c>
      <c r="D37">
        <v>6</v>
      </c>
      <c r="E37">
        <v>36</v>
      </c>
      <c r="F37">
        <v>57</v>
      </c>
      <c r="G37">
        <v>165</v>
      </c>
      <c r="H37">
        <v>167</v>
      </c>
      <c r="I37">
        <v>17.38</v>
      </c>
      <c r="J37">
        <v>149</v>
      </c>
      <c r="K37" s="6" t="str">
        <f>VLOOKUP(B37,category!E:F,2,FALSE)</f>
        <v>AGRICULTRE</v>
      </c>
      <c r="L37" s="4"/>
    </row>
    <row r="38" spans="1:12" x14ac:dyDescent="0.2">
      <c r="A38">
        <v>10</v>
      </c>
      <c r="B38" t="s">
        <v>24</v>
      </c>
      <c r="C38" t="s">
        <v>25</v>
      </c>
      <c r="D38">
        <v>57</v>
      </c>
      <c r="E38">
        <v>37</v>
      </c>
      <c r="F38">
        <v>26</v>
      </c>
      <c r="G38">
        <v>58</v>
      </c>
      <c r="H38">
        <v>158</v>
      </c>
      <c r="I38">
        <v>1.1299999999999999</v>
      </c>
      <c r="J38">
        <v>56</v>
      </c>
      <c r="K38" s="6" t="str">
        <f>VLOOKUP(B38,category!E:F,2,FALSE)</f>
        <v>BANKS</v>
      </c>
      <c r="L38" s="4"/>
    </row>
    <row r="39" spans="1:12" x14ac:dyDescent="0.2">
      <c r="A39">
        <v>192</v>
      </c>
      <c r="B39" t="s">
        <v>388</v>
      </c>
      <c r="C39" t="s">
        <v>389</v>
      </c>
      <c r="D39">
        <v>29</v>
      </c>
      <c r="E39">
        <v>38</v>
      </c>
      <c r="F39">
        <v>52</v>
      </c>
      <c r="G39">
        <v>95</v>
      </c>
      <c r="H39">
        <v>132</v>
      </c>
      <c r="I39">
        <v>3.87</v>
      </c>
      <c r="J39">
        <v>911</v>
      </c>
      <c r="K39" s="6" t="str">
        <f>VLOOKUP(B39,category!E:F,2,FALSE)</f>
        <v>UTILITY</v>
      </c>
      <c r="L39" s="4"/>
    </row>
    <row r="40" spans="1:12" x14ac:dyDescent="0.2">
      <c r="A40">
        <v>73</v>
      </c>
      <c r="B40" t="s">
        <v>150</v>
      </c>
      <c r="C40" t="s">
        <v>151</v>
      </c>
      <c r="D40">
        <v>15</v>
      </c>
      <c r="E40">
        <v>39</v>
      </c>
      <c r="F40">
        <v>36</v>
      </c>
      <c r="G40">
        <v>16</v>
      </c>
      <c r="H40">
        <v>106</v>
      </c>
      <c r="I40">
        <v>-2.98</v>
      </c>
      <c r="J40">
        <v>16</v>
      </c>
      <c r="K40" s="6" t="str">
        <f>VLOOKUP(B40,category!E:F,2,FALSE)</f>
        <v>FINANCE</v>
      </c>
      <c r="L40" s="4"/>
    </row>
    <row r="41" spans="1:12" x14ac:dyDescent="0.2">
      <c r="A41">
        <v>15</v>
      </c>
      <c r="B41" t="s">
        <v>34</v>
      </c>
      <c r="C41" t="s">
        <v>35</v>
      </c>
      <c r="D41">
        <v>69</v>
      </c>
      <c r="E41">
        <v>40</v>
      </c>
      <c r="F41">
        <v>29</v>
      </c>
      <c r="G41">
        <v>64</v>
      </c>
      <c r="H41">
        <v>137</v>
      </c>
      <c r="I41">
        <v>-0.26</v>
      </c>
      <c r="J41">
        <v>177</v>
      </c>
      <c r="K41" s="6" t="str">
        <f>VLOOKUP(B41,category!E:F,2,FALSE)</f>
        <v>BANKS</v>
      </c>
      <c r="L41" s="4"/>
    </row>
    <row r="42" spans="1:12" x14ac:dyDescent="0.2">
      <c r="A42">
        <v>127</v>
      </c>
      <c r="B42" t="s">
        <v>258</v>
      </c>
      <c r="C42" t="s">
        <v>259</v>
      </c>
      <c r="D42">
        <v>15</v>
      </c>
      <c r="E42">
        <v>41</v>
      </c>
      <c r="F42">
        <v>49</v>
      </c>
      <c r="G42">
        <v>70</v>
      </c>
      <c r="H42">
        <v>123</v>
      </c>
      <c r="I42">
        <v>-0.54</v>
      </c>
      <c r="J42">
        <v>821</v>
      </c>
      <c r="K42" s="6" t="str">
        <f>VLOOKUP(B42,category!E:F,2,FALSE)</f>
        <v>MEDICAL</v>
      </c>
      <c r="L42" s="4"/>
    </row>
    <row r="43" spans="1:12" x14ac:dyDescent="0.2">
      <c r="A43">
        <v>12</v>
      </c>
      <c r="B43" t="s">
        <v>28</v>
      </c>
      <c r="C43" t="s">
        <v>29</v>
      </c>
      <c r="D43">
        <v>90</v>
      </c>
      <c r="E43">
        <v>42</v>
      </c>
      <c r="F43">
        <v>33</v>
      </c>
      <c r="G43">
        <v>28</v>
      </c>
      <c r="H43">
        <v>75</v>
      </c>
      <c r="I43">
        <v>-2.02</v>
      </c>
      <c r="J43">
        <v>130</v>
      </c>
      <c r="K43" s="6" t="str">
        <f>VLOOKUP(B43,category!E:F,2,FALSE)</f>
        <v>BANKS</v>
      </c>
      <c r="L43" s="4"/>
    </row>
    <row r="44" spans="1:12" x14ac:dyDescent="0.2">
      <c r="A44">
        <v>150</v>
      </c>
      <c r="B44" t="s">
        <v>304</v>
      </c>
      <c r="C44" t="s">
        <v>305</v>
      </c>
      <c r="D44">
        <v>15</v>
      </c>
      <c r="E44">
        <v>43</v>
      </c>
      <c r="F44">
        <v>44</v>
      </c>
      <c r="G44">
        <v>71</v>
      </c>
      <c r="H44">
        <v>57</v>
      </c>
      <c r="I44">
        <v>3.14</v>
      </c>
      <c r="J44">
        <v>80</v>
      </c>
      <c r="K44" s="6" t="str">
        <f>VLOOKUP(B44,category!E:F,2,FALSE)</f>
        <v>MISC</v>
      </c>
      <c r="L44" s="4"/>
    </row>
    <row r="45" spans="1:12" x14ac:dyDescent="0.2">
      <c r="A45">
        <v>196</v>
      </c>
      <c r="B45" t="s">
        <v>396</v>
      </c>
      <c r="C45" t="s">
        <v>397</v>
      </c>
      <c r="D45">
        <v>5</v>
      </c>
      <c r="E45">
        <v>44</v>
      </c>
      <c r="F45">
        <v>40</v>
      </c>
      <c r="G45">
        <v>112</v>
      </c>
      <c r="H45">
        <v>160</v>
      </c>
      <c r="I45">
        <v>0.75</v>
      </c>
      <c r="J45">
        <v>11</v>
      </c>
      <c r="K45" s="6" t="str">
        <f>VLOOKUP(B45,category!E:F,2,FALSE)</f>
        <v>RETAIL</v>
      </c>
      <c r="L45" s="4"/>
    </row>
    <row r="46" spans="1:12" x14ac:dyDescent="0.2">
      <c r="A46">
        <v>181</v>
      </c>
      <c r="B46" t="s">
        <v>366</v>
      </c>
      <c r="C46" t="s">
        <v>367</v>
      </c>
      <c r="D46">
        <v>9</v>
      </c>
      <c r="E46">
        <v>45</v>
      </c>
      <c r="F46">
        <v>45</v>
      </c>
      <c r="G46">
        <v>3</v>
      </c>
      <c r="H46">
        <v>154</v>
      </c>
      <c r="I46">
        <v>-15.75</v>
      </c>
      <c r="J46">
        <v>23</v>
      </c>
      <c r="K46" s="6" t="str">
        <f>VLOOKUP(B46,category!E:F,2,FALSE)</f>
        <v>TELECOM</v>
      </c>
      <c r="L46" s="4"/>
    </row>
    <row r="47" spans="1:12" x14ac:dyDescent="0.2">
      <c r="A47">
        <v>26</v>
      </c>
      <c r="B47" t="s">
        <v>56</v>
      </c>
      <c r="C47" t="s">
        <v>57</v>
      </c>
      <c r="D47">
        <v>4</v>
      </c>
      <c r="E47">
        <v>46</v>
      </c>
      <c r="F47">
        <v>18</v>
      </c>
      <c r="G47">
        <v>11</v>
      </c>
      <c r="H47">
        <v>135</v>
      </c>
      <c r="I47">
        <v>-9.8000000000000007</v>
      </c>
      <c r="J47">
        <v>24</v>
      </c>
      <c r="K47" s="6" t="str">
        <f>VLOOKUP(B47,category!E:F,2,FALSE)</f>
        <v>BUILDING</v>
      </c>
      <c r="L47" s="4"/>
    </row>
    <row r="48" spans="1:12" x14ac:dyDescent="0.2">
      <c r="A48">
        <v>22</v>
      </c>
      <c r="B48" t="s">
        <v>48</v>
      </c>
      <c r="C48" t="s">
        <v>49</v>
      </c>
      <c r="D48">
        <v>21</v>
      </c>
      <c r="E48">
        <v>47</v>
      </c>
      <c r="F48">
        <v>41</v>
      </c>
      <c r="G48">
        <v>108</v>
      </c>
      <c r="H48">
        <v>110</v>
      </c>
      <c r="I48">
        <v>4</v>
      </c>
      <c r="J48">
        <v>77</v>
      </c>
      <c r="K48" s="6" t="str">
        <f>VLOOKUP(B48,category!E:F,2,FALSE)</f>
        <v>BUILDING</v>
      </c>
      <c r="L48" s="4"/>
    </row>
    <row r="49" spans="1:12" x14ac:dyDescent="0.2">
      <c r="A49">
        <v>86</v>
      </c>
      <c r="B49" t="s">
        <v>176</v>
      </c>
      <c r="C49" t="s">
        <v>177</v>
      </c>
      <c r="D49">
        <v>54</v>
      </c>
      <c r="E49">
        <v>48</v>
      </c>
      <c r="F49">
        <v>50</v>
      </c>
      <c r="G49">
        <v>98</v>
      </c>
      <c r="H49">
        <v>101</v>
      </c>
      <c r="I49">
        <v>-0.12</v>
      </c>
      <c r="J49">
        <v>75</v>
      </c>
      <c r="K49" s="6" t="str">
        <f>VLOOKUP(B49,category!E:F,2,FALSE)</f>
        <v>S&amp;Ls</v>
      </c>
      <c r="L49" s="4"/>
    </row>
    <row r="50" spans="1:12" x14ac:dyDescent="0.2">
      <c r="A50">
        <v>152</v>
      </c>
      <c r="B50" t="s">
        <v>308</v>
      </c>
      <c r="C50" t="s">
        <v>309</v>
      </c>
      <c r="D50">
        <v>57</v>
      </c>
      <c r="E50">
        <v>49</v>
      </c>
      <c r="F50">
        <v>48</v>
      </c>
      <c r="G50">
        <v>49</v>
      </c>
      <c r="H50">
        <v>25</v>
      </c>
      <c r="I50">
        <v>-9.89</v>
      </c>
      <c r="J50">
        <v>687</v>
      </c>
      <c r="K50" s="6" t="str">
        <f>VLOOKUP(B50,category!E:F,2,FALSE)</f>
        <v>REAL EST</v>
      </c>
      <c r="L50" s="4"/>
    </row>
    <row r="51" spans="1:12" x14ac:dyDescent="0.2">
      <c r="A51">
        <v>53</v>
      </c>
      <c r="B51" t="s">
        <v>110</v>
      </c>
      <c r="C51" t="s">
        <v>111</v>
      </c>
      <c r="D51">
        <v>17</v>
      </c>
      <c r="E51">
        <v>50</v>
      </c>
      <c r="F51">
        <v>58</v>
      </c>
      <c r="G51">
        <v>7</v>
      </c>
      <c r="H51">
        <v>77</v>
      </c>
      <c r="I51">
        <v>-9.9</v>
      </c>
      <c r="J51">
        <v>258</v>
      </c>
      <c r="K51" s="6" t="str">
        <f>VLOOKUP(B51,category!E:F,2,FALSE)</f>
        <v>COMPUTER</v>
      </c>
      <c r="L51" s="4"/>
    </row>
    <row r="52" spans="1:12" x14ac:dyDescent="0.2">
      <c r="A52">
        <v>175</v>
      </c>
      <c r="B52" t="s">
        <v>354</v>
      </c>
      <c r="C52" t="s">
        <v>355</v>
      </c>
      <c r="D52">
        <v>27</v>
      </c>
      <c r="E52">
        <v>51</v>
      </c>
      <c r="F52">
        <v>53</v>
      </c>
      <c r="G52">
        <v>116</v>
      </c>
      <c r="H52">
        <v>95</v>
      </c>
      <c r="I52">
        <v>5.47</v>
      </c>
      <c r="J52">
        <v>7416</v>
      </c>
      <c r="K52" s="6" t="str">
        <f>VLOOKUP(B52,category!E:F,2,FALSE)</f>
        <v>TELECOM</v>
      </c>
      <c r="L52" s="4"/>
    </row>
    <row r="53" spans="1:12" x14ac:dyDescent="0.2">
      <c r="A53">
        <v>180</v>
      </c>
      <c r="B53" t="s">
        <v>364</v>
      </c>
      <c r="C53" t="s">
        <v>365</v>
      </c>
      <c r="D53">
        <v>8</v>
      </c>
      <c r="E53">
        <v>52</v>
      </c>
      <c r="F53">
        <v>82</v>
      </c>
      <c r="G53">
        <v>26</v>
      </c>
      <c r="H53">
        <v>42</v>
      </c>
      <c r="I53">
        <v>-5</v>
      </c>
      <c r="J53">
        <v>2878</v>
      </c>
      <c r="K53" s="6" t="str">
        <f>VLOOKUP(B53,category!E:F,2,FALSE)</f>
        <v>TELECOM</v>
      </c>
      <c r="L53" s="4"/>
    </row>
    <row r="54" spans="1:12" x14ac:dyDescent="0.2">
      <c r="A54">
        <v>122</v>
      </c>
      <c r="B54" t="s">
        <v>248</v>
      </c>
      <c r="C54" t="s">
        <v>249</v>
      </c>
      <c r="D54">
        <v>6</v>
      </c>
      <c r="E54">
        <v>53</v>
      </c>
      <c r="F54">
        <v>55</v>
      </c>
      <c r="G54">
        <v>44</v>
      </c>
      <c r="H54">
        <v>36</v>
      </c>
      <c r="I54">
        <v>-4.87</v>
      </c>
      <c r="J54">
        <v>1496</v>
      </c>
      <c r="K54" s="6" t="str">
        <f>VLOOKUP(B54,category!E:F,2,FALSE)</f>
        <v>MEDICAL</v>
      </c>
      <c r="L54" s="4"/>
    </row>
    <row r="55" spans="1:12" x14ac:dyDescent="0.2">
      <c r="A55">
        <v>193</v>
      </c>
      <c r="B55" t="s">
        <v>390</v>
      </c>
      <c r="C55" t="s">
        <v>391</v>
      </c>
      <c r="D55">
        <v>31</v>
      </c>
      <c r="E55">
        <v>54</v>
      </c>
      <c r="F55">
        <v>80</v>
      </c>
      <c r="G55">
        <v>75</v>
      </c>
      <c r="H55">
        <v>125</v>
      </c>
      <c r="I55">
        <v>0.34</v>
      </c>
      <c r="J55">
        <v>1410</v>
      </c>
      <c r="K55" s="6" t="str">
        <f>VLOOKUP(B55,category!E:F,2,FALSE)</f>
        <v>UTILITY</v>
      </c>
      <c r="L55" s="4"/>
    </row>
    <row r="56" spans="1:12" x14ac:dyDescent="0.2">
      <c r="A56">
        <v>136</v>
      </c>
      <c r="B56" t="s">
        <v>276</v>
      </c>
      <c r="C56" t="s">
        <v>277</v>
      </c>
      <c r="D56">
        <v>29</v>
      </c>
      <c r="E56">
        <v>55</v>
      </c>
      <c r="F56">
        <v>56</v>
      </c>
      <c r="G56">
        <v>109</v>
      </c>
      <c r="H56">
        <v>156</v>
      </c>
      <c r="I56">
        <v>-1.8</v>
      </c>
      <c r="J56">
        <v>326</v>
      </c>
      <c r="K56" s="6" t="str">
        <f>VLOOKUP(B56,category!E:F,2,FALSE)</f>
        <v>METALS</v>
      </c>
      <c r="L56" s="4"/>
    </row>
    <row r="57" spans="1:12" x14ac:dyDescent="0.2">
      <c r="A57">
        <v>13</v>
      </c>
      <c r="B57" t="s">
        <v>30</v>
      </c>
      <c r="C57" t="s">
        <v>31</v>
      </c>
      <c r="D57">
        <v>74</v>
      </c>
      <c r="E57">
        <v>56</v>
      </c>
      <c r="F57">
        <v>46</v>
      </c>
      <c r="G57">
        <v>73</v>
      </c>
      <c r="H57">
        <v>136</v>
      </c>
      <c r="I57">
        <v>-5.78</v>
      </c>
      <c r="J57">
        <v>117</v>
      </c>
      <c r="K57" s="6" t="str">
        <f>VLOOKUP(B57,category!E:F,2,FALSE)</f>
        <v>BANKS</v>
      </c>
      <c r="L57" s="4"/>
    </row>
    <row r="58" spans="1:12" x14ac:dyDescent="0.2">
      <c r="A58">
        <v>11</v>
      </c>
      <c r="B58" t="s">
        <v>26</v>
      </c>
      <c r="C58" t="s">
        <v>27</v>
      </c>
      <c r="D58">
        <v>22</v>
      </c>
      <c r="E58">
        <v>57</v>
      </c>
      <c r="F58">
        <v>68</v>
      </c>
      <c r="G58">
        <v>115</v>
      </c>
      <c r="H58">
        <v>71</v>
      </c>
      <c r="I58">
        <v>-3.8</v>
      </c>
      <c r="J58">
        <v>3529</v>
      </c>
      <c r="K58" s="6" t="str">
        <f>VLOOKUP(B58,category!E:F,2,FALSE)</f>
        <v>BANKS</v>
      </c>
      <c r="L58" s="4"/>
    </row>
    <row r="59" spans="1:12" x14ac:dyDescent="0.2">
      <c r="A59">
        <v>105</v>
      </c>
      <c r="B59" t="s">
        <v>214</v>
      </c>
      <c r="C59" t="s">
        <v>215</v>
      </c>
      <c r="D59">
        <v>10</v>
      </c>
      <c r="E59">
        <v>58</v>
      </c>
      <c r="F59">
        <v>37</v>
      </c>
      <c r="G59">
        <v>32</v>
      </c>
      <c r="H59">
        <v>116</v>
      </c>
      <c r="I59">
        <v>-2.1800000000000002</v>
      </c>
      <c r="J59">
        <v>143</v>
      </c>
      <c r="K59" s="6" t="str">
        <f>VLOOKUP(B59,category!E:F,2,FALSE)</f>
        <v>LEISURE</v>
      </c>
      <c r="L59" s="4"/>
    </row>
    <row r="60" spans="1:12" x14ac:dyDescent="0.2">
      <c r="A60">
        <v>99</v>
      </c>
      <c r="B60" t="s">
        <v>202</v>
      </c>
      <c r="C60" t="s">
        <v>203</v>
      </c>
      <c r="D60">
        <v>14</v>
      </c>
      <c r="E60">
        <v>59</v>
      </c>
      <c r="F60">
        <v>71</v>
      </c>
      <c r="G60">
        <v>96</v>
      </c>
      <c r="H60">
        <v>43</v>
      </c>
      <c r="I60">
        <v>6.51</v>
      </c>
      <c r="J60">
        <v>521</v>
      </c>
      <c r="K60" s="6" t="str">
        <f>VLOOKUP(B60,category!E:F,2,FALSE)</f>
        <v>INSURANCE</v>
      </c>
      <c r="L60" s="4"/>
    </row>
    <row r="61" spans="1:12" x14ac:dyDescent="0.2">
      <c r="A61">
        <v>116</v>
      </c>
      <c r="B61" t="s">
        <v>236</v>
      </c>
      <c r="C61" t="s">
        <v>237</v>
      </c>
      <c r="D61">
        <v>6</v>
      </c>
      <c r="E61">
        <v>60</v>
      </c>
      <c r="F61">
        <v>77</v>
      </c>
      <c r="G61">
        <v>137</v>
      </c>
      <c r="H61">
        <v>130</v>
      </c>
      <c r="I61">
        <v>-0.95</v>
      </c>
      <c r="J61">
        <v>14</v>
      </c>
      <c r="K61" s="6" t="str">
        <f>VLOOKUP(B61,category!E:F,2,FALSE)</f>
        <v>MEDIA</v>
      </c>
      <c r="L61" s="4"/>
    </row>
    <row r="62" spans="1:12" x14ac:dyDescent="0.2">
      <c r="A62">
        <v>66</v>
      </c>
      <c r="B62" t="s">
        <v>136</v>
      </c>
      <c r="C62" t="s">
        <v>137</v>
      </c>
      <c r="D62">
        <v>44</v>
      </c>
      <c r="E62">
        <v>61</v>
      </c>
      <c r="F62">
        <v>65</v>
      </c>
      <c r="G62">
        <v>10</v>
      </c>
      <c r="H62">
        <v>65</v>
      </c>
      <c r="I62">
        <v>-7.79</v>
      </c>
      <c r="J62">
        <v>3597</v>
      </c>
      <c r="K62" s="6" t="str">
        <f>VLOOKUP(B62,category!E:F,2,FALSE)</f>
        <v>CHIPS</v>
      </c>
      <c r="L62" s="4"/>
    </row>
    <row r="63" spans="1:12" x14ac:dyDescent="0.2">
      <c r="A63">
        <v>166</v>
      </c>
      <c r="B63" t="s">
        <v>336</v>
      </c>
      <c r="C63" t="s">
        <v>337</v>
      </c>
      <c r="D63">
        <v>8</v>
      </c>
      <c r="E63">
        <v>62</v>
      </c>
      <c r="F63">
        <v>51</v>
      </c>
      <c r="G63">
        <v>12</v>
      </c>
      <c r="H63">
        <v>47</v>
      </c>
      <c r="I63">
        <v>-4.79</v>
      </c>
      <c r="J63">
        <v>169</v>
      </c>
      <c r="K63" s="6" t="str">
        <f>VLOOKUP(B63,category!E:F,2,FALSE)</f>
        <v>RETAIL</v>
      </c>
      <c r="L63" s="4"/>
    </row>
    <row r="64" spans="1:12" x14ac:dyDescent="0.2">
      <c r="A64">
        <v>170</v>
      </c>
      <c r="B64" t="s">
        <v>344</v>
      </c>
      <c r="C64" t="s">
        <v>345</v>
      </c>
      <c r="D64">
        <v>1</v>
      </c>
      <c r="E64">
        <v>63</v>
      </c>
      <c r="F64">
        <v>67</v>
      </c>
      <c r="G64">
        <v>196</v>
      </c>
      <c r="H64">
        <v>161</v>
      </c>
      <c r="I64">
        <v>17.34</v>
      </c>
      <c r="J64">
        <v>2</v>
      </c>
      <c r="K64" s="6" t="str">
        <f>VLOOKUP(B64,category!E:F,2,FALSE)</f>
        <v>RETAIL</v>
      </c>
      <c r="L64" s="4"/>
    </row>
    <row r="65" spans="1:12" x14ac:dyDescent="0.2">
      <c r="A65">
        <v>81</v>
      </c>
      <c r="B65" t="s">
        <v>166</v>
      </c>
      <c r="C65" t="s">
        <v>167</v>
      </c>
      <c r="D65">
        <v>177</v>
      </c>
      <c r="E65">
        <v>64</v>
      </c>
      <c r="F65">
        <v>61</v>
      </c>
      <c r="G65">
        <v>39</v>
      </c>
      <c r="H65">
        <v>41</v>
      </c>
      <c r="I65">
        <v>-8.66</v>
      </c>
      <c r="J65">
        <v>1451</v>
      </c>
      <c r="K65" s="6" t="str">
        <f>VLOOKUP(B65,category!E:F,2,FALSE)</f>
        <v>REAL EST</v>
      </c>
      <c r="L65" s="4"/>
    </row>
    <row r="66" spans="1:12" x14ac:dyDescent="0.2">
      <c r="A66">
        <v>97</v>
      </c>
      <c r="B66" t="s">
        <v>198</v>
      </c>
      <c r="C66" t="s">
        <v>199</v>
      </c>
      <c r="D66">
        <v>5</v>
      </c>
      <c r="E66">
        <v>65</v>
      </c>
      <c r="F66">
        <v>79</v>
      </c>
      <c r="G66">
        <v>54</v>
      </c>
      <c r="H66">
        <v>172</v>
      </c>
      <c r="I66">
        <v>-7.95</v>
      </c>
      <c r="J66">
        <v>58</v>
      </c>
      <c r="K66" s="6" t="str">
        <f>VLOOKUP(B66,category!E:F,2,FALSE)</f>
        <v>INSURANCE</v>
      </c>
      <c r="L66" s="4"/>
    </row>
    <row r="67" spans="1:12" x14ac:dyDescent="0.2">
      <c r="A67">
        <v>123</v>
      </c>
      <c r="B67" t="s">
        <v>250</v>
      </c>
      <c r="C67" t="s">
        <v>251</v>
      </c>
      <c r="D67">
        <v>31</v>
      </c>
      <c r="E67">
        <v>66</v>
      </c>
      <c r="F67">
        <v>59</v>
      </c>
      <c r="G67">
        <v>60</v>
      </c>
      <c r="H67">
        <v>85</v>
      </c>
      <c r="I67">
        <v>-5.9</v>
      </c>
      <c r="J67">
        <v>1604</v>
      </c>
      <c r="K67" s="6" t="str">
        <f>VLOOKUP(B67,category!E:F,2,FALSE)</f>
        <v>MEDICAL</v>
      </c>
      <c r="L67" s="4"/>
    </row>
    <row r="68" spans="1:12" x14ac:dyDescent="0.2">
      <c r="A68">
        <v>168</v>
      </c>
      <c r="B68" t="s">
        <v>340</v>
      </c>
      <c r="C68" t="s">
        <v>341</v>
      </c>
      <c r="D68">
        <v>21</v>
      </c>
      <c r="E68">
        <v>67</v>
      </c>
      <c r="F68">
        <v>54</v>
      </c>
      <c r="G68">
        <v>13</v>
      </c>
      <c r="H68">
        <v>80</v>
      </c>
      <c r="I68">
        <v>-14.66</v>
      </c>
      <c r="J68">
        <v>644</v>
      </c>
      <c r="K68" s="6" t="str">
        <f>VLOOKUP(B68,category!E:F,2,FALSE)</f>
        <v>RETAIL</v>
      </c>
      <c r="L68" s="4"/>
    </row>
    <row r="69" spans="1:12" x14ac:dyDescent="0.2">
      <c r="A69">
        <v>120</v>
      </c>
      <c r="B69" t="s">
        <v>244</v>
      </c>
      <c r="C69" t="s">
        <v>245</v>
      </c>
      <c r="D69">
        <v>24</v>
      </c>
      <c r="E69">
        <v>68</v>
      </c>
      <c r="F69">
        <v>47</v>
      </c>
      <c r="G69">
        <v>181</v>
      </c>
      <c r="H69">
        <v>78</v>
      </c>
      <c r="I69">
        <v>13.05</v>
      </c>
      <c r="J69">
        <v>37</v>
      </c>
      <c r="K69" s="6" t="str">
        <f>VLOOKUP(B69,category!E:F,2,FALSE)</f>
        <v>MEDIA</v>
      </c>
      <c r="L69" s="4"/>
    </row>
    <row r="70" spans="1:12" x14ac:dyDescent="0.2">
      <c r="A70">
        <v>157</v>
      </c>
      <c r="B70" t="s">
        <v>318</v>
      </c>
      <c r="C70" t="s">
        <v>319</v>
      </c>
      <c r="D70">
        <v>5</v>
      </c>
      <c r="E70">
        <v>69</v>
      </c>
      <c r="F70">
        <v>90</v>
      </c>
      <c r="G70">
        <v>103</v>
      </c>
      <c r="H70">
        <v>159</v>
      </c>
      <c r="I70">
        <v>-2.69</v>
      </c>
      <c r="J70">
        <v>184</v>
      </c>
      <c r="K70" s="6" t="str">
        <f>VLOOKUP(B70,category!E:F,2,FALSE)</f>
        <v>RETAIL</v>
      </c>
      <c r="L70" s="4"/>
    </row>
    <row r="71" spans="1:12" x14ac:dyDescent="0.2">
      <c r="A71">
        <v>33</v>
      </c>
      <c r="B71" t="s">
        <v>70</v>
      </c>
      <c r="C71" t="s">
        <v>71</v>
      </c>
      <c r="D71">
        <v>26</v>
      </c>
      <c r="E71">
        <v>70</v>
      </c>
      <c r="F71">
        <v>66</v>
      </c>
      <c r="G71">
        <v>53</v>
      </c>
      <c r="H71">
        <v>79</v>
      </c>
      <c r="I71">
        <v>-3.82</v>
      </c>
      <c r="J71">
        <v>63</v>
      </c>
      <c r="K71" s="6" t="str">
        <f>VLOOKUP(B71,category!E:F,2,FALSE)</f>
        <v>BUSINS SVC</v>
      </c>
      <c r="L71" s="4"/>
    </row>
    <row r="72" spans="1:12" x14ac:dyDescent="0.2">
      <c r="A72">
        <v>87</v>
      </c>
      <c r="B72" t="s">
        <v>178</v>
      </c>
      <c r="C72" t="s">
        <v>179</v>
      </c>
      <c r="D72">
        <v>61</v>
      </c>
      <c r="E72">
        <v>71</v>
      </c>
      <c r="F72">
        <v>64</v>
      </c>
      <c r="G72">
        <v>66</v>
      </c>
      <c r="H72">
        <v>14</v>
      </c>
      <c r="I72">
        <v>-9.94</v>
      </c>
      <c r="J72">
        <v>619</v>
      </c>
      <c r="K72" s="6" t="str">
        <f>VLOOKUP(B72,category!E:F,2,FALSE)</f>
        <v>FINANCE</v>
      </c>
      <c r="L72" s="4"/>
    </row>
    <row r="73" spans="1:12" x14ac:dyDescent="0.2">
      <c r="A73">
        <v>94</v>
      </c>
      <c r="B73" t="s">
        <v>192</v>
      </c>
      <c r="C73" t="s">
        <v>193</v>
      </c>
      <c r="D73">
        <v>5</v>
      </c>
      <c r="E73">
        <v>72</v>
      </c>
      <c r="F73">
        <v>73</v>
      </c>
      <c r="G73">
        <v>5</v>
      </c>
      <c r="H73">
        <v>84</v>
      </c>
      <c r="I73">
        <v>-11.46</v>
      </c>
      <c r="J73">
        <v>16</v>
      </c>
      <c r="K73" s="6" t="str">
        <f>VLOOKUP(B73,category!E:F,2,FALSE)</f>
        <v>CONSUMER</v>
      </c>
      <c r="L73" s="4"/>
    </row>
    <row r="74" spans="1:12" x14ac:dyDescent="0.2">
      <c r="A74">
        <v>184</v>
      </c>
      <c r="B74" t="s">
        <v>372</v>
      </c>
      <c r="C74" t="s">
        <v>373</v>
      </c>
      <c r="D74">
        <v>5</v>
      </c>
      <c r="E74">
        <v>73</v>
      </c>
      <c r="F74">
        <v>106</v>
      </c>
      <c r="G74">
        <v>85</v>
      </c>
      <c r="H74">
        <v>96</v>
      </c>
      <c r="I74">
        <v>-5.44</v>
      </c>
      <c r="J74">
        <v>220</v>
      </c>
      <c r="K74" s="6" t="str">
        <f>VLOOKUP(B74,category!E:F,2,FALSE)</f>
        <v>TRANSPRT</v>
      </c>
      <c r="L74" s="4"/>
    </row>
    <row r="75" spans="1:12" x14ac:dyDescent="0.2">
      <c r="A75">
        <v>64</v>
      </c>
      <c r="B75" t="s">
        <v>132</v>
      </c>
      <c r="C75" t="s">
        <v>133</v>
      </c>
      <c r="D75">
        <v>30</v>
      </c>
      <c r="E75">
        <v>74</v>
      </c>
      <c r="F75">
        <v>92</v>
      </c>
      <c r="G75">
        <v>1</v>
      </c>
      <c r="H75">
        <v>4</v>
      </c>
      <c r="I75">
        <v>-11.82</v>
      </c>
      <c r="J75">
        <v>953</v>
      </c>
      <c r="K75" s="6" t="str">
        <f>VLOOKUP(B75,category!E:F,2,FALSE)</f>
        <v>CHIPS</v>
      </c>
      <c r="L75" s="4"/>
    </row>
    <row r="76" spans="1:12" x14ac:dyDescent="0.2">
      <c r="A76">
        <v>190</v>
      </c>
      <c r="B76" t="s">
        <v>384</v>
      </c>
      <c r="C76" t="s">
        <v>385</v>
      </c>
      <c r="D76">
        <v>19</v>
      </c>
      <c r="E76">
        <v>75</v>
      </c>
      <c r="F76">
        <v>42</v>
      </c>
      <c r="G76">
        <v>2</v>
      </c>
      <c r="H76">
        <v>59</v>
      </c>
      <c r="I76">
        <v>-12.62</v>
      </c>
      <c r="J76">
        <v>103</v>
      </c>
      <c r="K76" s="6" t="str">
        <f>VLOOKUP(B76,category!E:F,2,FALSE)</f>
        <v>TRANSPRT</v>
      </c>
      <c r="L76" s="4"/>
    </row>
    <row r="77" spans="1:12" x14ac:dyDescent="0.2">
      <c r="A77">
        <v>77</v>
      </c>
      <c r="B77" t="s">
        <v>158</v>
      </c>
      <c r="C77" t="s">
        <v>159</v>
      </c>
      <c r="D77">
        <v>31</v>
      </c>
      <c r="E77">
        <v>76</v>
      </c>
      <c r="F77">
        <v>81</v>
      </c>
      <c r="G77">
        <v>69</v>
      </c>
      <c r="H77">
        <v>82</v>
      </c>
      <c r="I77">
        <v>-6.93</v>
      </c>
      <c r="J77">
        <v>419</v>
      </c>
      <c r="K77" s="6" t="str">
        <f>VLOOKUP(B77,category!E:F,2,FALSE)</f>
        <v>FINANCE</v>
      </c>
      <c r="L77" s="4"/>
    </row>
    <row r="78" spans="1:12" x14ac:dyDescent="0.2">
      <c r="A78">
        <v>197</v>
      </c>
      <c r="B78" t="s">
        <v>398</v>
      </c>
      <c r="C78" t="s">
        <v>399</v>
      </c>
      <c r="D78">
        <v>9</v>
      </c>
      <c r="E78">
        <v>77</v>
      </c>
      <c r="F78">
        <v>72</v>
      </c>
      <c r="G78">
        <v>67</v>
      </c>
      <c r="H78">
        <v>91</v>
      </c>
      <c r="I78">
        <v>-6.07</v>
      </c>
      <c r="J78">
        <v>60</v>
      </c>
      <c r="K78" s="6" t="str">
        <f>VLOOKUP(B78,category!E:F,2,FALSE)</f>
        <v>RETAIL</v>
      </c>
      <c r="L78" s="4"/>
    </row>
    <row r="79" spans="1:12" x14ac:dyDescent="0.2">
      <c r="A79">
        <v>65</v>
      </c>
      <c r="B79" t="s">
        <v>134</v>
      </c>
      <c r="C79" t="s">
        <v>135</v>
      </c>
      <c r="D79">
        <v>31</v>
      </c>
      <c r="E79">
        <v>78</v>
      </c>
      <c r="F79">
        <v>97</v>
      </c>
      <c r="G79">
        <v>24</v>
      </c>
      <c r="H79">
        <v>55</v>
      </c>
      <c r="I79">
        <v>-13.53</v>
      </c>
      <c r="J79">
        <v>661</v>
      </c>
      <c r="K79" s="6" t="str">
        <f>VLOOKUP(B79,category!E:F,2,FALSE)</f>
        <v>CHIPS</v>
      </c>
      <c r="L79" s="4"/>
    </row>
    <row r="80" spans="1:12" x14ac:dyDescent="0.2">
      <c r="A80">
        <v>84</v>
      </c>
      <c r="B80" t="s">
        <v>172</v>
      </c>
      <c r="C80" t="s">
        <v>173</v>
      </c>
      <c r="D80">
        <v>125</v>
      </c>
      <c r="E80">
        <v>79</v>
      </c>
      <c r="F80">
        <v>93</v>
      </c>
      <c r="G80">
        <v>128</v>
      </c>
      <c r="H80">
        <v>109</v>
      </c>
      <c r="I80">
        <v>-5.43</v>
      </c>
      <c r="J80">
        <v>0</v>
      </c>
      <c r="K80" s="6" t="str">
        <f>VLOOKUP(B80,category!E:F,2,FALSE)</f>
        <v>MISC</v>
      </c>
      <c r="L80" s="4"/>
    </row>
    <row r="81" spans="1:12" x14ac:dyDescent="0.2">
      <c r="A81">
        <v>58</v>
      </c>
      <c r="B81" t="s">
        <v>120</v>
      </c>
      <c r="C81" t="s">
        <v>121</v>
      </c>
      <c r="D81">
        <v>19</v>
      </c>
      <c r="E81">
        <v>80</v>
      </c>
      <c r="F81">
        <v>83</v>
      </c>
      <c r="G81">
        <v>107</v>
      </c>
      <c r="H81">
        <v>100</v>
      </c>
      <c r="I81">
        <v>-1.1100000000000001</v>
      </c>
      <c r="J81">
        <v>125</v>
      </c>
      <c r="K81" s="6" t="str">
        <f>VLOOKUP(B81,category!E:F,2,FALSE)</f>
        <v>MISC</v>
      </c>
      <c r="L81" s="4"/>
    </row>
    <row r="82" spans="1:12" x14ac:dyDescent="0.2">
      <c r="A82">
        <v>100</v>
      </c>
      <c r="B82" t="s">
        <v>204</v>
      </c>
      <c r="C82" t="s">
        <v>205</v>
      </c>
      <c r="D82">
        <v>19</v>
      </c>
      <c r="E82">
        <v>81</v>
      </c>
      <c r="F82">
        <v>88</v>
      </c>
      <c r="G82">
        <v>148</v>
      </c>
      <c r="H82">
        <v>139</v>
      </c>
      <c r="I82">
        <v>1.89</v>
      </c>
      <c r="J82">
        <v>500</v>
      </c>
      <c r="K82" s="6" t="str">
        <f>VLOOKUP(B82,category!E:F,2,FALSE)</f>
        <v>INSURANCE</v>
      </c>
      <c r="L82" s="4"/>
    </row>
    <row r="83" spans="1:12" x14ac:dyDescent="0.2">
      <c r="A83">
        <v>36</v>
      </c>
      <c r="B83" t="s">
        <v>76</v>
      </c>
      <c r="C83" t="s">
        <v>77</v>
      </c>
      <c r="D83">
        <v>17</v>
      </c>
      <c r="E83">
        <v>82</v>
      </c>
      <c r="F83">
        <v>63</v>
      </c>
      <c r="G83">
        <v>25</v>
      </c>
      <c r="H83">
        <v>62</v>
      </c>
      <c r="I83">
        <v>-4.58</v>
      </c>
      <c r="J83">
        <v>79</v>
      </c>
      <c r="K83" s="6" t="str">
        <f>VLOOKUP(B83,category!E:F,2,FALSE)</f>
        <v>FINANCE</v>
      </c>
      <c r="L83" s="4"/>
    </row>
    <row r="84" spans="1:12" x14ac:dyDescent="0.2">
      <c r="A84">
        <v>162</v>
      </c>
      <c r="B84" t="s">
        <v>328</v>
      </c>
      <c r="C84" t="s">
        <v>329</v>
      </c>
      <c r="D84">
        <v>4</v>
      </c>
      <c r="E84">
        <v>83</v>
      </c>
      <c r="F84">
        <v>74</v>
      </c>
      <c r="G84">
        <v>50</v>
      </c>
      <c r="H84">
        <v>34</v>
      </c>
      <c r="I84">
        <v>-1.94</v>
      </c>
      <c r="J84">
        <v>1439</v>
      </c>
      <c r="K84" s="6" t="str">
        <f>VLOOKUP(B84,category!E:F,2,FALSE)</f>
        <v>RETAIL</v>
      </c>
      <c r="L84" s="4"/>
    </row>
    <row r="85" spans="1:12" x14ac:dyDescent="0.2">
      <c r="A85">
        <v>71</v>
      </c>
      <c r="B85" t="s">
        <v>146</v>
      </c>
      <c r="C85" t="s">
        <v>147</v>
      </c>
      <c r="D85">
        <v>19</v>
      </c>
      <c r="E85">
        <v>84</v>
      </c>
      <c r="F85">
        <v>136</v>
      </c>
      <c r="G85">
        <v>136</v>
      </c>
      <c r="H85">
        <v>181</v>
      </c>
      <c r="I85">
        <v>-3.86</v>
      </c>
      <c r="J85">
        <v>104</v>
      </c>
      <c r="K85" s="6" t="str">
        <f>VLOOKUP(B85,category!E:F,2,FALSE)</f>
        <v>ENERGY</v>
      </c>
      <c r="L85" s="4"/>
    </row>
    <row r="86" spans="1:12" x14ac:dyDescent="0.2">
      <c r="A86">
        <v>30</v>
      </c>
      <c r="B86" t="s">
        <v>64</v>
      </c>
      <c r="C86" t="s">
        <v>65</v>
      </c>
      <c r="D86">
        <v>11</v>
      </c>
      <c r="E86">
        <v>85</v>
      </c>
      <c r="F86">
        <v>78</v>
      </c>
      <c r="G86">
        <v>119</v>
      </c>
      <c r="H86">
        <v>179</v>
      </c>
      <c r="I86">
        <v>-1.37</v>
      </c>
      <c r="J86">
        <v>73</v>
      </c>
      <c r="K86" s="6" t="str">
        <f>VLOOKUP(B86,category!E:F,2,FALSE)</f>
        <v>CHEMICAL</v>
      </c>
      <c r="L86" s="4"/>
    </row>
    <row r="87" spans="1:12" x14ac:dyDescent="0.2">
      <c r="A87">
        <v>151</v>
      </c>
      <c r="B87" t="s">
        <v>306</v>
      </c>
      <c r="C87" t="s">
        <v>307</v>
      </c>
      <c r="D87">
        <v>32</v>
      </c>
      <c r="E87">
        <v>86</v>
      </c>
      <c r="F87">
        <v>69</v>
      </c>
      <c r="G87">
        <v>34</v>
      </c>
      <c r="H87">
        <v>38</v>
      </c>
      <c r="I87">
        <v>-3.82</v>
      </c>
      <c r="J87">
        <v>194</v>
      </c>
      <c r="K87" s="6" t="str">
        <f>VLOOKUP(B87,category!E:F,2,FALSE)</f>
        <v>MACHINE</v>
      </c>
      <c r="L87" s="4"/>
    </row>
    <row r="88" spans="1:12" x14ac:dyDescent="0.2">
      <c r="A88">
        <v>125</v>
      </c>
      <c r="B88" t="s">
        <v>254</v>
      </c>
      <c r="C88" t="s">
        <v>255</v>
      </c>
      <c r="D88">
        <v>10</v>
      </c>
      <c r="E88">
        <v>87</v>
      </c>
      <c r="F88">
        <v>86</v>
      </c>
      <c r="G88">
        <v>139</v>
      </c>
      <c r="H88">
        <v>40</v>
      </c>
      <c r="I88">
        <v>3.39</v>
      </c>
      <c r="J88">
        <v>117</v>
      </c>
      <c r="K88" s="6" t="str">
        <f>VLOOKUP(B88,category!E:F,2,FALSE)</f>
        <v>MEDICAL</v>
      </c>
      <c r="L88" s="4"/>
    </row>
    <row r="89" spans="1:12" x14ac:dyDescent="0.2">
      <c r="A89">
        <v>49</v>
      </c>
      <c r="B89" t="s">
        <v>102</v>
      </c>
      <c r="C89" t="s">
        <v>103</v>
      </c>
      <c r="D89">
        <v>41</v>
      </c>
      <c r="E89">
        <v>88</v>
      </c>
      <c r="F89">
        <v>109</v>
      </c>
      <c r="G89">
        <v>14</v>
      </c>
      <c r="H89">
        <v>7</v>
      </c>
      <c r="I89">
        <v>-8.1199999999999992</v>
      </c>
      <c r="J89">
        <v>342</v>
      </c>
      <c r="K89" s="6" t="str">
        <f>VLOOKUP(B89,category!E:F,2,FALSE)</f>
        <v>SOFTWARE</v>
      </c>
      <c r="L89" s="4"/>
    </row>
    <row r="90" spans="1:12" x14ac:dyDescent="0.2">
      <c r="A90">
        <v>156</v>
      </c>
      <c r="B90" t="s">
        <v>316</v>
      </c>
      <c r="C90" t="s">
        <v>317</v>
      </c>
      <c r="D90">
        <v>8</v>
      </c>
      <c r="E90">
        <v>89</v>
      </c>
      <c r="F90">
        <v>85</v>
      </c>
      <c r="G90">
        <v>102</v>
      </c>
      <c r="H90">
        <v>185</v>
      </c>
      <c r="I90">
        <v>-7.35</v>
      </c>
      <c r="J90">
        <v>124</v>
      </c>
      <c r="K90" s="6" t="str">
        <f>VLOOKUP(B90,category!E:F,2,FALSE)</f>
        <v>RETAIL</v>
      </c>
      <c r="L90" s="4"/>
    </row>
    <row r="91" spans="1:12" x14ac:dyDescent="0.2">
      <c r="A91">
        <v>68</v>
      </c>
      <c r="B91" t="s">
        <v>140</v>
      </c>
      <c r="C91" t="s">
        <v>141</v>
      </c>
      <c r="D91">
        <v>20</v>
      </c>
      <c r="E91">
        <v>90</v>
      </c>
      <c r="F91">
        <v>76</v>
      </c>
      <c r="G91">
        <v>45</v>
      </c>
      <c r="H91">
        <v>86</v>
      </c>
      <c r="I91">
        <v>-14</v>
      </c>
      <c r="J91">
        <v>140</v>
      </c>
      <c r="K91" s="6" t="str">
        <f>VLOOKUP(B91,category!E:F,2,FALSE)</f>
        <v>ELECTRNCS</v>
      </c>
      <c r="L91" s="4"/>
    </row>
    <row r="92" spans="1:12" x14ac:dyDescent="0.2">
      <c r="A92">
        <v>39</v>
      </c>
      <c r="B92" t="s">
        <v>82</v>
      </c>
      <c r="C92" t="s">
        <v>83</v>
      </c>
      <c r="D92">
        <v>27</v>
      </c>
      <c r="E92">
        <v>91</v>
      </c>
      <c r="F92">
        <v>70</v>
      </c>
      <c r="G92">
        <v>56</v>
      </c>
      <c r="H92">
        <v>26</v>
      </c>
      <c r="I92">
        <v>-3.28</v>
      </c>
      <c r="J92">
        <v>49</v>
      </c>
      <c r="K92" s="6" t="str">
        <f>VLOOKUP(B92,category!E:F,2,FALSE)</f>
        <v>BUSINS SVC</v>
      </c>
      <c r="L92" s="4"/>
    </row>
    <row r="93" spans="1:12" x14ac:dyDescent="0.2">
      <c r="A93">
        <v>183</v>
      </c>
      <c r="B93" t="s">
        <v>370</v>
      </c>
      <c r="C93" t="s">
        <v>371</v>
      </c>
      <c r="D93">
        <v>8</v>
      </c>
      <c r="E93">
        <v>92</v>
      </c>
      <c r="F93">
        <v>60</v>
      </c>
      <c r="G93">
        <v>173</v>
      </c>
      <c r="H93">
        <v>165</v>
      </c>
      <c r="I93">
        <v>0.95</v>
      </c>
      <c r="J93">
        <v>347</v>
      </c>
      <c r="K93" s="6" t="str">
        <f>VLOOKUP(B93,category!E:F,2,FALSE)</f>
        <v>ALCOHL/TOB</v>
      </c>
      <c r="L93" s="4"/>
    </row>
    <row r="94" spans="1:12" x14ac:dyDescent="0.2">
      <c r="A94">
        <v>5</v>
      </c>
      <c r="B94" t="s">
        <v>14</v>
      </c>
      <c r="C94" t="s">
        <v>15</v>
      </c>
      <c r="D94">
        <v>32</v>
      </c>
      <c r="E94">
        <v>93</v>
      </c>
      <c r="F94">
        <v>119</v>
      </c>
      <c r="G94">
        <v>6</v>
      </c>
      <c r="H94">
        <v>70</v>
      </c>
      <c r="I94">
        <v>-12.01</v>
      </c>
      <c r="J94">
        <v>2334</v>
      </c>
      <c r="K94" s="6" t="str">
        <f>VLOOKUP(B94,category!E:F,2,FALSE)</f>
        <v>AUTO</v>
      </c>
      <c r="L94" s="4"/>
    </row>
    <row r="95" spans="1:12" x14ac:dyDescent="0.2">
      <c r="A95">
        <v>117</v>
      </c>
      <c r="B95" t="s">
        <v>238</v>
      </c>
      <c r="C95" t="s">
        <v>239</v>
      </c>
      <c r="D95">
        <v>20</v>
      </c>
      <c r="E95">
        <v>94</v>
      </c>
      <c r="F95">
        <v>98</v>
      </c>
      <c r="G95">
        <v>152</v>
      </c>
      <c r="H95">
        <v>88</v>
      </c>
      <c r="I95">
        <v>-3.4</v>
      </c>
      <c r="J95">
        <v>589</v>
      </c>
      <c r="K95" s="6" t="str">
        <f>VLOOKUP(B95,category!E:F,2,FALSE)</f>
        <v>MEDIA</v>
      </c>
      <c r="L95" s="4"/>
    </row>
    <row r="96" spans="1:12" x14ac:dyDescent="0.2">
      <c r="A96">
        <v>18</v>
      </c>
      <c r="B96" t="s">
        <v>40</v>
      </c>
      <c r="C96" t="s">
        <v>41</v>
      </c>
      <c r="D96">
        <v>9</v>
      </c>
      <c r="E96">
        <v>95</v>
      </c>
      <c r="F96">
        <v>84</v>
      </c>
      <c r="G96">
        <v>78</v>
      </c>
      <c r="H96">
        <v>148</v>
      </c>
      <c r="I96">
        <v>-10.220000000000001</v>
      </c>
      <c r="J96">
        <v>76</v>
      </c>
      <c r="K96" s="6" t="str">
        <f>VLOOKUP(B96,category!E:F,2,FALSE)</f>
        <v>BUILDING</v>
      </c>
      <c r="L96" s="4"/>
    </row>
    <row r="97" spans="1:12" x14ac:dyDescent="0.2">
      <c r="A97">
        <v>72</v>
      </c>
      <c r="B97" t="s">
        <v>148</v>
      </c>
      <c r="C97" t="s">
        <v>149</v>
      </c>
      <c r="D97">
        <v>693</v>
      </c>
      <c r="E97">
        <v>96</v>
      </c>
      <c r="F97">
        <v>99</v>
      </c>
      <c r="G97">
        <v>133</v>
      </c>
      <c r="H97">
        <v>162</v>
      </c>
      <c r="I97">
        <v>0.38</v>
      </c>
      <c r="J97">
        <v>122</v>
      </c>
      <c r="K97" s="6" t="str">
        <f>VLOOKUP(B97,category!E:F,2,FALSE)</f>
        <v>MISC</v>
      </c>
      <c r="L97" s="4"/>
    </row>
    <row r="98" spans="1:12" x14ac:dyDescent="0.2">
      <c r="A98">
        <v>76</v>
      </c>
      <c r="B98" t="s">
        <v>156</v>
      </c>
      <c r="C98" t="s">
        <v>157</v>
      </c>
      <c r="D98">
        <v>2874</v>
      </c>
      <c r="E98">
        <v>97</v>
      </c>
      <c r="F98">
        <v>100</v>
      </c>
      <c r="G98">
        <v>100</v>
      </c>
      <c r="H98">
        <v>99</v>
      </c>
      <c r="I98">
        <v>-4.74</v>
      </c>
      <c r="J98">
        <v>0</v>
      </c>
      <c r="K98" s="6" t="str">
        <f>VLOOKUP(B98,category!E:F,2,FALSE)</f>
        <v>MISC</v>
      </c>
      <c r="L98" s="4"/>
    </row>
    <row r="99" spans="1:12" x14ac:dyDescent="0.2">
      <c r="A99">
        <v>17</v>
      </c>
      <c r="B99" t="s">
        <v>38</v>
      </c>
      <c r="C99" t="s">
        <v>39</v>
      </c>
      <c r="D99">
        <v>19</v>
      </c>
      <c r="E99">
        <v>98</v>
      </c>
      <c r="F99">
        <v>96</v>
      </c>
      <c r="G99">
        <v>20</v>
      </c>
      <c r="H99">
        <v>32</v>
      </c>
      <c r="I99">
        <v>-18.29</v>
      </c>
      <c r="J99">
        <v>826</v>
      </c>
      <c r="K99" s="6" t="str">
        <f>VLOOKUP(B99,category!E:F,2,FALSE)</f>
        <v>FOOD/BEV</v>
      </c>
      <c r="L99" s="4"/>
    </row>
    <row r="100" spans="1:12" x14ac:dyDescent="0.2">
      <c r="A100">
        <v>187</v>
      </c>
      <c r="B100" t="s">
        <v>378</v>
      </c>
      <c r="C100" t="s">
        <v>379</v>
      </c>
      <c r="D100">
        <v>12</v>
      </c>
      <c r="E100">
        <v>99</v>
      </c>
      <c r="F100">
        <v>89</v>
      </c>
      <c r="G100">
        <v>77</v>
      </c>
      <c r="H100">
        <v>33</v>
      </c>
      <c r="I100">
        <v>-12</v>
      </c>
      <c r="J100">
        <v>102</v>
      </c>
      <c r="K100" s="6" t="str">
        <f>VLOOKUP(B100,category!E:F,2,FALSE)</f>
        <v>TRANSPRT</v>
      </c>
      <c r="L100" s="4"/>
    </row>
    <row r="101" spans="1:12" x14ac:dyDescent="0.2">
      <c r="A101">
        <v>38</v>
      </c>
      <c r="B101" t="s">
        <v>80</v>
      </c>
      <c r="C101" t="s">
        <v>81</v>
      </c>
      <c r="D101">
        <v>25</v>
      </c>
      <c r="E101">
        <v>100</v>
      </c>
      <c r="F101">
        <v>94</v>
      </c>
      <c r="G101">
        <v>41</v>
      </c>
      <c r="H101">
        <v>72</v>
      </c>
      <c r="I101">
        <v>-6.88</v>
      </c>
      <c r="J101">
        <v>234</v>
      </c>
      <c r="K101" s="6" t="str">
        <f>VLOOKUP(B101,category!E:F,2,FALSE)</f>
        <v>BUSINS SVC</v>
      </c>
      <c r="L101" s="4"/>
    </row>
    <row r="102" spans="1:12" x14ac:dyDescent="0.2">
      <c r="A102">
        <v>93</v>
      </c>
      <c r="B102" t="s">
        <v>190</v>
      </c>
      <c r="C102" t="s">
        <v>191</v>
      </c>
      <c r="D102">
        <v>34</v>
      </c>
      <c r="E102">
        <v>101</v>
      </c>
      <c r="F102">
        <v>111</v>
      </c>
      <c r="G102">
        <v>157</v>
      </c>
      <c r="H102">
        <v>178</v>
      </c>
      <c r="I102">
        <v>-5.19</v>
      </c>
      <c r="J102">
        <v>909</v>
      </c>
      <c r="K102" s="6" t="str">
        <f>VLOOKUP(B102,category!E:F,2,FALSE)</f>
        <v>FOOD/BEV</v>
      </c>
      <c r="L102" s="4"/>
    </row>
    <row r="103" spans="1:12" x14ac:dyDescent="0.2">
      <c r="A103">
        <v>78</v>
      </c>
      <c r="B103" t="s">
        <v>160</v>
      </c>
      <c r="C103" t="s">
        <v>161</v>
      </c>
      <c r="D103">
        <v>115</v>
      </c>
      <c r="E103">
        <v>102</v>
      </c>
      <c r="F103">
        <v>107</v>
      </c>
      <c r="G103">
        <v>79</v>
      </c>
      <c r="H103">
        <v>37</v>
      </c>
      <c r="I103">
        <v>-11.44</v>
      </c>
      <c r="J103">
        <v>585</v>
      </c>
      <c r="K103" s="6" t="str">
        <f>VLOOKUP(B103,category!E:F,2,FALSE)</f>
        <v>FINANCE</v>
      </c>
      <c r="L103" s="4"/>
    </row>
    <row r="104" spans="1:12" x14ac:dyDescent="0.2">
      <c r="A104">
        <v>57</v>
      </c>
      <c r="B104" t="s">
        <v>118</v>
      </c>
      <c r="C104" t="s">
        <v>119</v>
      </c>
      <c r="D104">
        <v>46</v>
      </c>
      <c r="E104">
        <v>103</v>
      </c>
      <c r="F104">
        <v>118</v>
      </c>
      <c r="G104">
        <v>172</v>
      </c>
      <c r="H104">
        <v>177</v>
      </c>
      <c r="I104">
        <v>7.98</v>
      </c>
      <c r="J104">
        <v>58</v>
      </c>
      <c r="K104" s="6" t="str">
        <f>VLOOKUP(B104,category!E:F,2,FALSE)</f>
        <v>CONSUMER</v>
      </c>
      <c r="L104" s="4"/>
    </row>
    <row r="105" spans="1:12" x14ac:dyDescent="0.2">
      <c r="A105">
        <v>31</v>
      </c>
      <c r="B105" t="s">
        <v>66</v>
      </c>
      <c r="C105" t="s">
        <v>67</v>
      </c>
      <c r="D105">
        <v>47</v>
      </c>
      <c r="E105">
        <v>104</v>
      </c>
      <c r="F105">
        <v>108</v>
      </c>
      <c r="G105">
        <v>43</v>
      </c>
      <c r="H105">
        <v>51</v>
      </c>
      <c r="I105">
        <v>-9.6199999999999992</v>
      </c>
      <c r="J105">
        <v>377</v>
      </c>
      <c r="K105" s="6" t="str">
        <f>VLOOKUP(B105,category!E:F,2,FALSE)</f>
        <v>CHEMICAL</v>
      </c>
      <c r="L105" s="4"/>
    </row>
    <row r="106" spans="1:12" x14ac:dyDescent="0.2">
      <c r="A106">
        <v>92</v>
      </c>
      <c r="B106" t="s">
        <v>188</v>
      </c>
      <c r="C106" t="s">
        <v>189</v>
      </c>
      <c r="D106">
        <v>12</v>
      </c>
      <c r="E106">
        <v>105</v>
      </c>
      <c r="F106">
        <v>101</v>
      </c>
      <c r="G106">
        <v>124</v>
      </c>
      <c r="H106">
        <v>134</v>
      </c>
      <c r="I106">
        <v>-7.02</v>
      </c>
      <c r="J106">
        <v>54</v>
      </c>
      <c r="K106" s="6" t="str">
        <f>VLOOKUP(B106,category!E:F,2,FALSE)</f>
        <v>FOOD/BEV</v>
      </c>
      <c r="L106" s="4"/>
    </row>
    <row r="107" spans="1:12" x14ac:dyDescent="0.2">
      <c r="A107">
        <v>80</v>
      </c>
      <c r="B107" t="s">
        <v>164</v>
      </c>
      <c r="C107" t="s">
        <v>165</v>
      </c>
      <c r="D107">
        <v>22</v>
      </c>
      <c r="E107">
        <v>106</v>
      </c>
      <c r="F107">
        <v>91</v>
      </c>
      <c r="G107">
        <v>91</v>
      </c>
      <c r="H107">
        <v>157</v>
      </c>
      <c r="I107">
        <v>-9.01</v>
      </c>
      <c r="J107">
        <v>45</v>
      </c>
      <c r="K107" s="6" t="str">
        <f>VLOOKUP(B107,category!E:F,2,FALSE)</f>
        <v>FINANCE</v>
      </c>
      <c r="L107" s="4"/>
    </row>
    <row r="108" spans="1:12" x14ac:dyDescent="0.2">
      <c r="A108">
        <v>14</v>
      </c>
      <c r="B108" t="s">
        <v>32</v>
      </c>
      <c r="C108" t="s">
        <v>33</v>
      </c>
      <c r="D108">
        <v>10</v>
      </c>
      <c r="E108">
        <v>107</v>
      </c>
      <c r="F108">
        <v>75</v>
      </c>
      <c r="G108">
        <v>76</v>
      </c>
      <c r="H108">
        <v>49</v>
      </c>
      <c r="I108">
        <v>-6.08</v>
      </c>
      <c r="J108">
        <v>404</v>
      </c>
      <c r="K108" s="6" t="str">
        <f>VLOOKUP(B108,category!E:F,2,FALSE)</f>
        <v>BANKS</v>
      </c>
      <c r="L108" s="4"/>
    </row>
    <row r="109" spans="1:12" x14ac:dyDescent="0.2">
      <c r="A109">
        <v>91</v>
      </c>
      <c r="B109" t="s">
        <v>186</v>
      </c>
      <c r="C109" t="s">
        <v>187</v>
      </c>
      <c r="D109">
        <v>16</v>
      </c>
      <c r="E109">
        <v>108</v>
      </c>
      <c r="F109">
        <v>113</v>
      </c>
      <c r="G109">
        <v>164</v>
      </c>
      <c r="H109">
        <v>142</v>
      </c>
      <c r="I109">
        <v>-4.51</v>
      </c>
      <c r="J109">
        <v>97</v>
      </c>
      <c r="K109" s="6" t="str">
        <f>VLOOKUP(B109,category!E:F,2,FALSE)</f>
        <v>FOOD/BEV</v>
      </c>
      <c r="L109" s="4"/>
    </row>
    <row r="110" spans="1:12" x14ac:dyDescent="0.2">
      <c r="A110">
        <v>98</v>
      </c>
      <c r="B110" t="s">
        <v>200</v>
      </c>
      <c r="C110" t="s">
        <v>201</v>
      </c>
      <c r="D110">
        <v>15</v>
      </c>
      <c r="E110">
        <v>109</v>
      </c>
      <c r="F110">
        <v>103</v>
      </c>
      <c r="G110">
        <v>80</v>
      </c>
      <c r="H110">
        <v>105</v>
      </c>
      <c r="I110">
        <v>-7.89</v>
      </c>
      <c r="J110">
        <v>269</v>
      </c>
      <c r="K110" s="6" t="str">
        <f>VLOOKUP(B110,category!E:F,2,FALSE)</f>
        <v>INSURANCE</v>
      </c>
      <c r="L110" s="4"/>
    </row>
    <row r="111" spans="1:12" x14ac:dyDescent="0.2">
      <c r="A111">
        <v>178</v>
      </c>
      <c r="B111" t="s">
        <v>360</v>
      </c>
      <c r="C111" t="s">
        <v>361</v>
      </c>
      <c r="D111">
        <v>11</v>
      </c>
      <c r="E111">
        <v>110</v>
      </c>
      <c r="F111">
        <v>110</v>
      </c>
      <c r="G111">
        <v>170</v>
      </c>
      <c r="H111">
        <v>104</v>
      </c>
      <c r="I111">
        <v>1.43</v>
      </c>
      <c r="J111">
        <v>175</v>
      </c>
      <c r="K111" s="6" t="str">
        <f>VLOOKUP(B111,category!E:F,2,FALSE)</f>
        <v>TELECOM</v>
      </c>
      <c r="L111" s="4"/>
    </row>
    <row r="112" spans="1:12" x14ac:dyDescent="0.2">
      <c r="A112">
        <v>79</v>
      </c>
      <c r="B112" t="s">
        <v>162</v>
      </c>
      <c r="C112" t="s">
        <v>163</v>
      </c>
      <c r="D112">
        <v>39</v>
      </c>
      <c r="E112">
        <v>111</v>
      </c>
      <c r="F112">
        <v>120</v>
      </c>
      <c r="G112">
        <v>142</v>
      </c>
      <c r="H112">
        <v>94</v>
      </c>
      <c r="I112">
        <v>-3.76</v>
      </c>
      <c r="J112">
        <v>63</v>
      </c>
      <c r="K112" s="6" t="str">
        <f>VLOOKUP(B112,category!E:F,2,FALSE)</f>
        <v>REAL EST</v>
      </c>
      <c r="L112" s="4"/>
    </row>
    <row r="113" spans="1:12" x14ac:dyDescent="0.2">
      <c r="A113">
        <v>67</v>
      </c>
      <c r="B113" t="s">
        <v>138</v>
      </c>
      <c r="C113" t="s">
        <v>139</v>
      </c>
      <c r="D113">
        <v>41</v>
      </c>
      <c r="E113">
        <v>112</v>
      </c>
      <c r="F113">
        <v>95</v>
      </c>
      <c r="G113">
        <v>51</v>
      </c>
      <c r="H113">
        <v>67</v>
      </c>
      <c r="I113">
        <v>-13.39</v>
      </c>
      <c r="J113">
        <v>246</v>
      </c>
      <c r="K113" s="6" t="str">
        <f>VLOOKUP(B113,category!E:F,2,FALSE)</f>
        <v>MACHINE</v>
      </c>
      <c r="L113" s="4"/>
    </row>
    <row r="114" spans="1:12" x14ac:dyDescent="0.2">
      <c r="A114">
        <v>16</v>
      </c>
      <c r="B114" t="s">
        <v>36</v>
      </c>
      <c r="C114" t="s">
        <v>37</v>
      </c>
      <c r="D114">
        <v>19</v>
      </c>
      <c r="E114">
        <v>113</v>
      </c>
      <c r="F114">
        <v>121</v>
      </c>
      <c r="G114">
        <v>126</v>
      </c>
      <c r="H114">
        <v>180</v>
      </c>
      <c r="I114">
        <v>-12.77</v>
      </c>
      <c r="J114">
        <v>796</v>
      </c>
      <c r="K114" s="6" t="str">
        <f>VLOOKUP(B114,category!E:F,2,FALSE)</f>
        <v>ALCOHL/TOB</v>
      </c>
      <c r="L114" s="4"/>
    </row>
    <row r="115" spans="1:12" x14ac:dyDescent="0.2">
      <c r="A115">
        <v>19</v>
      </c>
      <c r="B115" t="s">
        <v>42</v>
      </c>
      <c r="C115" t="s">
        <v>43</v>
      </c>
      <c r="D115">
        <v>11</v>
      </c>
      <c r="E115">
        <v>114</v>
      </c>
      <c r="F115">
        <v>105</v>
      </c>
      <c r="G115">
        <v>47</v>
      </c>
      <c r="H115">
        <v>143</v>
      </c>
      <c r="I115">
        <v>-14.51</v>
      </c>
      <c r="J115">
        <v>301</v>
      </c>
      <c r="K115" s="6" t="str">
        <f>VLOOKUP(B115,category!E:F,2,FALSE)</f>
        <v>BUILDING</v>
      </c>
      <c r="L115" s="4"/>
    </row>
    <row r="116" spans="1:12" x14ac:dyDescent="0.2">
      <c r="A116">
        <v>104</v>
      </c>
      <c r="B116" t="s">
        <v>212</v>
      </c>
      <c r="C116" t="s">
        <v>213</v>
      </c>
      <c r="D116">
        <v>32</v>
      </c>
      <c r="E116">
        <v>115</v>
      </c>
      <c r="F116">
        <v>102</v>
      </c>
      <c r="G116">
        <v>130</v>
      </c>
      <c r="H116">
        <v>24</v>
      </c>
      <c r="I116">
        <v>-8.67</v>
      </c>
      <c r="J116">
        <v>348</v>
      </c>
      <c r="K116" s="6" t="str">
        <f>VLOOKUP(B116,category!E:F,2,FALSE)</f>
        <v>LEISURE</v>
      </c>
      <c r="L116" s="4"/>
    </row>
    <row r="117" spans="1:12" x14ac:dyDescent="0.2">
      <c r="A117">
        <v>195</v>
      </c>
      <c r="B117" t="s">
        <v>394</v>
      </c>
      <c r="C117" t="s">
        <v>395</v>
      </c>
      <c r="D117">
        <v>15</v>
      </c>
      <c r="E117">
        <v>116</v>
      </c>
      <c r="F117">
        <v>112</v>
      </c>
      <c r="G117">
        <v>37</v>
      </c>
      <c r="H117">
        <v>56</v>
      </c>
      <c r="I117">
        <v>-12.04</v>
      </c>
      <c r="J117">
        <v>60</v>
      </c>
      <c r="K117" s="6" t="str">
        <f>VLOOKUP(B117,category!E:F,2,FALSE)</f>
        <v>UTILITY</v>
      </c>
      <c r="L117" s="4"/>
    </row>
    <row r="118" spans="1:12" x14ac:dyDescent="0.2">
      <c r="A118">
        <v>34</v>
      </c>
      <c r="B118" t="s">
        <v>72</v>
      </c>
      <c r="C118" t="s">
        <v>73</v>
      </c>
      <c r="D118">
        <v>5</v>
      </c>
      <c r="E118">
        <v>117</v>
      </c>
      <c r="F118">
        <v>150</v>
      </c>
      <c r="G118">
        <v>21</v>
      </c>
      <c r="H118">
        <v>61</v>
      </c>
      <c r="I118">
        <v>5.26</v>
      </c>
      <c r="J118">
        <v>18</v>
      </c>
      <c r="K118" s="6" t="str">
        <f>VLOOKUP(B118,category!E:F,2,FALSE)</f>
        <v>BUSINS SVC</v>
      </c>
      <c r="L118" s="4"/>
    </row>
    <row r="119" spans="1:12" x14ac:dyDescent="0.2">
      <c r="A119">
        <v>50</v>
      </c>
      <c r="B119" t="s">
        <v>104</v>
      </c>
      <c r="C119" t="s">
        <v>105</v>
      </c>
      <c r="D119">
        <v>10</v>
      </c>
      <c r="E119">
        <v>118</v>
      </c>
      <c r="F119">
        <v>104</v>
      </c>
      <c r="G119">
        <v>29</v>
      </c>
      <c r="H119">
        <v>108</v>
      </c>
      <c r="I119">
        <v>-13.68</v>
      </c>
      <c r="J119">
        <v>154</v>
      </c>
      <c r="K119" s="6" t="str">
        <f>VLOOKUP(B119,category!E:F,2,FALSE)</f>
        <v>COMPUTER</v>
      </c>
      <c r="L119" s="4"/>
    </row>
    <row r="120" spans="1:12" x14ac:dyDescent="0.2">
      <c r="A120">
        <v>182</v>
      </c>
      <c r="B120" t="s">
        <v>368</v>
      </c>
      <c r="C120" t="s">
        <v>369</v>
      </c>
      <c r="D120">
        <v>24</v>
      </c>
      <c r="E120">
        <v>119</v>
      </c>
      <c r="F120">
        <v>135</v>
      </c>
      <c r="G120">
        <v>163</v>
      </c>
      <c r="H120">
        <v>187</v>
      </c>
      <c r="I120">
        <v>-5.49</v>
      </c>
      <c r="J120">
        <v>91</v>
      </c>
      <c r="K120" s="6" t="str">
        <f>VLOOKUP(B120,category!E:F,2,FALSE)</f>
        <v>TELECOM</v>
      </c>
      <c r="L120" s="4"/>
    </row>
    <row r="121" spans="1:12" x14ac:dyDescent="0.2">
      <c r="A121">
        <v>126</v>
      </c>
      <c r="B121" t="s">
        <v>256</v>
      </c>
      <c r="C121" t="s">
        <v>257</v>
      </c>
      <c r="D121">
        <v>11</v>
      </c>
      <c r="E121">
        <v>120</v>
      </c>
      <c r="F121">
        <v>134</v>
      </c>
      <c r="G121">
        <v>191</v>
      </c>
      <c r="H121">
        <v>195</v>
      </c>
      <c r="I121">
        <v>-0.7</v>
      </c>
      <c r="J121">
        <v>15</v>
      </c>
      <c r="K121" s="6" t="str">
        <f>VLOOKUP(B121,category!E:F,2,FALSE)</f>
        <v>MEDICAL</v>
      </c>
      <c r="L121" s="4"/>
    </row>
    <row r="122" spans="1:12" x14ac:dyDescent="0.2">
      <c r="A122">
        <v>114</v>
      </c>
      <c r="B122" t="s">
        <v>232</v>
      </c>
      <c r="C122" t="s">
        <v>233</v>
      </c>
      <c r="D122">
        <v>11</v>
      </c>
      <c r="E122">
        <v>121</v>
      </c>
      <c r="F122">
        <v>126</v>
      </c>
      <c r="G122">
        <v>189</v>
      </c>
      <c r="H122">
        <v>191</v>
      </c>
      <c r="I122">
        <v>-0.31</v>
      </c>
      <c r="J122">
        <v>10</v>
      </c>
      <c r="K122" s="6" t="str">
        <f>VLOOKUP(B122,category!E:F,2,FALSE)</f>
        <v>MACHINE</v>
      </c>
      <c r="L122" s="4"/>
    </row>
    <row r="123" spans="1:12" x14ac:dyDescent="0.2">
      <c r="A123">
        <v>20</v>
      </c>
      <c r="B123" t="s">
        <v>44</v>
      </c>
      <c r="C123" t="s">
        <v>45</v>
      </c>
      <c r="D123">
        <v>40</v>
      </c>
      <c r="E123">
        <v>122</v>
      </c>
      <c r="F123">
        <v>87</v>
      </c>
      <c r="G123">
        <v>15</v>
      </c>
      <c r="H123">
        <v>63</v>
      </c>
      <c r="I123">
        <v>-20.98</v>
      </c>
      <c r="J123">
        <v>151</v>
      </c>
      <c r="K123" s="6" t="str">
        <f>VLOOKUP(B123,category!E:F,2,FALSE)</f>
        <v>BUILDING</v>
      </c>
      <c r="L123" s="4"/>
    </row>
    <row r="124" spans="1:12" x14ac:dyDescent="0.2">
      <c r="A124">
        <v>132</v>
      </c>
      <c r="B124" t="s">
        <v>268</v>
      </c>
      <c r="C124" t="s">
        <v>269</v>
      </c>
      <c r="D124">
        <v>14</v>
      </c>
      <c r="E124">
        <v>123</v>
      </c>
      <c r="F124">
        <v>130</v>
      </c>
      <c r="G124">
        <v>93</v>
      </c>
      <c r="H124">
        <v>28</v>
      </c>
      <c r="I124">
        <v>-5.33</v>
      </c>
      <c r="J124">
        <v>150</v>
      </c>
      <c r="K124" s="6" t="str">
        <f>VLOOKUP(B124,category!E:F,2,FALSE)</f>
        <v>MEDICAL</v>
      </c>
      <c r="L124" s="4"/>
    </row>
    <row r="125" spans="1:12" x14ac:dyDescent="0.2">
      <c r="A125">
        <v>111</v>
      </c>
      <c r="B125" t="s">
        <v>226</v>
      </c>
      <c r="C125" t="s">
        <v>227</v>
      </c>
      <c r="D125">
        <v>5</v>
      </c>
      <c r="E125">
        <v>124</v>
      </c>
      <c r="F125">
        <v>131</v>
      </c>
      <c r="G125">
        <v>135</v>
      </c>
      <c r="H125">
        <v>183</v>
      </c>
      <c r="I125">
        <v>-5.36</v>
      </c>
      <c r="J125">
        <v>297</v>
      </c>
      <c r="K125" s="6" t="str">
        <f>VLOOKUP(B125,category!E:F,2,FALSE)</f>
        <v>MACHINE</v>
      </c>
      <c r="L125" s="4"/>
    </row>
    <row r="126" spans="1:12" x14ac:dyDescent="0.2">
      <c r="A126">
        <v>164</v>
      </c>
      <c r="B126" t="s">
        <v>332</v>
      </c>
      <c r="C126" t="s">
        <v>333</v>
      </c>
      <c r="D126">
        <v>14</v>
      </c>
      <c r="E126">
        <v>125</v>
      </c>
      <c r="F126">
        <v>128</v>
      </c>
      <c r="G126">
        <v>121</v>
      </c>
      <c r="H126">
        <v>46</v>
      </c>
      <c r="I126">
        <v>-6.73</v>
      </c>
      <c r="J126">
        <v>39</v>
      </c>
      <c r="K126" s="6" t="str">
        <f>VLOOKUP(B126,category!E:F,2,FALSE)</f>
        <v>RETAIL</v>
      </c>
      <c r="L126" s="4"/>
    </row>
    <row r="127" spans="1:12" x14ac:dyDescent="0.2">
      <c r="A127">
        <v>103</v>
      </c>
      <c r="B127" t="s">
        <v>210</v>
      </c>
      <c r="C127" t="s">
        <v>211</v>
      </c>
      <c r="D127">
        <v>16</v>
      </c>
      <c r="E127">
        <v>126</v>
      </c>
      <c r="F127">
        <v>145</v>
      </c>
      <c r="G127">
        <v>42</v>
      </c>
      <c r="H127">
        <v>144</v>
      </c>
      <c r="I127">
        <v>-13.34</v>
      </c>
      <c r="J127">
        <v>91</v>
      </c>
      <c r="K127" s="6" t="str">
        <f>VLOOKUP(B127,category!E:F,2,FALSE)</f>
        <v>INTERNET</v>
      </c>
      <c r="L127" s="4"/>
    </row>
    <row r="128" spans="1:12" x14ac:dyDescent="0.2">
      <c r="A128">
        <v>169</v>
      </c>
      <c r="B128" t="s">
        <v>342</v>
      </c>
      <c r="C128" t="s">
        <v>343</v>
      </c>
      <c r="D128">
        <v>7</v>
      </c>
      <c r="E128">
        <v>127</v>
      </c>
      <c r="F128">
        <v>117</v>
      </c>
      <c r="G128">
        <v>57</v>
      </c>
      <c r="H128">
        <v>27</v>
      </c>
      <c r="I128">
        <v>-15.33</v>
      </c>
      <c r="J128">
        <v>5</v>
      </c>
      <c r="K128" s="6" t="str">
        <f>VLOOKUP(B128,category!E:F,2,FALSE)</f>
        <v>RETAIL</v>
      </c>
      <c r="L128" s="4"/>
    </row>
    <row r="129" spans="1:12" x14ac:dyDescent="0.2">
      <c r="A129">
        <v>82</v>
      </c>
      <c r="B129" t="s">
        <v>168</v>
      </c>
      <c r="C129" t="s">
        <v>169</v>
      </c>
      <c r="D129">
        <v>27</v>
      </c>
      <c r="E129">
        <v>128</v>
      </c>
      <c r="F129">
        <v>133</v>
      </c>
      <c r="G129">
        <v>140</v>
      </c>
      <c r="H129">
        <v>115</v>
      </c>
      <c r="I129">
        <v>-9.3000000000000007</v>
      </c>
      <c r="J129">
        <v>0</v>
      </c>
      <c r="K129" s="6" t="str">
        <f>VLOOKUP(B129,category!E:F,2,FALSE)</f>
        <v>MISC</v>
      </c>
      <c r="L129" s="4"/>
    </row>
    <row r="130" spans="1:12" x14ac:dyDescent="0.2">
      <c r="A130">
        <v>131</v>
      </c>
      <c r="B130" t="s">
        <v>266</v>
      </c>
      <c r="C130" t="s">
        <v>267</v>
      </c>
      <c r="D130">
        <v>44</v>
      </c>
      <c r="E130">
        <v>129</v>
      </c>
      <c r="F130">
        <v>147</v>
      </c>
      <c r="G130">
        <v>83</v>
      </c>
      <c r="H130">
        <v>68</v>
      </c>
      <c r="I130">
        <v>-16.22</v>
      </c>
      <c r="J130">
        <v>85</v>
      </c>
      <c r="K130" s="6" t="str">
        <f>VLOOKUP(B130,category!E:F,2,FALSE)</f>
        <v>MEDICAL</v>
      </c>
      <c r="L130" s="4"/>
    </row>
    <row r="131" spans="1:12" x14ac:dyDescent="0.2">
      <c r="A131">
        <v>37</v>
      </c>
      <c r="B131" t="s">
        <v>78</v>
      </c>
      <c r="C131" t="s">
        <v>79</v>
      </c>
      <c r="D131">
        <v>13</v>
      </c>
      <c r="E131">
        <v>130</v>
      </c>
      <c r="F131">
        <v>122</v>
      </c>
      <c r="G131">
        <v>17</v>
      </c>
      <c r="H131">
        <v>16</v>
      </c>
      <c r="I131">
        <v>-14.11</v>
      </c>
      <c r="J131">
        <v>369</v>
      </c>
      <c r="K131" s="6" t="str">
        <f>VLOOKUP(B131,category!E:F,2,FALSE)</f>
        <v>BUSINS SVC</v>
      </c>
      <c r="L131" s="4"/>
    </row>
    <row r="132" spans="1:12" x14ac:dyDescent="0.2">
      <c r="A132">
        <v>109</v>
      </c>
      <c r="B132" t="s">
        <v>222</v>
      </c>
      <c r="C132" t="s">
        <v>223</v>
      </c>
      <c r="D132">
        <v>7</v>
      </c>
      <c r="E132">
        <v>131</v>
      </c>
      <c r="F132">
        <v>124</v>
      </c>
      <c r="G132">
        <v>144</v>
      </c>
      <c r="H132">
        <v>83</v>
      </c>
      <c r="I132">
        <v>-8.09</v>
      </c>
      <c r="J132">
        <v>21</v>
      </c>
      <c r="K132" s="6" t="str">
        <f>VLOOKUP(B132,category!E:F,2,FALSE)</f>
        <v>CONSUMER</v>
      </c>
      <c r="L132" s="4"/>
    </row>
    <row r="133" spans="1:12" x14ac:dyDescent="0.2">
      <c r="A133">
        <v>47</v>
      </c>
      <c r="B133" t="s">
        <v>98</v>
      </c>
      <c r="C133" t="s">
        <v>99</v>
      </c>
      <c r="D133">
        <v>22</v>
      </c>
      <c r="E133">
        <v>132</v>
      </c>
      <c r="F133">
        <v>153</v>
      </c>
      <c r="G133">
        <v>176</v>
      </c>
      <c r="H133">
        <v>184</v>
      </c>
      <c r="I133">
        <v>-13.7</v>
      </c>
      <c r="J133">
        <v>473</v>
      </c>
      <c r="K133" s="6" t="str">
        <f>VLOOKUP(B133,category!E:F,2,FALSE)</f>
        <v>SOFTWARE</v>
      </c>
      <c r="L133" s="4"/>
    </row>
    <row r="134" spans="1:12" x14ac:dyDescent="0.2">
      <c r="A134">
        <v>61</v>
      </c>
      <c r="B134" t="s">
        <v>126</v>
      </c>
      <c r="C134" t="s">
        <v>127</v>
      </c>
      <c r="D134">
        <v>14</v>
      </c>
      <c r="E134">
        <v>133</v>
      </c>
      <c r="F134">
        <v>125</v>
      </c>
      <c r="G134">
        <v>61</v>
      </c>
      <c r="H134">
        <v>66</v>
      </c>
      <c r="I134">
        <v>-9.9700000000000006</v>
      </c>
      <c r="J134">
        <v>29</v>
      </c>
      <c r="K134" s="6" t="str">
        <f>VLOOKUP(B134,category!E:F,2,FALSE)</f>
        <v>ELECTRNCS</v>
      </c>
      <c r="L134" s="4"/>
    </row>
    <row r="135" spans="1:12" x14ac:dyDescent="0.2">
      <c r="A135">
        <v>85</v>
      </c>
      <c r="B135" t="s">
        <v>174</v>
      </c>
      <c r="C135" t="s">
        <v>175</v>
      </c>
      <c r="D135">
        <v>69</v>
      </c>
      <c r="E135">
        <v>134</v>
      </c>
      <c r="F135">
        <v>144</v>
      </c>
      <c r="G135">
        <v>149</v>
      </c>
      <c r="H135">
        <v>93</v>
      </c>
      <c r="I135">
        <v>-11.51</v>
      </c>
      <c r="J135">
        <v>0</v>
      </c>
      <c r="K135" s="6" t="str">
        <f>VLOOKUP(B135,category!E:F,2,FALSE)</f>
        <v>MISC</v>
      </c>
      <c r="L135" s="4"/>
    </row>
    <row r="136" spans="1:12" x14ac:dyDescent="0.2">
      <c r="A136">
        <v>6</v>
      </c>
      <c r="B136" t="s">
        <v>16</v>
      </c>
      <c r="C136" t="s">
        <v>17</v>
      </c>
      <c r="D136">
        <v>39</v>
      </c>
      <c r="E136">
        <v>135</v>
      </c>
      <c r="F136">
        <v>114</v>
      </c>
      <c r="G136">
        <v>122</v>
      </c>
      <c r="H136">
        <v>138</v>
      </c>
      <c r="I136">
        <v>-15.5</v>
      </c>
      <c r="J136">
        <v>128</v>
      </c>
      <c r="K136" s="6" t="str">
        <f>VLOOKUP(B136,category!E:F,2,FALSE)</f>
        <v>AUTO</v>
      </c>
      <c r="L136" s="4"/>
    </row>
    <row r="137" spans="1:12" x14ac:dyDescent="0.2">
      <c r="A137">
        <v>54</v>
      </c>
      <c r="B137" t="s">
        <v>112</v>
      </c>
      <c r="C137" t="s">
        <v>113</v>
      </c>
      <c r="D137">
        <v>53</v>
      </c>
      <c r="E137">
        <v>136</v>
      </c>
      <c r="F137">
        <v>138</v>
      </c>
      <c r="G137">
        <v>31</v>
      </c>
      <c r="H137">
        <v>6</v>
      </c>
      <c r="I137">
        <v>-22.31</v>
      </c>
      <c r="J137">
        <v>715</v>
      </c>
      <c r="K137" s="6" t="str">
        <f>VLOOKUP(B137,category!E:F,2,FALSE)</f>
        <v>BUSINS SVC</v>
      </c>
      <c r="L137" s="4"/>
    </row>
    <row r="138" spans="1:12" x14ac:dyDescent="0.2">
      <c r="A138">
        <v>128</v>
      </c>
      <c r="B138" t="s">
        <v>260</v>
      </c>
      <c r="C138" t="s">
        <v>261</v>
      </c>
      <c r="D138">
        <v>18</v>
      </c>
      <c r="E138">
        <v>137</v>
      </c>
      <c r="F138">
        <v>142</v>
      </c>
      <c r="G138">
        <v>184</v>
      </c>
      <c r="H138">
        <v>175</v>
      </c>
      <c r="I138">
        <v>-0.25</v>
      </c>
      <c r="J138">
        <v>55</v>
      </c>
      <c r="K138" s="6" t="str">
        <f>VLOOKUP(B138,category!E:F,2,FALSE)</f>
        <v>MEDICAL</v>
      </c>
      <c r="L138" s="4"/>
    </row>
    <row r="139" spans="1:12" x14ac:dyDescent="0.2">
      <c r="A139">
        <v>191</v>
      </c>
      <c r="B139" t="s">
        <v>386</v>
      </c>
      <c r="C139" t="s">
        <v>387</v>
      </c>
      <c r="D139">
        <v>11</v>
      </c>
      <c r="E139">
        <v>138</v>
      </c>
      <c r="F139">
        <v>139</v>
      </c>
      <c r="G139">
        <v>175</v>
      </c>
      <c r="H139">
        <v>192</v>
      </c>
      <c r="I139">
        <v>-5.74</v>
      </c>
      <c r="J139">
        <v>71</v>
      </c>
      <c r="K139" s="6" t="str">
        <f>VLOOKUP(B139,category!E:F,2,FALSE)</f>
        <v>AUTO</v>
      </c>
      <c r="L139" s="4"/>
    </row>
    <row r="140" spans="1:12" x14ac:dyDescent="0.2">
      <c r="A140">
        <v>102</v>
      </c>
      <c r="B140" t="s">
        <v>208</v>
      </c>
      <c r="C140" t="s">
        <v>209</v>
      </c>
      <c r="D140">
        <v>75</v>
      </c>
      <c r="E140">
        <v>139</v>
      </c>
      <c r="F140">
        <v>156</v>
      </c>
      <c r="G140">
        <v>87</v>
      </c>
      <c r="H140">
        <v>10</v>
      </c>
      <c r="I140">
        <v>-5.86</v>
      </c>
      <c r="J140">
        <v>3549</v>
      </c>
      <c r="K140" s="6" t="str">
        <f>VLOOKUP(B140,category!E:F,2,FALSE)</f>
        <v>INTERNET</v>
      </c>
      <c r="L140" s="4"/>
    </row>
    <row r="141" spans="1:12" x14ac:dyDescent="0.2">
      <c r="A141">
        <v>51</v>
      </c>
      <c r="B141" t="s">
        <v>106</v>
      </c>
      <c r="C141" t="s">
        <v>107</v>
      </c>
      <c r="D141">
        <v>13</v>
      </c>
      <c r="E141">
        <v>140</v>
      </c>
      <c r="F141">
        <v>151</v>
      </c>
      <c r="G141">
        <v>118</v>
      </c>
      <c r="H141">
        <v>76</v>
      </c>
      <c r="I141">
        <v>-9.56</v>
      </c>
      <c r="J141">
        <v>409</v>
      </c>
      <c r="K141" s="6" t="str">
        <f>VLOOKUP(B141,category!E:F,2,FALSE)</f>
        <v>COMPUTER</v>
      </c>
      <c r="L141" s="4"/>
    </row>
    <row r="142" spans="1:12" x14ac:dyDescent="0.2">
      <c r="A142">
        <v>59</v>
      </c>
      <c r="B142" t="s">
        <v>122</v>
      </c>
      <c r="C142" t="s">
        <v>123</v>
      </c>
      <c r="D142">
        <v>36</v>
      </c>
      <c r="E142">
        <v>141</v>
      </c>
      <c r="F142">
        <v>146</v>
      </c>
      <c r="G142">
        <v>72</v>
      </c>
      <c r="H142">
        <v>113</v>
      </c>
      <c r="I142">
        <v>-18.03</v>
      </c>
      <c r="J142">
        <v>683</v>
      </c>
      <c r="K142" s="6" t="str">
        <f>VLOOKUP(B142,category!E:F,2,FALSE)</f>
        <v>CONSUMER</v>
      </c>
      <c r="L142" s="4"/>
    </row>
    <row r="143" spans="1:12" x14ac:dyDescent="0.2">
      <c r="A143">
        <v>32</v>
      </c>
      <c r="B143" t="s">
        <v>68</v>
      </c>
      <c r="C143" t="s">
        <v>69</v>
      </c>
      <c r="D143">
        <v>40</v>
      </c>
      <c r="E143">
        <v>142</v>
      </c>
      <c r="F143">
        <v>123</v>
      </c>
      <c r="G143">
        <v>99</v>
      </c>
      <c r="H143">
        <v>74</v>
      </c>
      <c r="I143">
        <v>-13.39</v>
      </c>
      <c r="J143">
        <v>140</v>
      </c>
      <c r="K143" s="6" t="str">
        <f>VLOOKUP(B143,category!E:F,2,FALSE)</f>
        <v>BUSINS SVC</v>
      </c>
      <c r="L143" s="4"/>
    </row>
    <row r="144" spans="1:12" x14ac:dyDescent="0.2">
      <c r="A144">
        <v>8</v>
      </c>
      <c r="B144" t="s">
        <v>20</v>
      </c>
      <c r="C144" t="s">
        <v>21</v>
      </c>
      <c r="D144">
        <v>3</v>
      </c>
      <c r="E144">
        <v>143</v>
      </c>
      <c r="F144">
        <v>137</v>
      </c>
      <c r="G144">
        <v>132</v>
      </c>
      <c r="H144">
        <v>193</v>
      </c>
      <c r="I144">
        <v>-10.119999999999999</v>
      </c>
      <c r="J144">
        <v>23</v>
      </c>
      <c r="K144" s="6" t="str">
        <f>VLOOKUP(B144,category!E:F,2,FALSE)</f>
        <v>AUTO</v>
      </c>
      <c r="L144" s="4"/>
    </row>
    <row r="145" spans="1:12" x14ac:dyDescent="0.2">
      <c r="A145">
        <v>3</v>
      </c>
      <c r="B145" t="s">
        <v>10</v>
      </c>
      <c r="C145" t="s">
        <v>11</v>
      </c>
      <c r="D145">
        <v>27</v>
      </c>
      <c r="E145">
        <v>144</v>
      </c>
      <c r="F145">
        <v>129</v>
      </c>
      <c r="G145">
        <v>154</v>
      </c>
      <c r="H145">
        <v>131</v>
      </c>
      <c r="I145">
        <v>-11.25</v>
      </c>
      <c r="J145">
        <v>1065</v>
      </c>
      <c r="K145" s="6" t="str">
        <f>VLOOKUP(B145,category!E:F,2,FALSE)</f>
        <v>APPAREL</v>
      </c>
      <c r="L145" s="4"/>
    </row>
    <row r="146" spans="1:12" x14ac:dyDescent="0.2">
      <c r="A146">
        <v>118</v>
      </c>
      <c r="B146" t="s">
        <v>240</v>
      </c>
      <c r="C146" t="s">
        <v>241</v>
      </c>
      <c r="D146">
        <v>7</v>
      </c>
      <c r="E146">
        <v>145</v>
      </c>
      <c r="F146">
        <v>127</v>
      </c>
      <c r="G146">
        <v>129</v>
      </c>
      <c r="H146">
        <v>155</v>
      </c>
      <c r="I146">
        <v>-12.57</v>
      </c>
      <c r="J146">
        <v>22</v>
      </c>
      <c r="K146" s="6" t="str">
        <f>VLOOKUP(B146,category!E:F,2,FALSE)</f>
        <v>MEDIA</v>
      </c>
      <c r="L146" s="4"/>
    </row>
    <row r="147" spans="1:12" x14ac:dyDescent="0.2">
      <c r="A147">
        <v>121</v>
      </c>
      <c r="B147" t="s">
        <v>246</v>
      </c>
      <c r="C147" t="s">
        <v>247</v>
      </c>
      <c r="D147">
        <v>795</v>
      </c>
      <c r="E147">
        <v>146</v>
      </c>
      <c r="F147">
        <v>143</v>
      </c>
      <c r="G147">
        <v>120</v>
      </c>
      <c r="H147">
        <v>35</v>
      </c>
      <c r="I147">
        <v>-18.32</v>
      </c>
      <c r="J147">
        <v>1448</v>
      </c>
      <c r="K147" s="6" t="str">
        <f>VLOOKUP(B147,category!E:F,2,FALSE)</f>
        <v>MEDICAL</v>
      </c>
      <c r="L147" s="4"/>
    </row>
    <row r="148" spans="1:12" x14ac:dyDescent="0.2">
      <c r="A148">
        <v>129</v>
      </c>
      <c r="B148" t="s">
        <v>262</v>
      </c>
      <c r="C148" t="s">
        <v>263</v>
      </c>
      <c r="D148">
        <v>141</v>
      </c>
      <c r="E148">
        <v>147</v>
      </c>
      <c r="F148">
        <v>160</v>
      </c>
      <c r="G148">
        <v>101</v>
      </c>
      <c r="H148">
        <v>18</v>
      </c>
      <c r="I148">
        <v>-12.72</v>
      </c>
      <c r="J148">
        <v>865</v>
      </c>
      <c r="K148" s="6" t="str">
        <f>VLOOKUP(B148,category!E:F,2,FALSE)</f>
        <v>MEDICAL</v>
      </c>
      <c r="L148" s="4"/>
    </row>
    <row r="149" spans="1:12" x14ac:dyDescent="0.2">
      <c r="A149">
        <v>167</v>
      </c>
      <c r="B149" t="s">
        <v>338</v>
      </c>
      <c r="C149" t="s">
        <v>339</v>
      </c>
      <c r="D149">
        <v>27</v>
      </c>
      <c r="E149">
        <v>148</v>
      </c>
      <c r="F149">
        <v>116</v>
      </c>
      <c r="G149">
        <v>113</v>
      </c>
      <c r="H149">
        <v>112</v>
      </c>
      <c r="I149">
        <v>-12.08</v>
      </c>
      <c r="J149">
        <v>87</v>
      </c>
      <c r="K149" s="6" t="str">
        <f>VLOOKUP(B149,category!E:F,2,FALSE)</f>
        <v>RETAIL</v>
      </c>
      <c r="L149" s="4"/>
    </row>
    <row r="150" spans="1:12" x14ac:dyDescent="0.2">
      <c r="A150">
        <v>62</v>
      </c>
      <c r="B150" t="s">
        <v>128</v>
      </c>
      <c r="C150" t="s">
        <v>129</v>
      </c>
      <c r="D150">
        <v>33</v>
      </c>
      <c r="E150">
        <v>149</v>
      </c>
      <c r="F150">
        <v>140</v>
      </c>
      <c r="G150">
        <v>36</v>
      </c>
      <c r="H150">
        <v>58</v>
      </c>
      <c r="I150">
        <v>-19.75</v>
      </c>
      <c r="J150">
        <v>113</v>
      </c>
      <c r="K150" s="6" t="str">
        <f>VLOOKUP(B150,category!E:F,2,FALSE)</f>
        <v>ELECTRNCS</v>
      </c>
      <c r="L150" s="4"/>
    </row>
    <row r="151" spans="1:12" x14ac:dyDescent="0.2">
      <c r="A151">
        <v>23</v>
      </c>
      <c r="B151" t="s">
        <v>50</v>
      </c>
      <c r="C151" t="s">
        <v>51</v>
      </c>
      <c r="D151">
        <v>12</v>
      </c>
      <c r="E151">
        <v>150</v>
      </c>
      <c r="F151">
        <v>148</v>
      </c>
      <c r="G151">
        <v>110</v>
      </c>
      <c r="H151">
        <v>141</v>
      </c>
      <c r="I151">
        <v>-15.18</v>
      </c>
      <c r="J151">
        <v>41</v>
      </c>
      <c r="K151" s="6" t="str">
        <f>VLOOKUP(B151,category!E:F,2,FALSE)</f>
        <v>BUSINS SVC</v>
      </c>
      <c r="L151" s="4"/>
    </row>
    <row r="152" spans="1:12" x14ac:dyDescent="0.2">
      <c r="A152">
        <v>89</v>
      </c>
      <c r="B152" t="s">
        <v>182</v>
      </c>
      <c r="C152" t="s">
        <v>183</v>
      </c>
      <c r="D152">
        <v>2</v>
      </c>
      <c r="E152">
        <v>151</v>
      </c>
      <c r="F152">
        <v>155</v>
      </c>
      <c r="G152">
        <v>195</v>
      </c>
      <c r="H152">
        <v>194</v>
      </c>
      <c r="I152">
        <v>54.57</v>
      </c>
      <c r="J152">
        <v>10</v>
      </c>
      <c r="K152" s="6" t="str">
        <f>VLOOKUP(B152,category!E:F,2,FALSE)</f>
        <v>FOOD/BEV</v>
      </c>
      <c r="L152" s="4"/>
    </row>
    <row r="153" spans="1:12" x14ac:dyDescent="0.2">
      <c r="A153">
        <v>110</v>
      </c>
      <c r="B153" t="s">
        <v>224</v>
      </c>
      <c r="C153" t="s">
        <v>225</v>
      </c>
      <c r="D153">
        <v>17</v>
      </c>
      <c r="E153">
        <v>152</v>
      </c>
      <c r="F153">
        <v>141</v>
      </c>
      <c r="G153">
        <v>131</v>
      </c>
      <c r="H153">
        <v>124</v>
      </c>
      <c r="I153">
        <v>-5.19</v>
      </c>
      <c r="J153">
        <v>182</v>
      </c>
      <c r="K153" s="6" t="str">
        <f>VLOOKUP(B153,category!E:F,2,FALSE)</f>
        <v>LEISURE</v>
      </c>
      <c r="L153" s="4"/>
    </row>
    <row r="154" spans="1:12" x14ac:dyDescent="0.2">
      <c r="A154">
        <v>124</v>
      </c>
      <c r="B154" t="s">
        <v>252</v>
      </c>
      <c r="C154" t="s">
        <v>253</v>
      </c>
      <c r="D154">
        <v>19</v>
      </c>
      <c r="E154">
        <v>153</v>
      </c>
      <c r="F154">
        <v>158</v>
      </c>
      <c r="G154">
        <v>158</v>
      </c>
      <c r="H154">
        <v>168</v>
      </c>
      <c r="I154">
        <v>-12.22</v>
      </c>
      <c r="J154">
        <v>52</v>
      </c>
      <c r="K154" s="6" t="str">
        <f>VLOOKUP(B154,category!E:F,2,FALSE)</f>
        <v>MEDICAL</v>
      </c>
      <c r="L154" s="4"/>
    </row>
    <row r="155" spans="1:12" x14ac:dyDescent="0.2">
      <c r="A155">
        <v>74</v>
      </c>
      <c r="B155" t="s">
        <v>152</v>
      </c>
      <c r="C155" t="s">
        <v>153</v>
      </c>
      <c r="D155">
        <v>29</v>
      </c>
      <c r="E155">
        <v>154</v>
      </c>
      <c r="F155">
        <v>165</v>
      </c>
      <c r="G155">
        <v>27</v>
      </c>
      <c r="H155">
        <v>3</v>
      </c>
      <c r="I155">
        <v>-18.170000000000002</v>
      </c>
      <c r="J155">
        <v>242</v>
      </c>
      <c r="K155" s="6" t="str">
        <f>VLOOKUP(B155,category!E:F,2,FALSE)</f>
        <v>FINANCE</v>
      </c>
      <c r="L155" s="4"/>
    </row>
    <row r="156" spans="1:12" x14ac:dyDescent="0.2">
      <c r="A156">
        <v>46</v>
      </c>
      <c r="B156" t="s">
        <v>96</v>
      </c>
      <c r="C156" t="s">
        <v>97</v>
      </c>
      <c r="D156">
        <v>41</v>
      </c>
      <c r="E156">
        <v>155</v>
      </c>
      <c r="F156">
        <v>157</v>
      </c>
      <c r="G156">
        <v>90</v>
      </c>
      <c r="H156">
        <v>21</v>
      </c>
      <c r="I156">
        <v>-15.35</v>
      </c>
      <c r="J156">
        <v>272</v>
      </c>
      <c r="K156" s="6" t="str">
        <f>VLOOKUP(B156,category!E:F,2,FALSE)</f>
        <v>SOFTWARE</v>
      </c>
      <c r="L156" s="4"/>
    </row>
    <row r="157" spans="1:12" x14ac:dyDescent="0.2">
      <c r="A157">
        <v>113</v>
      </c>
      <c r="B157" t="s">
        <v>230</v>
      </c>
      <c r="C157" t="s">
        <v>231</v>
      </c>
      <c r="D157">
        <v>46</v>
      </c>
      <c r="E157">
        <v>156</v>
      </c>
      <c r="F157">
        <v>152</v>
      </c>
      <c r="G157">
        <v>48</v>
      </c>
      <c r="H157">
        <v>39</v>
      </c>
      <c r="I157">
        <v>-13.37</v>
      </c>
      <c r="J157">
        <v>381</v>
      </c>
      <c r="K157" s="6" t="str">
        <f>VLOOKUP(B157,category!E:F,2,FALSE)</f>
        <v>MACHINE</v>
      </c>
      <c r="L157" s="4"/>
    </row>
    <row r="158" spans="1:12" x14ac:dyDescent="0.2">
      <c r="A158">
        <v>139</v>
      </c>
      <c r="B158" t="s">
        <v>282</v>
      </c>
      <c r="C158" t="s">
        <v>283</v>
      </c>
      <c r="D158">
        <v>6</v>
      </c>
      <c r="E158">
        <v>157</v>
      </c>
      <c r="F158">
        <v>170</v>
      </c>
      <c r="G158">
        <v>169</v>
      </c>
      <c r="H158">
        <v>121</v>
      </c>
      <c r="I158">
        <v>-14.08</v>
      </c>
      <c r="J158">
        <v>18</v>
      </c>
      <c r="K158" s="6" t="str">
        <f>VLOOKUP(B158,category!E:F,2,FALSE)</f>
        <v>OFFICE</v>
      </c>
      <c r="L158" s="4"/>
    </row>
    <row r="159" spans="1:12" x14ac:dyDescent="0.2">
      <c r="A159">
        <v>133</v>
      </c>
      <c r="B159" t="s">
        <v>270</v>
      </c>
      <c r="C159" t="s">
        <v>271</v>
      </c>
      <c r="D159">
        <v>74</v>
      </c>
      <c r="E159">
        <v>158</v>
      </c>
      <c r="F159">
        <v>176</v>
      </c>
      <c r="G159">
        <v>97</v>
      </c>
      <c r="H159">
        <v>9</v>
      </c>
      <c r="I159">
        <v>-17.09</v>
      </c>
      <c r="J159">
        <v>251</v>
      </c>
      <c r="K159" s="6" t="str">
        <f>VLOOKUP(B159,category!E:F,2,FALSE)</f>
        <v>MEDICAL</v>
      </c>
      <c r="L159" s="4"/>
    </row>
    <row r="160" spans="1:12" x14ac:dyDescent="0.2">
      <c r="A160">
        <v>177</v>
      </c>
      <c r="B160" t="s">
        <v>358</v>
      </c>
      <c r="C160" t="s">
        <v>359</v>
      </c>
      <c r="D160">
        <v>8</v>
      </c>
      <c r="E160">
        <v>159</v>
      </c>
      <c r="F160">
        <v>164</v>
      </c>
      <c r="G160">
        <v>84</v>
      </c>
      <c r="H160">
        <v>50</v>
      </c>
      <c r="I160">
        <v>-13.68</v>
      </c>
      <c r="J160">
        <v>539</v>
      </c>
      <c r="K160" s="6" t="str">
        <f>VLOOKUP(B160,category!E:F,2,FALSE)</f>
        <v>TELECOM</v>
      </c>
      <c r="L160" s="4"/>
    </row>
    <row r="161" spans="1:12" x14ac:dyDescent="0.2">
      <c r="A161">
        <v>83</v>
      </c>
      <c r="B161" t="s">
        <v>170</v>
      </c>
      <c r="C161" t="s">
        <v>171</v>
      </c>
      <c r="D161">
        <v>228</v>
      </c>
      <c r="E161">
        <v>160</v>
      </c>
      <c r="F161">
        <v>159</v>
      </c>
      <c r="G161">
        <v>138</v>
      </c>
      <c r="H161">
        <v>120</v>
      </c>
      <c r="I161">
        <v>-13.6</v>
      </c>
      <c r="J161">
        <v>0</v>
      </c>
      <c r="K161" s="6" t="str">
        <f>VLOOKUP(B161,category!E:F,2,FALSE)</f>
        <v>MISC</v>
      </c>
      <c r="L161" s="4"/>
    </row>
    <row r="162" spans="1:12" x14ac:dyDescent="0.2">
      <c r="A162">
        <v>25</v>
      </c>
      <c r="B162" t="s">
        <v>54</v>
      </c>
      <c r="C162" t="s">
        <v>55</v>
      </c>
      <c r="D162">
        <v>22</v>
      </c>
      <c r="E162">
        <v>161</v>
      </c>
      <c r="F162">
        <v>149</v>
      </c>
      <c r="G162">
        <v>33</v>
      </c>
      <c r="H162">
        <v>140</v>
      </c>
      <c r="I162">
        <v>-22.66</v>
      </c>
      <c r="J162">
        <v>126</v>
      </c>
      <c r="K162" s="6" t="str">
        <f>VLOOKUP(B162,category!E:F,2,FALSE)</f>
        <v>BUILDING</v>
      </c>
      <c r="L162" s="4"/>
    </row>
    <row r="163" spans="1:12" x14ac:dyDescent="0.2">
      <c r="A163">
        <v>179</v>
      </c>
      <c r="B163" t="s">
        <v>362</v>
      </c>
      <c r="C163" t="s">
        <v>363</v>
      </c>
      <c r="D163">
        <v>18</v>
      </c>
      <c r="E163">
        <v>162</v>
      </c>
      <c r="F163">
        <v>162</v>
      </c>
      <c r="G163">
        <v>151</v>
      </c>
      <c r="H163">
        <v>64</v>
      </c>
      <c r="I163">
        <v>-16.77</v>
      </c>
      <c r="J163">
        <v>7</v>
      </c>
      <c r="K163" s="6" t="str">
        <f>VLOOKUP(B163,category!E:F,2,FALSE)</f>
        <v>TELECOM</v>
      </c>
      <c r="L163" s="4"/>
    </row>
    <row r="164" spans="1:12" x14ac:dyDescent="0.2">
      <c r="A164">
        <v>160</v>
      </c>
      <c r="B164" t="s">
        <v>324</v>
      </c>
      <c r="C164" t="s">
        <v>325</v>
      </c>
      <c r="D164">
        <v>14</v>
      </c>
      <c r="E164">
        <v>163</v>
      </c>
      <c r="F164">
        <v>132</v>
      </c>
      <c r="G164">
        <v>46</v>
      </c>
      <c r="H164">
        <v>20</v>
      </c>
      <c r="I164">
        <v>-21.12</v>
      </c>
      <c r="J164">
        <v>40</v>
      </c>
      <c r="K164" s="6" t="str">
        <f>VLOOKUP(B164,category!E:F,2,FALSE)</f>
        <v>RETAIL</v>
      </c>
      <c r="L164" s="4"/>
    </row>
    <row r="165" spans="1:12" x14ac:dyDescent="0.2">
      <c r="A165">
        <v>35</v>
      </c>
      <c r="B165" t="s">
        <v>74</v>
      </c>
      <c r="C165" t="s">
        <v>75</v>
      </c>
      <c r="D165">
        <v>10</v>
      </c>
      <c r="E165">
        <v>164</v>
      </c>
      <c r="F165">
        <v>172</v>
      </c>
      <c r="G165">
        <v>86</v>
      </c>
      <c r="H165">
        <v>12</v>
      </c>
      <c r="I165">
        <v>-13.22</v>
      </c>
      <c r="J165">
        <v>23</v>
      </c>
      <c r="K165" s="6" t="str">
        <f>VLOOKUP(B165,category!E:F,2,FALSE)</f>
        <v>BUSINS SVC</v>
      </c>
      <c r="L165" s="4"/>
    </row>
    <row r="166" spans="1:12" x14ac:dyDescent="0.2">
      <c r="A166">
        <v>163</v>
      </c>
      <c r="B166" t="s">
        <v>330</v>
      </c>
      <c r="C166" t="s">
        <v>331</v>
      </c>
      <c r="D166">
        <v>53</v>
      </c>
      <c r="E166">
        <v>165</v>
      </c>
      <c r="F166">
        <v>171</v>
      </c>
      <c r="G166">
        <v>88</v>
      </c>
      <c r="H166">
        <v>22</v>
      </c>
      <c r="I166">
        <v>-11.4</v>
      </c>
      <c r="J166">
        <v>474</v>
      </c>
      <c r="K166" s="6" t="str">
        <f>VLOOKUP(B166,category!E:F,2,FALSE)</f>
        <v>RETAIL</v>
      </c>
      <c r="L166" s="4"/>
    </row>
    <row r="167" spans="1:12" x14ac:dyDescent="0.2">
      <c r="A167">
        <v>24</v>
      </c>
      <c r="B167" t="s">
        <v>52</v>
      </c>
      <c r="C167" t="s">
        <v>53</v>
      </c>
      <c r="D167">
        <v>7</v>
      </c>
      <c r="E167">
        <v>166</v>
      </c>
      <c r="F167">
        <v>115</v>
      </c>
      <c r="G167">
        <v>22</v>
      </c>
      <c r="H167">
        <v>126</v>
      </c>
      <c r="I167">
        <v>-24.82</v>
      </c>
      <c r="J167">
        <v>17</v>
      </c>
      <c r="K167" s="6" t="str">
        <f>VLOOKUP(B167,category!E:F,2,FALSE)</f>
        <v>BUILDING</v>
      </c>
      <c r="L167" s="4"/>
    </row>
    <row r="168" spans="1:12" x14ac:dyDescent="0.2">
      <c r="A168">
        <v>21</v>
      </c>
      <c r="B168" t="s">
        <v>46</v>
      </c>
      <c r="C168" t="s">
        <v>47</v>
      </c>
      <c r="D168">
        <v>6</v>
      </c>
      <c r="E168">
        <v>167</v>
      </c>
      <c r="F168">
        <v>167</v>
      </c>
      <c r="G168">
        <v>166</v>
      </c>
      <c r="H168">
        <v>149</v>
      </c>
      <c r="I168">
        <v>-13.86</v>
      </c>
      <c r="J168">
        <v>205</v>
      </c>
      <c r="K168" s="6" t="str">
        <f>VLOOKUP(B168,category!E:F,2,FALSE)</f>
        <v>BUILDING</v>
      </c>
      <c r="L168" s="4"/>
    </row>
    <row r="169" spans="1:12" x14ac:dyDescent="0.2">
      <c r="A169">
        <v>52</v>
      </c>
      <c r="B169" t="s">
        <v>108</v>
      </c>
      <c r="C169" t="s">
        <v>109</v>
      </c>
      <c r="D169">
        <v>12</v>
      </c>
      <c r="E169">
        <v>168</v>
      </c>
      <c r="F169">
        <v>184</v>
      </c>
      <c r="G169">
        <v>192</v>
      </c>
      <c r="H169">
        <v>186</v>
      </c>
      <c r="I169">
        <v>-11.67</v>
      </c>
      <c r="J169">
        <v>13</v>
      </c>
      <c r="K169" s="6" t="str">
        <f>VLOOKUP(B169,category!E:F,2,FALSE)</f>
        <v>COMPUTER</v>
      </c>
      <c r="L169" s="4"/>
    </row>
    <row r="170" spans="1:12" x14ac:dyDescent="0.2">
      <c r="A170">
        <v>56</v>
      </c>
      <c r="B170" t="s">
        <v>116</v>
      </c>
      <c r="C170" t="s">
        <v>117</v>
      </c>
      <c r="D170">
        <v>32</v>
      </c>
      <c r="E170">
        <v>169</v>
      </c>
      <c r="F170">
        <v>175</v>
      </c>
      <c r="G170">
        <v>185</v>
      </c>
      <c r="H170">
        <v>196</v>
      </c>
      <c r="I170">
        <v>-12.35</v>
      </c>
      <c r="J170">
        <v>33</v>
      </c>
      <c r="K170" s="6" t="str">
        <f>VLOOKUP(B170,category!E:F,2,FALSE)</f>
        <v>CONSUMER</v>
      </c>
      <c r="L170" s="4"/>
    </row>
    <row r="171" spans="1:12" x14ac:dyDescent="0.2">
      <c r="A171">
        <v>185</v>
      </c>
      <c r="B171" t="s">
        <v>374</v>
      </c>
      <c r="C171" t="s">
        <v>375</v>
      </c>
      <c r="D171">
        <v>21</v>
      </c>
      <c r="E171">
        <v>170</v>
      </c>
      <c r="F171">
        <v>161</v>
      </c>
      <c r="G171">
        <v>182</v>
      </c>
      <c r="H171">
        <v>190</v>
      </c>
      <c r="I171">
        <v>-8.11</v>
      </c>
      <c r="J171">
        <v>1003</v>
      </c>
      <c r="K171" s="6" t="str">
        <f>VLOOKUP(B171,category!E:F,2,FALSE)</f>
        <v>TRANSPRT</v>
      </c>
      <c r="L171" s="4"/>
    </row>
    <row r="172" spans="1:12" x14ac:dyDescent="0.2">
      <c r="A172">
        <v>95</v>
      </c>
      <c r="B172" t="s">
        <v>194</v>
      </c>
      <c r="C172" t="s">
        <v>195</v>
      </c>
      <c r="D172">
        <v>13</v>
      </c>
      <c r="E172">
        <v>171</v>
      </c>
      <c r="F172">
        <v>168</v>
      </c>
      <c r="G172">
        <v>162</v>
      </c>
      <c r="H172">
        <v>171</v>
      </c>
      <c r="I172">
        <v>-15.78</v>
      </c>
      <c r="J172">
        <v>63</v>
      </c>
      <c r="K172" s="6" t="str">
        <f>VLOOKUP(B172,category!E:F,2,FALSE)</f>
        <v>CONSUMER</v>
      </c>
      <c r="L172" s="4"/>
    </row>
    <row r="173" spans="1:12" x14ac:dyDescent="0.2">
      <c r="A173">
        <v>171</v>
      </c>
      <c r="B173" t="s">
        <v>346</v>
      </c>
      <c r="C173" t="s">
        <v>347</v>
      </c>
      <c r="D173">
        <v>48</v>
      </c>
      <c r="E173">
        <v>172</v>
      </c>
      <c r="F173">
        <v>163</v>
      </c>
      <c r="G173">
        <v>146</v>
      </c>
      <c r="H173">
        <v>90</v>
      </c>
      <c r="I173">
        <v>-15.73</v>
      </c>
      <c r="J173">
        <v>70</v>
      </c>
      <c r="K173" s="6" t="str">
        <f>VLOOKUP(B173,category!E:F,2,FALSE)</f>
        <v>BUSINS SVC</v>
      </c>
      <c r="L173" s="4"/>
    </row>
    <row r="174" spans="1:12" x14ac:dyDescent="0.2">
      <c r="A174">
        <v>96</v>
      </c>
      <c r="B174" t="s">
        <v>196</v>
      </c>
      <c r="C174" t="s">
        <v>197</v>
      </c>
      <c r="D174">
        <v>16</v>
      </c>
      <c r="E174">
        <v>173</v>
      </c>
      <c r="F174">
        <v>169</v>
      </c>
      <c r="G174">
        <v>183</v>
      </c>
      <c r="H174">
        <v>133</v>
      </c>
      <c r="I174">
        <v>-16.39</v>
      </c>
      <c r="J174">
        <v>18</v>
      </c>
      <c r="K174" s="6" t="str">
        <f>VLOOKUP(B174,category!E:F,2,FALSE)</f>
        <v>CONSUMER</v>
      </c>
      <c r="L174" s="4"/>
    </row>
    <row r="175" spans="1:12" x14ac:dyDescent="0.2">
      <c r="A175">
        <v>7</v>
      </c>
      <c r="B175" t="s">
        <v>18</v>
      </c>
      <c r="C175" t="s">
        <v>19</v>
      </c>
      <c r="D175">
        <v>7</v>
      </c>
      <c r="E175">
        <v>174</v>
      </c>
      <c r="F175">
        <v>166</v>
      </c>
      <c r="G175">
        <v>153</v>
      </c>
      <c r="H175">
        <v>150</v>
      </c>
      <c r="I175">
        <v>-16.32</v>
      </c>
      <c r="J175">
        <v>6</v>
      </c>
      <c r="K175" s="6" t="str">
        <f>VLOOKUP(B175,category!E:F,2,FALSE)</f>
        <v>AUTO</v>
      </c>
      <c r="L175" s="4"/>
    </row>
    <row r="176" spans="1:12" x14ac:dyDescent="0.2">
      <c r="A176">
        <v>42</v>
      </c>
      <c r="B176" t="s">
        <v>88</v>
      </c>
      <c r="C176" t="s">
        <v>89</v>
      </c>
      <c r="D176">
        <v>12</v>
      </c>
      <c r="E176">
        <v>175</v>
      </c>
      <c r="F176">
        <v>178</v>
      </c>
      <c r="G176">
        <v>18</v>
      </c>
      <c r="H176">
        <v>31</v>
      </c>
      <c r="I176">
        <v>-19.73</v>
      </c>
      <c r="J176">
        <v>240</v>
      </c>
      <c r="K176" s="6" t="str">
        <f>VLOOKUP(B176,category!E:F,2,FALSE)</f>
        <v>SOFTWARE</v>
      </c>
      <c r="L176" s="4"/>
    </row>
    <row r="177" spans="1:12" x14ac:dyDescent="0.2">
      <c r="A177">
        <v>159</v>
      </c>
      <c r="B177" t="s">
        <v>322</v>
      </c>
      <c r="C177" t="s">
        <v>323</v>
      </c>
      <c r="D177">
        <v>60</v>
      </c>
      <c r="E177">
        <v>176</v>
      </c>
      <c r="F177">
        <v>186</v>
      </c>
      <c r="G177">
        <v>159</v>
      </c>
      <c r="H177">
        <v>73</v>
      </c>
      <c r="I177">
        <v>-8.1199999999999992</v>
      </c>
      <c r="J177">
        <v>2638</v>
      </c>
      <c r="K177" s="6" t="str">
        <f>VLOOKUP(B177,category!E:F,2,FALSE)</f>
        <v>RETAIL</v>
      </c>
      <c r="L177" s="4"/>
    </row>
    <row r="178" spans="1:12" x14ac:dyDescent="0.2">
      <c r="A178">
        <v>176</v>
      </c>
      <c r="B178" t="s">
        <v>356</v>
      </c>
      <c r="C178" t="s">
        <v>357</v>
      </c>
      <c r="D178">
        <v>14</v>
      </c>
      <c r="E178">
        <v>177</v>
      </c>
      <c r="F178">
        <v>174</v>
      </c>
      <c r="G178">
        <v>178</v>
      </c>
      <c r="H178">
        <v>52</v>
      </c>
      <c r="I178">
        <v>-15.22</v>
      </c>
      <c r="J178">
        <v>295</v>
      </c>
      <c r="K178" s="6" t="str">
        <f>VLOOKUP(B178,category!E:F,2,FALSE)</f>
        <v>TELECOM</v>
      </c>
      <c r="L178" s="4"/>
    </row>
    <row r="179" spans="1:12" x14ac:dyDescent="0.2">
      <c r="A179">
        <v>63</v>
      </c>
      <c r="B179" t="s">
        <v>130</v>
      </c>
      <c r="C179" t="s">
        <v>131</v>
      </c>
      <c r="D179">
        <v>13</v>
      </c>
      <c r="E179">
        <v>178</v>
      </c>
      <c r="F179">
        <v>179</v>
      </c>
      <c r="G179">
        <v>40</v>
      </c>
      <c r="H179">
        <v>54</v>
      </c>
      <c r="I179">
        <v>-21.48</v>
      </c>
      <c r="J179">
        <v>59</v>
      </c>
      <c r="K179" s="6" t="str">
        <f>VLOOKUP(B179,category!E:F,2,FALSE)</f>
        <v>ELECTRNCS</v>
      </c>
      <c r="L179" s="4"/>
    </row>
    <row r="180" spans="1:12" x14ac:dyDescent="0.2">
      <c r="A180">
        <v>107</v>
      </c>
      <c r="B180" t="s">
        <v>218</v>
      </c>
      <c r="C180" t="s">
        <v>219</v>
      </c>
      <c r="D180">
        <v>22</v>
      </c>
      <c r="E180">
        <v>179</v>
      </c>
      <c r="F180">
        <v>177</v>
      </c>
      <c r="G180">
        <v>174</v>
      </c>
      <c r="H180">
        <v>89</v>
      </c>
      <c r="I180">
        <v>-19.8</v>
      </c>
      <c r="J180">
        <v>49</v>
      </c>
      <c r="K180" s="6" t="str">
        <f>VLOOKUP(B180,category!E:F,2,FALSE)</f>
        <v>LEISURE</v>
      </c>
      <c r="L180" s="4"/>
    </row>
    <row r="181" spans="1:12" x14ac:dyDescent="0.2">
      <c r="A181">
        <v>172</v>
      </c>
      <c r="B181" t="s">
        <v>348</v>
      </c>
      <c r="C181" t="s">
        <v>349</v>
      </c>
      <c r="D181">
        <v>5</v>
      </c>
      <c r="E181">
        <v>180</v>
      </c>
      <c r="F181">
        <v>182</v>
      </c>
      <c r="G181">
        <v>105</v>
      </c>
      <c r="H181">
        <v>166</v>
      </c>
      <c r="I181">
        <v>-19.78</v>
      </c>
      <c r="J181">
        <v>93</v>
      </c>
      <c r="K181" s="6" t="str">
        <f>VLOOKUP(B181,category!E:F,2,FALSE)</f>
        <v>CONSUMER</v>
      </c>
      <c r="L181" s="4"/>
    </row>
    <row r="182" spans="1:12" x14ac:dyDescent="0.2">
      <c r="A182">
        <v>154</v>
      </c>
      <c r="B182" t="s">
        <v>312</v>
      </c>
      <c r="C182" t="s">
        <v>313</v>
      </c>
      <c r="D182">
        <v>5</v>
      </c>
      <c r="E182">
        <v>181</v>
      </c>
      <c r="F182">
        <v>194</v>
      </c>
      <c r="G182">
        <v>188</v>
      </c>
      <c r="H182">
        <v>153</v>
      </c>
      <c r="I182">
        <v>-2.23</v>
      </c>
      <c r="J182">
        <v>35</v>
      </c>
      <c r="K182" s="6" t="str">
        <f>VLOOKUP(B182,category!E:F,2,FALSE)</f>
        <v>RETAIL</v>
      </c>
      <c r="L182" s="4"/>
    </row>
    <row r="183" spans="1:12" x14ac:dyDescent="0.2">
      <c r="A183">
        <v>29</v>
      </c>
      <c r="B183" t="s">
        <v>62</v>
      </c>
      <c r="C183" t="s">
        <v>63</v>
      </c>
      <c r="D183">
        <v>4</v>
      </c>
      <c r="E183">
        <v>182</v>
      </c>
      <c r="F183">
        <v>180</v>
      </c>
      <c r="G183">
        <v>63</v>
      </c>
      <c r="H183">
        <v>152</v>
      </c>
      <c r="I183">
        <v>-27.23</v>
      </c>
      <c r="J183">
        <v>112</v>
      </c>
      <c r="K183" s="6" t="str">
        <f>VLOOKUP(B183,category!E:F,2,FALSE)</f>
        <v>BUILDING</v>
      </c>
      <c r="L183" s="4"/>
    </row>
    <row r="184" spans="1:12" x14ac:dyDescent="0.2">
      <c r="A184">
        <v>41</v>
      </c>
      <c r="B184" t="s">
        <v>86</v>
      </c>
      <c r="C184" t="s">
        <v>87</v>
      </c>
      <c r="D184">
        <v>26</v>
      </c>
      <c r="E184">
        <v>183</v>
      </c>
      <c r="F184">
        <v>189</v>
      </c>
      <c r="G184">
        <v>52</v>
      </c>
      <c r="H184">
        <v>15</v>
      </c>
      <c r="I184">
        <v>-14.45</v>
      </c>
      <c r="J184">
        <v>350</v>
      </c>
      <c r="K184" s="6" t="str">
        <f>VLOOKUP(B184,category!E:F,2,FALSE)</f>
        <v>SOFTWARE</v>
      </c>
      <c r="L184" s="4"/>
    </row>
    <row r="185" spans="1:12" x14ac:dyDescent="0.2">
      <c r="A185">
        <v>115</v>
      </c>
      <c r="B185" t="s">
        <v>234</v>
      </c>
      <c r="C185" t="s">
        <v>235</v>
      </c>
      <c r="D185">
        <v>4</v>
      </c>
      <c r="E185">
        <v>184</v>
      </c>
      <c r="F185">
        <v>183</v>
      </c>
      <c r="G185">
        <v>156</v>
      </c>
      <c r="H185">
        <v>92</v>
      </c>
      <c r="I185">
        <v>-13.45</v>
      </c>
      <c r="J185">
        <v>27</v>
      </c>
      <c r="K185" s="6" t="str">
        <f>VLOOKUP(B185,category!E:F,2,FALSE)</f>
        <v>MACHINE</v>
      </c>
      <c r="L185" s="4"/>
    </row>
    <row r="186" spans="1:12" x14ac:dyDescent="0.2">
      <c r="A186">
        <v>153</v>
      </c>
      <c r="B186" t="s">
        <v>310</v>
      </c>
      <c r="C186" t="s">
        <v>311</v>
      </c>
      <c r="D186">
        <v>34</v>
      </c>
      <c r="E186">
        <v>185</v>
      </c>
      <c r="F186">
        <v>154</v>
      </c>
      <c r="G186">
        <v>141</v>
      </c>
      <c r="H186">
        <v>48</v>
      </c>
      <c r="I186">
        <v>-24.01</v>
      </c>
      <c r="J186">
        <v>255</v>
      </c>
      <c r="K186" s="6" t="str">
        <f>VLOOKUP(B186,category!E:F,2,FALSE)</f>
        <v>RETAIL</v>
      </c>
      <c r="L186" s="4"/>
    </row>
    <row r="187" spans="1:12" x14ac:dyDescent="0.2">
      <c r="A187">
        <v>48</v>
      </c>
      <c r="B187" t="s">
        <v>100</v>
      </c>
      <c r="C187" t="s">
        <v>101</v>
      </c>
      <c r="D187">
        <v>35</v>
      </c>
      <c r="E187">
        <v>186</v>
      </c>
      <c r="F187">
        <v>181</v>
      </c>
      <c r="G187">
        <v>187</v>
      </c>
      <c r="H187">
        <v>60</v>
      </c>
      <c r="I187">
        <v>-17.579999999999998</v>
      </c>
      <c r="J187">
        <v>99</v>
      </c>
      <c r="K187" s="6" t="str">
        <f>VLOOKUP(B187,category!E:F,2,FALSE)</f>
        <v>SOFTWARE</v>
      </c>
      <c r="L187" s="4"/>
    </row>
    <row r="188" spans="1:12" x14ac:dyDescent="0.2">
      <c r="A188">
        <v>40</v>
      </c>
      <c r="B188" t="s">
        <v>84</v>
      </c>
      <c r="C188" t="s">
        <v>85</v>
      </c>
      <c r="D188">
        <v>44</v>
      </c>
      <c r="E188">
        <v>187</v>
      </c>
      <c r="F188">
        <v>190</v>
      </c>
      <c r="G188">
        <v>74</v>
      </c>
      <c r="H188">
        <v>8</v>
      </c>
      <c r="I188">
        <v>-21.32</v>
      </c>
      <c r="J188">
        <v>202</v>
      </c>
      <c r="K188" s="6" t="str">
        <f>VLOOKUP(B188,category!E:F,2,FALSE)</f>
        <v>SOFTWARE</v>
      </c>
      <c r="L188" s="4"/>
    </row>
    <row r="189" spans="1:12" x14ac:dyDescent="0.2">
      <c r="A189">
        <v>130</v>
      </c>
      <c r="B189" t="s">
        <v>264</v>
      </c>
      <c r="C189" t="s">
        <v>265</v>
      </c>
      <c r="D189">
        <v>42</v>
      </c>
      <c r="E189">
        <v>188</v>
      </c>
      <c r="F189">
        <v>185</v>
      </c>
      <c r="G189">
        <v>65</v>
      </c>
      <c r="H189">
        <v>11</v>
      </c>
      <c r="I189">
        <v>-21</v>
      </c>
      <c r="J189">
        <v>513</v>
      </c>
      <c r="K189" s="6" t="str">
        <f>VLOOKUP(B189,category!E:F,2,FALSE)</f>
        <v>MEDICAL</v>
      </c>
      <c r="L189" s="4"/>
    </row>
    <row r="190" spans="1:12" x14ac:dyDescent="0.2">
      <c r="A190">
        <v>75</v>
      </c>
      <c r="B190" t="s">
        <v>154</v>
      </c>
      <c r="C190" t="s">
        <v>155</v>
      </c>
      <c r="D190">
        <v>40</v>
      </c>
      <c r="E190">
        <v>189</v>
      </c>
      <c r="F190">
        <v>173</v>
      </c>
      <c r="G190">
        <v>155</v>
      </c>
      <c r="H190">
        <v>45</v>
      </c>
      <c r="I190">
        <v>-7.58</v>
      </c>
      <c r="J190">
        <v>1180</v>
      </c>
      <c r="K190" s="6" t="str">
        <f>VLOOKUP(B190,category!E:F,2,FALSE)</f>
        <v>FINANCE</v>
      </c>
      <c r="L190" s="4"/>
    </row>
    <row r="191" spans="1:12" x14ac:dyDescent="0.2">
      <c r="A191">
        <v>45</v>
      </c>
      <c r="B191" t="s">
        <v>94</v>
      </c>
      <c r="C191" t="s">
        <v>95</v>
      </c>
      <c r="D191">
        <v>124</v>
      </c>
      <c r="E191">
        <v>190</v>
      </c>
      <c r="F191">
        <v>187</v>
      </c>
      <c r="G191">
        <v>106</v>
      </c>
      <c r="H191">
        <v>13</v>
      </c>
      <c r="I191">
        <v>-25.36</v>
      </c>
      <c r="J191">
        <v>1317</v>
      </c>
      <c r="K191" s="6" t="str">
        <f>VLOOKUP(B191,category!E:F,2,FALSE)</f>
        <v>SOFTWARE</v>
      </c>
      <c r="L191" s="4"/>
    </row>
    <row r="192" spans="1:12" x14ac:dyDescent="0.2">
      <c r="A192">
        <v>43</v>
      </c>
      <c r="B192" t="s">
        <v>90</v>
      </c>
      <c r="C192" t="s">
        <v>91</v>
      </c>
      <c r="D192">
        <v>8</v>
      </c>
      <c r="E192">
        <v>191</v>
      </c>
      <c r="F192">
        <v>191</v>
      </c>
      <c r="G192">
        <v>104</v>
      </c>
      <c r="H192">
        <v>17</v>
      </c>
      <c r="I192">
        <v>-19.45</v>
      </c>
      <c r="J192">
        <v>2496</v>
      </c>
      <c r="K192" s="6" t="str">
        <f>VLOOKUP(B192,category!E:F,2,FALSE)</f>
        <v>SOFTWARE</v>
      </c>
      <c r="L192" s="4"/>
    </row>
    <row r="193" spans="1:12" x14ac:dyDescent="0.2">
      <c r="A193">
        <v>4</v>
      </c>
      <c r="B193" t="s">
        <v>12</v>
      </c>
      <c r="C193" t="s">
        <v>13</v>
      </c>
      <c r="D193">
        <v>9</v>
      </c>
      <c r="E193">
        <v>192</v>
      </c>
      <c r="F193">
        <v>193</v>
      </c>
      <c r="G193">
        <v>150</v>
      </c>
      <c r="H193">
        <v>29</v>
      </c>
      <c r="I193">
        <v>-23.35</v>
      </c>
      <c r="J193">
        <v>216</v>
      </c>
      <c r="K193" s="6" t="str">
        <f>VLOOKUP(B193,category!E:F,2,FALSE)</f>
        <v>APPAREL</v>
      </c>
      <c r="L193" s="4"/>
    </row>
    <row r="194" spans="1:12" x14ac:dyDescent="0.2">
      <c r="A194">
        <v>55</v>
      </c>
      <c r="B194" t="s">
        <v>114</v>
      </c>
      <c r="C194" t="s">
        <v>115</v>
      </c>
      <c r="D194">
        <v>13</v>
      </c>
      <c r="E194">
        <v>193</v>
      </c>
      <c r="F194">
        <v>192</v>
      </c>
      <c r="G194">
        <v>193</v>
      </c>
      <c r="H194">
        <v>128</v>
      </c>
      <c r="I194">
        <v>-17.98</v>
      </c>
      <c r="J194">
        <v>30</v>
      </c>
      <c r="K194" s="6" t="str">
        <f>VLOOKUP(B194,category!E:F,2,FALSE)</f>
        <v>CONSUMER</v>
      </c>
      <c r="L194" s="4"/>
    </row>
    <row r="195" spans="1:12" x14ac:dyDescent="0.2">
      <c r="A195">
        <v>158</v>
      </c>
      <c r="B195" t="s">
        <v>320</v>
      </c>
      <c r="C195" t="s">
        <v>321</v>
      </c>
      <c r="D195">
        <v>18</v>
      </c>
      <c r="E195">
        <v>194</v>
      </c>
      <c r="F195">
        <v>188</v>
      </c>
      <c r="G195">
        <v>186</v>
      </c>
      <c r="H195">
        <v>122</v>
      </c>
      <c r="I195">
        <v>-26.17</v>
      </c>
      <c r="J195">
        <v>28</v>
      </c>
      <c r="K195" s="6" t="str">
        <f>VLOOKUP(B195,category!E:F,2,FALSE)</f>
        <v>RETAIL</v>
      </c>
      <c r="L195" s="4"/>
    </row>
    <row r="196" spans="1:12" x14ac:dyDescent="0.2">
      <c r="A196">
        <v>106</v>
      </c>
      <c r="B196" t="s">
        <v>216</v>
      </c>
      <c r="C196" t="s">
        <v>217</v>
      </c>
      <c r="D196">
        <v>23</v>
      </c>
      <c r="E196">
        <v>195</v>
      </c>
      <c r="F196">
        <v>195</v>
      </c>
      <c r="G196">
        <v>147</v>
      </c>
      <c r="H196">
        <v>103</v>
      </c>
      <c r="I196">
        <v>-33.99</v>
      </c>
      <c r="J196">
        <v>218</v>
      </c>
      <c r="K196" s="6" t="str">
        <f>VLOOKUP(B196,category!E:F,2,FALSE)</f>
        <v>LEISURE</v>
      </c>
      <c r="L196" s="4"/>
    </row>
    <row r="197" spans="1:12" x14ac:dyDescent="0.2">
      <c r="A197">
        <v>44</v>
      </c>
      <c r="B197" t="s">
        <v>92</v>
      </c>
      <c r="C197" t="s">
        <v>93</v>
      </c>
      <c r="D197">
        <v>19</v>
      </c>
      <c r="E197">
        <v>196</v>
      </c>
      <c r="F197">
        <v>196</v>
      </c>
      <c r="G197">
        <v>190</v>
      </c>
      <c r="H197">
        <v>145</v>
      </c>
      <c r="I197">
        <v>-19.739999999999998</v>
      </c>
      <c r="J197">
        <v>43</v>
      </c>
      <c r="K197" s="6" t="str">
        <f>VLOOKUP(B197,category!E:F,2,FALSE)</f>
        <v>SOFTWARE</v>
      </c>
      <c r="L197" s="4"/>
    </row>
    <row r="198" spans="1:12" x14ac:dyDescent="0.2">
      <c r="A198">
        <v>161</v>
      </c>
      <c r="B198" t="s">
        <v>326</v>
      </c>
      <c r="C198" t="s">
        <v>327</v>
      </c>
      <c r="D198">
        <v>6</v>
      </c>
      <c r="E198">
        <v>197</v>
      </c>
      <c r="F198">
        <v>197</v>
      </c>
      <c r="G198">
        <v>197</v>
      </c>
      <c r="H198">
        <v>169</v>
      </c>
      <c r="I198">
        <v>-33.06</v>
      </c>
      <c r="J198">
        <v>2</v>
      </c>
      <c r="K198" s="6" t="str">
        <f>VLOOKUP(B198,category!E:F,2,FALSE)</f>
        <v>RETAIL</v>
      </c>
      <c r="L198" s="4"/>
    </row>
    <row r="199" spans="1:12" x14ac:dyDescent="0.2">
      <c r="K199" s="5"/>
      <c r="L199" s="4"/>
    </row>
    <row r="200" spans="1:12" x14ac:dyDescent="0.2">
      <c r="K200" s="5"/>
      <c r="L200" s="4"/>
    </row>
    <row r="201" spans="1:12" x14ac:dyDescent="0.2">
      <c r="K201" s="5"/>
      <c r="L201" s="4"/>
    </row>
    <row r="202" spans="1:12" x14ac:dyDescent="0.2">
      <c r="K202" s="5"/>
      <c r="L202" s="4"/>
    </row>
    <row r="203" spans="1:12" x14ac:dyDescent="0.2">
      <c r="K203" s="5"/>
      <c r="L203" s="4"/>
    </row>
    <row r="204" spans="1:12" x14ac:dyDescent="0.2">
      <c r="K204" s="5"/>
      <c r="L204" s="4"/>
    </row>
    <row r="205" spans="1:12" x14ac:dyDescent="0.2">
      <c r="K205" s="5"/>
      <c r="L205" s="4"/>
    </row>
    <row r="206" spans="1:12" x14ac:dyDescent="0.2">
      <c r="K206" s="5"/>
      <c r="L206" s="4"/>
    </row>
    <row r="207" spans="1:12" x14ac:dyDescent="0.2">
      <c r="K207" s="5"/>
      <c r="L207" s="4"/>
    </row>
    <row r="208" spans="1:12" x14ac:dyDescent="0.2">
      <c r="K208" s="5"/>
      <c r="L208" s="4"/>
    </row>
    <row r="209" spans="11:12" x14ac:dyDescent="0.2">
      <c r="K209" s="5"/>
      <c r="L209" s="4"/>
    </row>
    <row r="210" spans="11:12" x14ac:dyDescent="0.2">
      <c r="K210" s="5"/>
      <c r="L210" s="4"/>
    </row>
    <row r="211" spans="11:12" x14ac:dyDescent="0.2">
      <c r="K211" s="5"/>
      <c r="L211" s="4"/>
    </row>
    <row r="212" spans="11:12" x14ac:dyDescent="0.2">
      <c r="K212" s="5"/>
      <c r="L212" s="4"/>
    </row>
    <row r="213" spans="11:12" x14ac:dyDescent="0.2">
      <c r="K213" s="5"/>
      <c r="L213" s="4"/>
    </row>
    <row r="214" spans="11:12" x14ac:dyDescent="0.2">
      <c r="K214" s="5"/>
      <c r="L214" s="4"/>
    </row>
    <row r="215" spans="11:12" x14ac:dyDescent="0.2">
      <c r="K215" s="5"/>
      <c r="L215" s="4"/>
    </row>
    <row r="216" spans="11:12" x14ac:dyDescent="0.2">
      <c r="K216" s="5"/>
      <c r="L216" s="4"/>
    </row>
    <row r="217" spans="11:12" x14ac:dyDescent="0.2">
      <c r="K217" s="5"/>
      <c r="L217" s="4"/>
    </row>
    <row r="218" spans="11:12" x14ac:dyDescent="0.2">
      <c r="K218" s="5"/>
      <c r="L218" s="4"/>
    </row>
    <row r="219" spans="11:12" x14ac:dyDescent="0.2">
      <c r="K219" s="5"/>
      <c r="L219" s="4"/>
    </row>
    <row r="220" spans="11:12" x14ac:dyDescent="0.2">
      <c r="K220" s="5"/>
      <c r="L220" s="4"/>
    </row>
    <row r="221" spans="11:12" x14ac:dyDescent="0.2">
      <c r="K221" s="5"/>
      <c r="L221" s="4"/>
    </row>
    <row r="222" spans="11:12" x14ac:dyDescent="0.2">
      <c r="K222" s="5"/>
      <c r="L222" s="4"/>
    </row>
    <row r="223" spans="11:12" x14ac:dyDescent="0.2">
      <c r="K223" s="5"/>
      <c r="L223" s="4"/>
    </row>
    <row r="224" spans="11:12" x14ac:dyDescent="0.2">
      <c r="K224" s="5"/>
      <c r="L224" s="4"/>
    </row>
    <row r="225" spans="11:12" x14ac:dyDescent="0.2">
      <c r="K225" s="5"/>
      <c r="L225" s="4"/>
    </row>
    <row r="226" spans="11:12" x14ac:dyDescent="0.2">
      <c r="K226" s="5"/>
      <c r="L226" s="4"/>
    </row>
    <row r="227" spans="11:12" x14ac:dyDescent="0.2">
      <c r="K227" s="5"/>
      <c r="L227" s="4"/>
    </row>
    <row r="228" spans="11:12" x14ac:dyDescent="0.2">
      <c r="K228" s="5"/>
      <c r="L228" s="4"/>
    </row>
    <row r="229" spans="11:12" x14ac:dyDescent="0.2">
      <c r="K229" s="5"/>
      <c r="L229" s="4"/>
    </row>
    <row r="230" spans="11:12" x14ac:dyDescent="0.2">
      <c r="K230" s="5"/>
      <c r="L230" s="4"/>
    </row>
    <row r="231" spans="11:12" x14ac:dyDescent="0.2">
      <c r="K231" s="5"/>
      <c r="L231" s="4"/>
    </row>
    <row r="232" spans="11:12" x14ac:dyDescent="0.2">
      <c r="K232" s="5"/>
      <c r="L232" s="4"/>
    </row>
    <row r="233" spans="11:12" x14ac:dyDescent="0.2">
      <c r="K233" s="5"/>
      <c r="L233" s="4"/>
    </row>
    <row r="234" spans="11:12" x14ac:dyDescent="0.2">
      <c r="K234" s="5"/>
      <c r="L234" s="4"/>
    </row>
    <row r="235" spans="11:12" x14ac:dyDescent="0.2">
      <c r="K235" s="5"/>
      <c r="L235" s="4"/>
    </row>
    <row r="236" spans="11:12" x14ac:dyDescent="0.2">
      <c r="K236" s="5"/>
      <c r="L236" s="4"/>
    </row>
    <row r="237" spans="11:12" x14ac:dyDescent="0.2">
      <c r="K237" s="5"/>
      <c r="L237" s="4"/>
    </row>
    <row r="238" spans="11:12" x14ac:dyDescent="0.2">
      <c r="K238" s="5"/>
      <c r="L238" s="4"/>
    </row>
    <row r="239" spans="11:12" x14ac:dyDescent="0.2">
      <c r="K239" s="5"/>
      <c r="L239" s="4"/>
    </row>
    <row r="240" spans="11:12" x14ac:dyDescent="0.2">
      <c r="K240" s="5"/>
      <c r="L240" s="4"/>
    </row>
    <row r="241" spans="11:12" x14ac:dyDescent="0.2">
      <c r="K241" s="5"/>
      <c r="L241" s="4"/>
    </row>
    <row r="242" spans="11:12" x14ac:dyDescent="0.2">
      <c r="K242" s="5"/>
      <c r="L242" s="4"/>
    </row>
    <row r="243" spans="11:12" x14ac:dyDescent="0.2">
      <c r="K243" s="5"/>
      <c r="L243" s="4"/>
    </row>
    <row r="244" spans="11:12" x14ac:dyDescent="0.2">
      <c r="K244" s="5"/>
      <c r="L244" s="4"/>
    </row>
    <row r="245" spans="11:12" x14ac:dyDescent="0.2">
      <c r="K245" s="5"/>
      <c r="L245" s="4"/>
    </row>
    <row r="246" spans="11:12" x14ac:dyDescent="0.2">
      <c r="K246" s="5"/>
      <c r="L246" s="4"/>
    </row>
    <row r="247" spans="11:12" x14ac:dyDescent="0.2">
      <c r="K247" s="5"/>
      <c r="L247" s="4"/>
    </row>
    <row r="248" spans="11:12" x14ac:dyDescent="0.2">
      <c r="K248" s="5"/>
      <c r="L248" s="4"/>
    </row>
    <row r="249" spans="11:12" x14ac:dyDescent="0.2">
      <c r="K249" s="5"/>
      <c r="L249" s="4"/>
    </row>
    <row r="250" spans="11:12" x14ac:dyDescent="0.2">
      <c r="K250" s="5"/>
      <c r="L250" s="4"/>
    </row>
    <row r="251" spans="11:12" x14ac:dyDescent="0.2">
      <c r="K251" s="5"/>
      <c r="L251" s="4"/>
    </row>
    <row r="252" spans="11:12" x14ac:dyDescent="0.2">
      <c r="K252" s="5"/>
      <c r="L252" s="4"/>
    </row>
    <row r="253" spans="11:12" x14ac:dyDescent="0.2">
      <c r="K253" s="5"/>
      <c r="L253" s="4"/>
    </row>
    <row r="254" spans="11:12" x14ac:dyDescent="0.2">
      <c r="K254" s="5"/>
      <c r="L254" s="4"/>
    </row>
    <row r="255" spans="11:12" x14ac:dyDescent="0.2">
      <c r="K255" s="5"/>
      <c r="L255" s="4"/>
    </row>
    <row r="256" spans="11:12" x14ac:dyDescent="0.2">
      <c r="K256" s="5"/>
      <c r="L256" s="4"/>
    </row>
    <row r="257" spans="11:12" x14ac:dyDescent="0.2">
      <c r="K257" s="5"/>
      <c r="L257" s="4"/>
    </row>
    <row r="258" spans="11:12" x14ac:dyDescent="0.2">
      <c r="K258" s="5"/>
      <c r="L258" s="4"/>
    </row>
    <row r="259" spans="11:12" x14ac:dyDescent="0.2">
      <c r="K259" s="5"/>
      <c r="L259" s="4"/>
    </row>
    <row r="260" spans="11:12" x14ac:dyDescent="0.2">
      <c r="K260" s="5"/>
      <c r="L260" s="4"/>
    </row>
    <row r="261" spans="11:12" x14ac:dyDescent="0.2">
      <c r="K261" s="5"/>
      <c r="L261" s="4"/>
    </row>
    <row r="262" spans="11:12" x14ac:dyDescent="0.2">
      <c r="K262" s="5"/>
      <c r="L262" s="4"/>
    </row>
    <row r="263" spans="11:12" x14ac:dyDescent="0.2">
      <c r="K263" s="5"/>
      <c r="L263" s="3"/>
    </row>
    <row r="264" spans="11:12" x14ac:dyDescent="0.2">
      <c r="K264" s="5"/>
      <c r="L264" s="3"/>
    </row>
    <row r="265" spans="11:12" x14ac:dyDescent="0.2">
      <c r="K265" s="5"/>
      <c r="L265" s="3"/>
    </row>
    <row r="266" spans="11:12" x14ac:dyDescent="0.2">
      <c r="K266" s="5"/>
      <c r="L266" s="3"/>
    </row>
    <row r="267" spans="11:12" x14ac:dyDescent="0.2">
      <c r="K267" s="5"/>
      <c r="L267" s="3"/>
    </row>
    <row r="268" spans="11:12" x14ac:dyDescent="0.2">
      <c r="K268" s="5"/>
      <c r="L268" s="3"/>
    </row>
    <row r="269" spans="11:12" x14ac:dyDescent="0.2">
      <c r="K269" s="5"/>
      <c r="L269" s="3"/>
    </row>
    <row r="270" spans="11:12" x14ac:dyDescent="0.2">
      <c r="K270" s="5"/>
      <c r="L270" s="3"/>
    </row>
    <row r="271" spans="11:12" x14ac:dyDescent="0.2">
      <c r="K271" s="5"/>
      <c r="L271" s="3"/>
    </row>
    <row r="272" spans="11:12" x14ac:dyDescent="0.2">
      <c r="K272" s="5"/>
      <c r="L272" s="3"/>
    </row>
    <row r="273" spans="11:12" x14ac:dyDescent="0.2">
      <c r="K273" s="5"/>
      <c r="L273" s="3"/>
    </row>
    <row r="274" spans="11:12" x14ac:dyDescent="0.2">
      <c r="K274" s="5"/>
      <c r="L274" s="3"/>
    </row>
    <row r="275" spans="11:12" x14ac:dyDescent="0.2">
      <c r="K275" s="5"/>
      <c r="L275" s="3"/>
    </row>
    <row r="276" spans="11:12" x14ac:dyDescent="0.2">
      <c r="K276" s="5"/>
      <c r="L276" s="3"/>
    </row>
    <row r="277" spans="11:12" x14ac:dyDescent="0.2">
      <c r="K277" s="5"/>
      <c r="L277" s="3"/>
    </row>
    <row r="278" spans="11:12" x14ac:dyDescent="0.2">
      <c r="K278" s="5"/>
      <c r="L278" s="3"/>
    </row>
    <row r="279" spans="11:12" x14ac:dyDescent="0.2">
      <c r="K279" s="5"/>
      <c r="L279" s="3"/>
    </row>
    <row r="280" spans="11:12" x14ac:dyDescent="0.2">
      <c r="K280" s="5"/>
      <c r="L280" s="3"/>
    </row>
    <row r="281" spans="11:12" x14ac:dyDescent="0.2">
      <c r="K281" s="5"/>
      <c r="L281" s="3"/>
    </row>
    <row r="282" spans="11:12" x14ac:dyDescent="0.2">
      <c r="K282" s="5"/>
      <c r="L282" s="3"/>
    </row>
    <row r="283" spans="11:12" x14ac:dyDescent="0.2">
      <c r="K283" s="5"/>
      <c r="L283" s="3"/>
    </row>
    <row r="284" spans="11:12" x14ac:dyDescent="0.2">
      <c r="K284" s="5"/>
      <c r="L284" s="3"/>
    </row>
    <row r="285" spans="11:12" x14ac:dyDescent="0.2">
      <c r="K285" s="5"/>
      <c r="L285" s="3"/>
    </row>
    <row r="286" spans="11:12" x14ac:dyDescent="0.2">
      <c r="K286" s="5"/>
      <c r="L286" s="3"/>
    </row>
    <row r="287" spans="11:12" x14ac:dyDescent="0.2">
      <c r="K287" s="5"/>
      <c r="L287" s="3"/>
    </row>
    <row r="288" spans="11:12" x14ac:dyDescent="0.2">
      <c r="K288" s="5"/>
      <c r="L288" s="3"/>
    </row>
    <row r="289" spans="11:12" x14ac:dyDescent="0.2">
      <c r="K289" s="5"/>
      <c r="L289" s="3"/>
    </row>
    <row r="290" spans="11:12" x14ac:dyDescent="0.2">
      <c r="K290" s="5"/>
      <c r="L290" s="3"/>
    </row>
    <row r="291" spans="11:12" x14ac:dyDescent="0.2">
      <c r="K291" s="5"/>
      <c r="L291" s="3"/>
    </row>
    <row r="292" spans="11:12" x14ac:dyDescent="0.2">
      <c r="K292" s="5"/>
      <c r="L292" s="3"/>
    </row>
    <row r="293" spans="11:12" x14ac:dyDescent="0.2">
      <c r="K293" s="5"/>
      <c r="L293" s="3"/>
    </row>
    <row r="294" spans="11:12" x14ac:dyDescent="0.2">
      <c r="K294" s="5"/>
      <c r="L294" s="3"/>
    </row>
    <row r="295" spans="11:12" x14ac:dyDescent="0.2">
      <c r="K295" s="5"/>
      <c r="L295" s="3"/>
    </row>
    <row r="296" spans="11:12" x14ac:dyDescent="0.2">
      <c r="K296" s="5"/>
      <c r="L296" s="3"/>
    </row>
    <row r="297" spans="11:12" x14ac:dyDescent="0.2">
      <c r="K297" s="5"/>
      <c r="L297" s="3"/>
    </row>
    <row r="298" spans="11:12" x14ac:dyDescent="0.2">
      <c r="K298" s="5"/>
      <c r="L298" s="3"/>
    </row>
    <row r="299" spans="11:12" x14ac:dyDescent="0.2">
      <c r="K299" s="5"/>
      <c r="L299" s="3"/>
    </row>
    <row r="300" spans="11:12" x14ac:dyDescent="0.2">
      <c r="K300" s="5"/>
      <c r="L300" s="3"/>
    </row>
    <row r="301" spans="11:12" x14ac:dyDescent="0.2">
      <c r="K301" s="5"/>
      <c r="L301" s="3"/>
    </row>
  </sheetData>
  <autoFilter ref="A1:L198" xr:uid="{00000000-0001-0000-0000-000000000000}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1C6AE1E9-CF7A-4240-989A-0E03B1664C13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sqref>D2</xm:sqref>
            </x14:sparkline>
            <x14:sparkline>
              <xm:sqref>D3</xm:sqref>
            </x14:sparkline>
            <x14:sparkline>
              <xm:sqref>D4</xm:sqref>
            </x14:sparkline>
            <x14:sparkline>
              <xm:sqref>D5</xm:sqref>
            </x14:sparkline>
            <x14:sparkline>
              <xm:sqref>D6</xm:sqref>
            </x14:sparkline>
            <x14:sparkline>
              <xm:sqref>D7</xm:sqref>
            </x14:sparkline>
            <x14:sparkline>
              <xm:sqref>D8</xm:sqref>
            </x14:sparkline>
            <x14:sparkline>
              <xm:sqref>D9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D13</xm:sqref>
            </x14:sparkline>
            <x14:sparkline>
              <xm:sqref>D14</xm:sqref>
            </x14:sparkline>
            <x14:sparkline>
              <xm:sqref>D15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D25</xm:sqref>
            </x14:sparkline>
            <x14:sparkline>
              <xm:sqref>D26</xm:sqref>
            </x14:sparkline>
            <x14:sparkline>
              <xm:sqref>D27</xm:sqref>
            </x14:sparkline>
            <x14:sparkline>
              <xm:sqref>D28</xm:sqref>
            </x14:sparkline>
            <x14:sparkline>
              <xm:sqref>D29</xm:sqref>
            </x14:sparkline>
            <x14:sparkline>
              <xm:sqref>D30</xm:sqref>
            </x14:sparkline>
            <x14:sparkline>
              <xm:sqref>D31</xm:sqref>
            </x14:sparkline>
            <x14:sparkline>
              <xm:sqref>D32</xm:sqref>
            </x14:sparkline>
            <x14:sparkline>
              <xm:sqref>D33</xm:sqref>
            </x14:sparkline>
            <x14:sparkline>
              <xm:sqref>D34</xm:sqref>
            </x14:sparkline>
            <x14:sparkline>
              <xm:sqref>D35</xm:sqref>
            </x14:sparkline>
            <x14:sparkline>
              <xm:sqref>D36</xm:sqref>
            </x14:sparkline>
            <x14:sparkline>
              <xm:sqref>D37</xm:sqref>
            </x14:sparkline>
            <x14:sparkline>
              <xm:sqref>D38</xm:sqref>
            </x14:sparkline>
            <x14:sparkline>
              <xm:sqref>D39</xm:sqref>
            </x14:sparkline>
            <x14:sparkline>
              <xm:sqref>D40</xm:sqref>
            </x14:sparkline>
            <x14:sparkline>
              <xm:sqref>D41</xm:sqref>
            </x14:sparkline>
            <x14:sparkline>
              <xm:sqref>D42</xm:sqref>
            </x14:sparkline>
            <x14:sparkline>
              <xm:sqref>D43</xm:sqref>
            </x14:sparkline>
            <x14:sparkline>
              <xm:sqref>D44</xm:sqref>
            </x14:sparkline>
            <x14:sparkline>
              <xm:sqref>D45</xm:sqref>
            </x14:sparkline>
            <x14:sparkline>
              <xm:sqref>D46</xm:sqref>
            </x14:sparkline>
            <x14:sparkline>
              <xm:sqref>D47</xm:sqref>
            </x14:sparkline>
            <x14:sparkline>
              <xm:sqref>D48</xm:sqref>
            </x14:sparkline>
            <x14:sparkline>
              <xm:sqref>D49</xm:sqref>
            </x14:sparkline>
            <x14:sparkline>
              <xm:sqref>D50</xm:sqref>
            </x14:sparkline>
            <x14:sparkline>
              <xm:sqref>D51</xm:sqref>
            </x14:sparkline>
            <x14:sparkline>
              <xm:sqref>D52</xm:sqref>
            </x14:sparkline>
            <x14:sparkline>
              <xm:sqref>D53</xm:sqref>
            </x14:sparkline>
            <x14:sparkline>
              <xm:sqref>D54</xm:sqref>
            </x14:sparkline>
            <x14:sparkline>
              <xm:sqref>D55</xm:sqref>
            </x14:sparkline>
            <x14:sparkline>
              <xm:sqref>D56</xm:sqref>
            </x14:sparkline>
            <x14:sparkline>
              <xm:sqref>D57</xm:sqref>
            </x14:sparkline>
            <x14:sparkline>
              <xm:sqref>D58</xm:sqref>
            </x14:sparkline>
            <x14:sparkline>
              <xm:sqref>D59</xm:sqref>
            </x14:sparkline>
            <x14:sparkline>
              <xm:sqref>D60</xm:sqref>
            </x14:sparkline>
            <x14:sparkline>
              <xm:sqref>D61</xm:sqref>
            </x14:sparkline>
            <x14:sparkline>
              <xm:sqref>D62</xm:sqref>
            </x14:sparkline>
            <x14:sparkline>
              <xm:sqref>D63</xm:sqref>
            </x14:sparkline>
            <x14:sparkline>
              <xm:sqref>D64</xm:sqref>
            </x14:sparkline>
            <x14:sparkline>
              <xm:sqref>D65</xm:sqref>
            </x14:sparkline>
            <x14:sparkline>
              <xm:sqref>D66</xm:sqref>
            </x14:sparkline>
            <x14:sparkline>
              <xm:sqref>D67</xm:sqref>
            </x14:sparkline>
            <x14:sparkline>
              <xm:sqref>D68</xm:sqref>
            </x14:sparkline>
            <x14:sparkline>
              <xm:sqref>D69</xm:sqref>
            </x14:sparkline>
            <x14:sparkline>
              <xm:sqref>D70</xm:sqref>
            </x14:sparkline>
            <x14:sparkline>
              <xm:sqref>D71</xm:sqref>
            </x14:sparkline>
            <x14:sparkline>
              <xm:sqref>D72</xm:sqref>
            </x14:sparkline>
            <x14:sparkline>
              <xm:sqref>D73</xm:sqref>
            </x14:sparkline>
            <x14:sparkline>
              <xm:sqref>D74</xm:sqref>
            </x14:sparkline>
            <x14:sparkline>
              <xm:sqref>D75</xm:sqref>
            </x14:sparkline>
            <x14:sparkline>
              <xm:sqref>D76</xm:sqref>
            </x14:sparkline>
            <x14:sparkline>
              <xm:sqref>D77</xm:sqref>
            </x14:sparkline>
            <x14:sparkline>
              <xm:sqref>D78</xm:sqref>
            </x14:sparkline>
            <x14:sparkline>
              <xm:sqref>D79</xm:sqref>
            </x14:sparkline>
            <x14:sparkline>
              <xm:sqref>D80</xm:sqref>
            </x14:sparkline>
            <x14:sparkline>
              <xm:sqref>D81</xm:sqref>
            </x14:sparkline>
            <x14:sparkline>
              <xm:sqref>D82</xm:sqref>
            </x14:sparkline>
            <x14:sparkline>
              <xm:sqref>D83</xm:sqref>
            </x14:sparkline>
            <x14:sparkline>
              <xm:sqref>D84</xm:sqref>
            </x14:sparkline>
            <x14:sparkline>
              <xm:sqref>D85</xm:sqref>
            </x14:sparkline>
            <x14:sparkline>
              <xm:sqref>D86</xm:sqref>
            </x14:sparkline>
            <x14:sparkline>
              <xm:sqref>D87</xm:sqref>
            </x14:sparkline>
            <x14:sparkline>
              <xm:sqref>D88</xm:sqref>
            </x14:sparkline>
            <x14:sparkline>
              <xm:sqref>D89</xm:sqref>
            </x14:sparkline>
            <x14:sparkline>
              <xm:sqref>D90</xm:sqref>
            </x14:sparkline>
            <x14:sparkline>
              <xm:sqref>D91</xm:sqref>
            </x14:sparkline>
            <x14:sparkline>
              <xm:sqref>D92</xm:sqref>
            </x14:sparkline>
            <x14:sparkline>
              <xm:sqref>D93</xm:sqref>
            </x14:sparkline>
            <x14:sparkline>
              <xm:sqref>D94</xm:sqref>
            </x14:sparkline>
            <x14:sparkline>
              <xm:sqref>D95</xm:sqref>
            </x14:sparkline>
            <x14:sparkline>
              <xm:sqref>D96</xm:sqref>
            </x14:sparkline>
            <x14:sparkline>
              <xm:sqref>D97</xm:sqref>
            </x14:sparkline>
            <x14:sparkline>
              <xm:sqref>D98</xm:sqref>
            </x14:sparkline>
            <x14:sparkline>
              <xm:sqref>D99</xm:sqref>
            </x14:sparkline>
            <x14:sparkline>
              <xm:sqref>D100</xm:sqref>
            </x14:sparkline>
            <x14:sparkline>
              <xm:sqref>D101</xm:sqref>
            </x14:sparkline>
            <x14:sparkline>
              <xm:sqref>D102</xm:sqref>
            </x14:sparkline>
            <x14:sparkline>
              <xm:sqref>D103</xm:sqref>
            </x14:sparkline>
            <x14:sparkline>
              <xm:sqref>D104</xm:sqref>
            </x14:sparkline>
            <x14:sparkline>
              <xm:sqref>D105</xm:sqref>
            </x14:sparkline>
            <x14:sparkline>
              <xm:sqref>D106</xm:sqref>
            </x14:sparkline>
            <x14:sparkline>
              <xm:sqref>D107</xm:sqref>
            </x14:sparkline>
            <x14:sparkline>
              <xm:sqref>D108</xm:sqref>
            </x14:sparkline>
            <x14:sparkline>
              <xm:sqref>D109</xm:sqref>
            </x14:sparkline>
            <x14:sparkline>
              <xm:sqref>D110</xm:sqref>
            </x14:sparkline>
            <x14:sparkline>
              <xm:sqref>D111</xm:sqref>
            </x14:sparkline>
            <x14:sparkline>
              <xm:sqref>D112</xm:sqref>
            </x14:sparkline>
            <x14:sparkline>
              <xm:sqref>D113</xm:sqref>
            </x14:sparkline>
            <x14:sparkline>
              <xm:sqref>D114</xm:sqref>
            </x14:sparkline>
            <x14:sparkline>
              <xm:sqref>D115</xm:sqref>
            </x14:sparkline>
            <x14:sparkline>
              <xm:sqref>D116</xm:sqref>
            </x14:sparkline>
            <x14:sparkline>
              <xm:sqref>D117</xm:sqref>
            </x14:sparkline>
            <x14:sparkline>
              <xm:sqref>D118</xm:sqref>
            </x14:sparkline>
            <x14:sparkline>
              <xm:sqref>D119</xm:sqref>
            </x14:sparkline>
            <x14:sparkline>
              <xm:sqref>D120</xm:sqref>
            </x14:sparkline>
            <x14:sparkline>
              <xm:sqref>D121</xm:sqref>
            </x14:sparkline>
            <x14:sparkline>
              <xm:sqref>D122</xm:sqref>
            </x14:sparkline>
            <x14:sparkline>
              <xm:sqref>D123</xm:sqref>
            </x14:sparkline>
            <x14:sparkline>
              <xm:sqref>D124</xm:sqref>
            </x14:sparkline>
            <x14:sparkline>
              <xm:sqref>D125</xm:sqref>
            </x14:sparkline>
            <x14:sparkline>
              <xm:sqref>D126</xm:sqref>
            </x14:sparkline>
            <x14:sparkline>
              <xm:sqref>D127</xm:sqref>
            </x14:sparkline>
            <x14:sparkline>
              <xm:sqref>D128</xm:sqref>
            </x14:sparkline>
            <x14:sparkline>
              <xm:sqref>D129</xm:sqref>
            </x14:sparkline>
            <x14:sparkline>
              <xm:sqref>D130</xm:sqref>
            </x14:sparkline>
            <x14:sparkline>
              <xm:sqref>D131</xm:sqref>
            </x14:sparkline>
            <x14:sparkline>
              <xm:sqref>D132</xm:sqref>
            </x14:sparkline>
            <x14:sparkline>
              <xm:sqref>D133</xm:sqref>
            </x14:sparkline>
            <x14:sparkline>
              <xm:sqref>D134</xm:sqref>
            </x14:sparkline>
            <x14:sparkline>
              <xm:sqref>D135</xm:sqref>
            </x14:sparkline>
            <x14:sparkline>
              <xm:sqref>D136</xm:sqref>
            </x14:sparkline>
            <x14:sparkline>
              <xm:sqref>D137</xm:sqref>
            </x14:sparkline>
            <x14:sparkline>
              <xm:sqref>D138</xm:sqref>
            </x14:sparkline>
            <x14:sparkline>
              <xm:sqref>D139</xm:sqref>
            </x14:sparkline>
            <x14:sparkline>
              <xm:sqref>D140</xm:sqref>
            </x14:sparkline>
            <x14:sparkline>
              <xm:sqref>D141</xm:sqref>
            </x14:sparkline>
            <x14:sparkline>
              <xm:sqref>D142</xm:sqref>
            </x14:sparkline>
            <x14:sparkline>
              <xm:sqref>D143</xm:sqref>
            </x14:sparkline>
            <x14:sparkline>
              <xm:sqref>D144</xm:sqref>
            </x14:sparkline>
            <x14:sparkline>
              <xm:sqref>D145</xm:sqref>
            </x14:sparkline>
            <x14:sparkline>
              <xm:sqref>D146</xm:sqref>
            </x14:sparkline>
            <x14:sparkline>
              <xm:sqref>D147</xm:sqref>
            </x14:sparkline>
            <x14:sparkline>
              <xm:sqref>D148</xm:sqref>
            </x14:sparkline>
            <x14:sparkline>
              <xm:sqref>D149</xm:sqref>
            </x14:sparkline>
            <x14:sparkline>
              <xm:sqref>D150</xm:sqref>
            </x14:sparkline>
            <x14:sparkline>
              <xm:sqref>D151</xm:sqref>
            </x14:sparkline>
            <x14:sparkline>
              <xm:sqref>D152</xm:sqref>
            </x14:sparkline>
            <x14:sparkline>
              <xm:sqref>D153</xm:sqref>
            </x14:sparkline>
            <x14:sparkline>
              <xm:sqref>D154</xm:sqref>
            </x14:sparkline>
            <x14:sparkline>
              <xm:sqref>D155</xm:sqref>
            </x14:sparkline>
            <x14:sparkline>
              <xm:sqref>D156</xm:sqref>
            </x14:sparkline>
            <x14:sparkline>
              <xm:sqref>D157</xm:sqref>
            </x14:sparkline>
            <x14:sparkline>
              <xm:sqref>D158</xm:sqref>
            </x14:sparkline>
            <x14:sparkline>
              <xm:sqref>D159</xm:sqref>
            </x14:sparkline>
            <x14:sparkline>
              <xm:sqref>D160</xm:sqref>
            </x14:sparkline>
            <x14:sparkline>
              <xm:sqref>D161</xm:sqref>
            </x14:sparkline>
            <x14:sparkline>
              <xm:sqref>D162</xm:sqref>
            </x14:sparkline>
            <x14:sparkline>
              <xm:sqref>D163</xm:sqref>
            </x14:sparkline>
            <x14:sparkline>
              <xm:sqref>D164</xm:sqref>
            </x14:sparkline>
            <x14:sparkline>
              <xm:sqref>D165</xm:sqref>
            </x14:sparkline>
            <x14:sparkline>
              <xm:sqref>D166</xm:sqref>
            </x14:sparkline>
            <x14:sparkline>
              <xm:sqref>D167</xm:sqref>
            </x14:sparkline>
            <x14:sparkline>
              <xm:sqref>D168</xm:sqref>
            </x14:sparkline>
            <x14:sparkline>
              <xm:sqref>D169</xm:sqref>
            </x14:sparkline>
            <x14:sparkline>
              <xm:sqref>D170</xm:sqref>
            </x14:sparkline>
            <x14:sparkline>
              <xm:sqref>D171</xm:sqref>
            </x14:sparkline>
            <x14:sparkline>
              <xm:sqref>D172</xm:sqref>
            </x14:sparkline>
            <x14:sparkline>
              <xm:sqref>D173</xm:sqref>
            </x14:sparkline>
            <x14:sparkline>
              <xm:sqref>D174</xm:sqref>
            </x14:sparkline>
            <x14:sparkline>
              <xm:sqref>D175</xm:sqref>
            </x14:sparkline>
            <x14:sparkline>
              <xm:sqref>D176</xm:sqref>
            </x14:sparkline>
            <x14:sparkline>
              <xm:sqref>D177</xm:sqref>
            </x14:sparkline>
            <x14:sparkline>
              <xm:sqref>D178</xm:sqref>
            </x14:sparkline>
            <x14:sparkline>
              <xm:sqref>D179</xm:sqref>
            </x14:sparkline>
            <x14:sparkline>
              <xm:sqref>D180</xm:sqref>
            </x14:sparkline>
            <x14:sparkline>
              <xm:sqref>D181</xm:sqref>
            </x14:sparkline>
            <x14:sparkline>
              <xm:sqref>D182</xm:sqref>
            </x14:sparkline>
            <x14:sparkline>
              <xm:sqref>D183</xm:sqref>
            </x14:sparkline>
            <x14:sparkline>
              <xm:sqref>D184</xm:sqref>
            </x14:sparkline>
            <x14:sparkline>
              <xm:sqref>D185</xm:sqref>
            </x14:sparkline>
            <x14:sparkline>
              <xm:sqref>D186</xm:sqref>
            </x14:sparkline>
            <x14:sparkline>
              <xm:sqref>D187</xm:sqref>
            </x14:sparkline>
            <x14:sparkline>
              <xm:sqref>D188</xm:sqref>
            </x14:sparkline>
            <x14:sparkline>
              <xm:sqref>D189</xm:sqref>
            </x14:sparkline>
            <x14:sparkline>
              <xm:sqref>D190</xm:sqref>
            </x14:sparkline>
            <x14:sparkline>
              <xm:sqref>D191</xm:sqref>
            </x14:sparkline>
            <x14:sparkline>
              <xm:sqref>D192</xm:sqref>
            </x14:sparkline>
            <x14:sparkline>
              <xm:sqref>D193</xm:sqref>
            </x14:sparkline>
            <x14:sparkline>
              <xm:sqref>D194</xm:sqref>
            </x14:sparkline>
            <x14:sparkline>
              <xm:sqref>D195</xm:sqref>
            </x14:sparkline>
            <x14:sparkline>
              <xm:sqref>D196</xm:sqref>
            </x14:sparkline>
            <x14:sparkline>
              <xm:sqref>D197</xm:sqref>
            </x14:sparkline>
            <x14:sparkline>
              <xm:sqref>D198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5F2B-4167-E144-BA1F-88548F649F72}">
  <dimension ref="A1:G198"/>
  <sheetViews>
    <sheetView workbookViewId="0">
      <selection activeCell="G22" sqref="F22:G22"/>
    </sheetView>
  </sheetViews>
  <sheetFormatPr baseColWidth="10" defaultRowHeight="15" x14ac:dyDescent="0.2"/>
  <cols>
    <col min="1" max="1" width="12.1640625" style="6" bestFit="1" customWidth="1"/>
    <col min="2" max="2" width="17.83203125" style="6" bestFit="1" customWidth="1"/>
    <col min="5" max="5" width="12.5" style="6" customWidth="1"/>
    <col min="6" max="6" width="13.6640625" style="6" customWidth="1"/>
    <col min="7" max="7" width="28.6640625" style="6" customWidth="1"/>
  </cols>
  <sheetData>
    <row r="1" spans="1:7" ht="16" x14ac:dyDescent="0.2">
      <c r="A1" s="6" t="s">
        <v>434</v>
      </c>
      <c r="B1" s="14" t="s">
        <v>448</v>
      </c>
      <c r="E1" s="2" t="s">
        <v>0</v>
      </c>
      <c r="F1" s="2" t="s">
        <v>400</v>
      </c>
      <c r="G1" s="2" t="s">
        <v>1</v>
      </c>
    </row>
    <row r="2" spans="1:7" x14ac:dyDescent="0.2">
      <c r="A2" s="7" t="s">
        <v>419</v>
      </c>
      <c r="B2" s="17" t="s">
        <v>439</v>
      </c>
      <c r="E2" s="6" t="s">
        <v>292</v>
      </c>
      <c r="F2" s="6" t="s">
        <v>419</v>
      </c>
      <c r="G2" s="6" t="s">
        <v>293</v>
      </c>
    </row>
    <row r="3" spans="1:7" x14ac:dyDescent="0.2">
      <c r="A3" s="7" t="s">
        <v>427</v>
      </c>
      <c r="B3" s="21" t="s">
        <v>440</v>
      </c>
      <c r="E3" s="6" t="s">
        <v>284</v>
      </c>
      <c r="F3" s="6" t="s">
        <v>419</v>
      </c>
      <c r="G3" s="6" t="s">
        <v>285</v>
      </c>
    </row>
    <row r="4" spans="1:7" x14ac:dyDescent="0.2">
      <c r="A4" s="7" t="s">
        <v>428</v>
      </c>
      <c r="B4" s="17" t="s">
        <v>441</v>
      </c>
      <c r="E4" s="6" t="s">
        <v>144</v>
      </c>
      <c r="F4" s="6" t="s">
        <v>419</v>
      </c>
      <c r="G4" s="6" t="s">
        <v>145</v>
      </c>
    </row>
    <row r="5" spans="1:7" x14ac:dyDescent="0.2">
      <c r="A5" s="7" t="s">
        <v>425</v>
      </c>
      <c r="B5" s="21" t="s">
        <v>442</v>
      </c>
      <c r="E5" s="6" t="s">
        <v>286</v>
      </c>
      <c r="F5" s="6" t="s">
        <v>419</v>
      </c>
      <c r="G5" s="6" t="s">
        <v>287</v>
      </c>
    </row>
    <row r="6" spans="1:7" x14ac:dyDescent="0.2">
      <c r="A6" s="7" t="s">
        <v>401</v>
      </c>
      <c r="B6" s="17" t="s">
        <v>443</v>
      </c>
      <c r="E6" s="6" t="s">
        <v>58</v>
      </c>
      <c r="F6" s="6" t="s">
        <v>402</v>
      </c>
      <c r="G6" s="6" t="s">
        <v>59</v>
      </c>
    </row>
    <row r="7" spans="1:7" x14ac:dyDescent="0.2">
      <c r="A7" s="7" t="s">
        <v>402</v>
      </c>
      <c r="B7" s="21" t="s">
        <v>444</v>
      </c>
      <c r="E7" s="6" t="s">
        <v>288</v>
      </c>
      <c r="F7" s="6" t="s">
        <v>419</v>
      </c>
      <c r="G7" s="6" t="s">
        <v>289</v>
      </c>
    </row>
    <row r="8" spans="1:7" x14ac:dyDescent="0.2">
      <c r="A8" s="7" t="s">
        <v>405</v>
      </c>
      <c r="B8" s="17" t="s">
        <v>445</v>
      </c>
      <c r="E8" s="6" t="s">
        <v>290</v>
      </c>
      <c r="F8" s="6" t="s">
        <v>419</v>
      </c>
      <c r="G8" s="6" t="s">
        <v>291</v>
      </c>
    </row>
    <row r="9" spans="1:7" x14ac:dyDescent="0.2">
      <c r="A9" s="7" t="s">
        <v>421</v>
      </c>
      <c r="B9" s="21" t="s">
        <v>446</v>
      </c>
      <c r="E9" s="6" t="s">
        <v>302</v>
      </c>
      <c r="F9" s="6" t="s">
        <v>419</v>
      </c>
      <c r="G9" s="6" t="s">
        <v>303</v>
      </c>
    </row>
    <row r="10" spans="1:7" x14ac:dyDescent="0.2">
      <c r="A10" s="7" t="s">
        <v>407</v>
      </c>
      <c r="B10" s="17" t="s">
        <v>447</v>
      </c>
      <c r="E10" s="6" t="s">
        <v>242</v>
      </c>
      <c r="F10" s="6" t="s">
        <v>425</v>
      </c>
      <c r="G10" s="6" t="s">
        <v>243</v>
      </c>
    </row>
    <row r="11" spans="1:7" x14ac:dyDescent="0.2">
      <c r="A11" s="7" t="s">
        <v>432</v>
      </c>
      <c r="B11" s="25" t="s">
        <v>493</v>
      </c>
      <c r="E11" s="6" t="s">
        <v>294</v>
      </c>
      <c r="F11" s="6" t="s">
        <v>419</v>
      </c>
      <c r="G11" s="6" t="s">
        <v>295</v>
      </c>
    </row>
    <row r="12" spans="1:7" x14ac:dyDescent="0.2">
      <c r="A12" s="7" t="s">
        <v>422</v>
      </c>
      <c r="B12" s="7" t="s">
        <v>495</v>
      </c>
      <c r="E12" s="6" t="s">
        <v>298</v>
      </c>
      <c r="F12" s="6" t="s">
        <v>419</v>
      </c>
      <c r="G12" s="6" t="s">
        <v>299</v>
      </c>
    </row>
    <row r="13" spans="1:7" x14ac:dyDescent="0.2">
      <c r="A13" s="7" t="s">
        <v>410</v>
      </c>
      <c r="B13" s="7" t="s">
        <v>472</v>
      </c>
      <c r="E13" s="6" t="s">
        <v>280</v>
      </c>
      <c r="F13" s="6" t="s">
        <v>428</v>
      </c>
      <c r="G13" s="6" t="s">
        <v>281</v>
      </c>
    </row>
    <row r="14" spans="1:7" x14ac:dyDescent="0.2">
      <c r="A14" s="7" t="s">
        <v>433</v>
      </c>
      <c r="B14" s="7" t="s">
        <v>496</v>
      </c>
      <c r="E14" s="6" t="s">
        <v>350</v>
      </c>
      <c r="F14" s="6" t="s">
        <v>427</v>
      </c>
      <c r="G14" s="6" t="s">
        <v>351</v>
      </c>
    </row>
    <row r="15" spans="1:7" x14ac:dyDescent="0.2">
      <c r="A15" s="7" t="s">
        <v>406</v>
      </c>
      <c r="B15" s="7" t="s">
        <v>497</v>
      </c>
      <c r="E15" s="6" t="s">
        <v>278</v>
      </c>
      <c r="F15" s="6" t="s">
        <v>428</v>
      </c>
      <c r="G15" s="6" t="s">
        <v>279</v>
      </c>
    </row>
    <row r="16" spans="1:7" x14ac:dyDescent="0.2">
      <c r="A16" s="7" t="s">
        <v>415</v>
      </c>
      <c r="B16" s="7" t="s">
        <v>498</v>
      </c>
      <c r="E16" s="6" t="s">
        <v>314</v>
      </c>
      <c r="F16" s="6" t="s">
        <v>430</v>
      </c>
      <c r="G16" s="6" t="s">
        <v>315</v>
      </c>
    </row>
    <row r="17" spans="1:7" x14ac:dyDescent="0.2">
      <c r="A17" s="7" t="s">
        <v>420</v>
      </c>
      <c r="B17" s="7" t="s">
        <v>499</v>
      </c>
      <c r="E17" s="6" t="s">
        <v>272</v>
      </c>
      <c r="F17" s="6" t="s">
        <v>426</v>
      </c>
      <c r="G17" s="6" t="s">
        <v>273</v>
      </c>
    </row>
    <row r="18" spans="1:7" x14ac:dyDescent="0.2">
      <c r="A18" s="7" t="s">
        <v>411</v>
      </c>
      <c r="B18" s="7" t="s">
        <v>500</v>
      </c>
      <c r="E18" s="6" t="s">
        <v>296</v>
      </c>
      <c r="F18" s="6" t="s">
        <v>419</v>
      </c>
      <c r="G18" s="6" t="s">
        <v>297</v>
      </c>
    </row>
    <row r="19" spans="1:7" x14ac:dyDescent="0.2">
      <c r="A19" s="7" t="s">
        <v>426</v>
      </c>
      <c r="B19" s="7" t="s">
        <v>501</v>
      </c>
      <c r="E19" s="6" t="s">
        <v>56</v>
      </c>
      <c r="F19" s="6" t="s">
        <v>408</v>
      </c>
      <c r="G19" s="6" t="s">
        <v>57</v>
      </c>
    </row>
    <row r="20" spans="1:7" x14ac:dyDescent="0.2">
      <c r="A20" s="7" t="s">
        <v>424</v>
      </c>
      <c r="B20" s="7" t="s">
        <v>502</v>
      </c>
      <c r="E20" s="6" t="s">
        <v>382</v>
      </c>
      <c r="F20" s="6" t="s">
        <v>432</v>
      </c>
      <c r="G20" s="6" t="s">
        <v>383</v>
      </c>
    </row>
    <row r="21" spans="1:7" x14ac:dyDescent="0.2">
      <c r="A21" s="7" t="s">
        <v>414</v>
      </c>
      <c r="B21" s="7" t="s">
        <v>503</v>
      </c>
      <c r="E21" s="6" t="s">
        <v>300</v>
      </c>
      <c r="F21" s="6" t="s">
        <v>419</v>
      </c>
      <c r="G21" s="6" t="s">
        <v>301</v>
      </c>
    </row>
    <row r="22" spans="1:7" x14ac:dyDescent="0.2">
      <c r="A22" s="7" t="s">
        <v>431</v>
      </c>
      <c r="B22" s="7" t="s">
        <v>490</v>
      </c>
      <c r="E22" s="6" t="s">
        <v>352</v>
      </c>
      <c r="F22" s="6" t="s">
        <v>427</v>
      </c>
      <c r="G22" s="6" t="s">
        <v>353</v>
      </c>
    </row>
    <row r="23" spans="1:7" x14ac:dyDescent="0.2">
      <c r="A23" s="7" t="s">
        <v>430</v>
      </c>
      <c r="B23" s="7" t="s">
        <v>504</v>
      </c>
      <c r="E23" s="6" t="s">
        <v>274</v>
      </c>
      <c r="F23" s="6" t="s">
        <v>427</v>
      </c>
      <c r="G23" s="6" t="s">
        <v>275</v>
      </c>
    </row>
    <row r="24" spans="1:7" x14ac:dyDescent="0.2">
      <c r="A24" s="7" t="s">
        <v>418</v>
      </c>
      <c r="B24" s="7" t="s">
        <v>508</v>
      </c>
      <c r="E24" s="6" t="s">
        <v>334</v>
      </c>
      <c r="F24" s="6" t="s">
        <v>430</v>
      </c>
      <c r="G24" s="6" t="s">
        <v>335</v>
      </c>
    </row>
    <row r="25" spans="1:7" ht="32" x14ac:dyDescent="0.2">
      <c r="A25" s="7" t="s">
        <v>404</v>
      </c>
      <c r="B25" s="21" t="s">
        <v>451</v>
      </c>
      <c r="C25" s="14" t="s">
        <v>448</v>
      </c>
      <c r="E25" s="6" t="s">
        <v>22</v>
      </c>
      <c r="F25" s="6" t="s">
        <v>405</v>
      </c>
      <c r="G25" s="6" t="s">
        <v>23</v>
      </c>
    </row>
    <row r="26" spans="1:7" x14ac:dyDescent="0.2">
      <c r="A26" s="7" t="s">
        <v>413</v>
      </c>
      <c r="B26" s="17" t="s">
        <v>450</v>
      </c>
      <c r="E26" s="6" t="s">
        <v>392</v>
      </c>
      <c r="F26" s="6" t="s">
        <v>433</v>
      </c>
      <c r="G26" s="6" t="s">
        <v>393</v>
      </c>
    </row>
    <row r="27" spans="1:7" x14ac:dyDescent="0.2">
      <c r="A27" s="7" t="s">
        <v>409</v>
      </c>
      <c r="B27" s="21" t="s">
        <v>452</v>
      </c>
      <c r="E27" s="6" t="s">
        <v>24</v>
      </c>
      <c r="F27" s="6" t="s">
        <v>405</v>
      </c>
      <c r="G27" s="6" t="s">
        <v>25</v>
      </c>
    </row>
    <row r="28" spans="1:7" x14ac:dyDescent="0.2">
      <c r="A28" s="7" t="s">
        <v>429</v>
      </c>
      <c r="B28" s="17" t="s">
        <v>459</v>
      </c>
      <c r="E28" s="6" t="s">
        <v>220</v>
      </c>
      <c r="F28" s="6" t="s">
        <v>424</v>
      </c>
      <c r="G28" s="6" t="s">
        <v>221</v>
      </c>
    </row>
    <row r="29" spans="1:7" x14ac:dyDescent="0.2">
      <c r="A29" s="7" t="s">
        <v>403</v>
      </c>
      <c r="B29" s="21" t="s">
        <v>453</v>
      </c>
      <c r="E29" s="6" t="s">
        <v>380</v>
      </c>
      <c r="F29" s="6" t="s">
        <v>432</v>
      </c>
      <c r="G29" s="6" t="s">
        <v>381</v>
      </c>
    </row>
    <row r="30" spans="1:7" x14ac:dyDescent="0.2">
      <c r="A30" s="7" t="s">
        <v>417</v>
      </c>
      <c r="B30" s="17" t="s">
        <v>454</v>
      </c>
      <c r="E30" s="6" t="s">
        <v>34</v>
      </c>
      <c r="F30" s="6" t="s">
        <v>405</v>
      </c>
      <c r="G30" s="6" t="s">
        <v>35</v>
      </c>
    </row>
    <row r="31" spans="1:7" x14ac:dyDescent="0.2">
      <c r="A31" s="7" t="s">
        <v>408</v>
      </c>
      <c r="B31" s="21" t="s">
        <v>455</v>
      </c>
      <c r="E31" s="6" t="s">
        <v>376</v>
      </c>
      <c r="F31" s="6" t="s">
        <v>432</v>
      </c>
      <c r="G31" s="6" t="s">
        <v>377</v>
      </c>
    </row>
    <row r="32" spans="1:7" x14ac:dyDescent="0.2">
      <c r="A32" s="7" t="s">
        <v>423</v>
      </c>
      <c r="B32" s="17" t="s">
        <v>456</v>
      </c>
      <c r="E32" s="6" t="s">
        <v>6</v>
      </c>
      <c r="F32" s="6" t="s">
        <v>401</v>
      </c>
      <c r="G32" s="6" t="s">
        <v>7</v>
      </c>
    </row>
    <row r="33" spans="1:7" x14ac:dyDescent="0.2">
      <c r="A33" s="7" t="s">
        <v>412</v>
      </c>
      <c r="B33" s="21" t="s">
        <v>457</v>
      </c>
      <c r="E33" s="6" t="s">
        <v>60</v>
      </c>
      <c r="F33" s="6" t="s">
        <v>410</v>
      </c>
      <c r="G33" s="6" t="s">
        <v>61</v>
      </c>
    </row>
    <row r="34" spans="1:7" x14ac:dyDescent="0.2">
      <c r="A34" s="7" t="s">
        <v>416</v>
      </c>
      <c r="B34" s="29" t="s">
        <v>458</v>
      </c>
      <c r="E34" s="6" t="s">
        <v>28</v>
      </c>
      <c r="F34" s="6" t="s">
        <v>405</v>
      </c>
      <c r="G34" s="6" t="s">
        <v>29</v>
      </c>
    </row>
    <row r="35" spans="1:7" x14ac:dyDescent="0.2">
      <c r="A35" s="7" t="s">
        <v>435</v>
      </c>
      <c r="B35" s="29"/>
      <c r="E35" s="6" t="s">
        <v>124</v>
      </c>
      <c r="F35" s="6" t="s">
        <v>415</v>
      </c>
      <c r="G35" s="6" t="s">
        <v>125</v>
      </c>
    </row>
    <row r="36" spans="1:7" x14ac:dyDescent="0.2">
      <c r="B36" s="7"/>
      <c r="E36" s="6" t="s">
        <v>142</v>
      </c>
      <c r="F36" s="6" t="s">
        <v>419</v>
      </c>
      <c r="G36" s="6" t="s">
        <v>143</v>
      </c>
    </row>
    <row r="37" spans="1:7" x14ac:dyDescent="0.2">
      <c r="E37" s="6" t="s">
        <v>150</v>
      </c>
      <c r="F37" s="6" t="s">
        <v>411</v>
      </c>
      <c r="G37" s="6" t="s">
        <v>151</v>
      </c>
    </row>
    <row r="38" spans="1:7" x14ac:dyDescent="0.2">
      <c r="E38" s="6" t="s">
        <v>214</v>
      </c>
      <c r="F38" s="6" t="s">
        <v>424</v>
      </c>
      <c r="G38" s="6" t="s">
        <v>215</v>
      </c>
    </row>
    <row r="39" spans="1:7" x14ac:dyDescent="0.2">
      <c r="E39" s="6" t="s">
        <v>184</v>
      </c>
      <c r="F39" s="6" t="s">
        <v>407</v>
      </c>
      <c r="G39" s="6" t="s">
        <v>185</v>
      </c>
    </row>
    <row r="40" spans="1:7" x14ac:dyDescent="0.2">
      <c r="E40" s="6" t="s">
        <v>206</v>
      </c>
      <c r="F40" s="6" t="s">
        <v>422</v>
      </c>
      <c r="G40" s="6" t="s">
        <v>207</v>
      </c>
    </row>
    <row r="41" spans="1:7" x14ac:dyDescent="0.2">
      <c r="E41" s="6" t="s">
        <v>396</v>
      </c>
      <c r="F41" s="6" t="s">
        <v>430</v>
      </c>
      <c r="G41" s="6" t="s">
        <v>397</v>
      </c>
    </row>
    <row r="42" spans="1:7" x14ac:dyDescent="0.2">
      <c r="E42" s="6" t="s">
        <v>48</v>
      </c>
      <c r="F42" s="6" t="s">
        <v>408</v>
      </c>
      <c r="G42" s="6" t="s">
        <v>49</v>
      </c>
    </row>
    <row r="43" spans="1:7" x14ac:dyDescent="0.2">
      <c r="E43" s="6" t="s">
        <v>384</v>
      </c>
      <c r="F43" s="6" t="s">
        <v>432</v>
      </c>
      <c r="G43" s="6" t="s">
        <v>385</v>
      </c>
    </row>
    <row r="44" spans="1:7" x14ac:dyDescent="0.2">
      <c r="E44" s="6" t="s">
        <v>180</v>
      </c>
      <c r="F44" s="6" t="s">
        <v>407</v>
      </c>
      <c r="G44" s="6" t="s">
        <v>181</v>
      </c>
    </row>
    <row r="45" spans="1:7" x14ac:dyDescent="0.2">
      <c r="E45" s="6" t="s">
        <v>304</v>
      </c>
      <c r="F45" s="6" t="s">
        <v>415</v>
      </c>
      <c r="G45" s="6" t="s">
        <v>305</v>
      </c>
    </row>
    <row r="46" spans="1:7" x14ac:dyDescent="0.2">
      <c r="E46" s="6" t="s">
        <v>366</v>
      </c>
      <c r="F46" s="6" t="s">
        <v>431</v>
      </c>
      <c r="G46" s="6" t="s">
        <v>367</v>
      </c>
    </row>
    <row r="47" spans="1:7" x14ac:dyDescent="0.2">
      <c r="E47" s="6" t="s">
        <v>30</v>
      </c>
      <c r="F47" s="6" t="s">
        <v>405</v>
      </c>
      <c r="G47" s="6" t="s">
        <v>31</v>
      </c>
    </row>
    <row r="48" spans="1:7" x14ac:dyDescent="0.2">
      <c r="E48" s="6" t="s">
        <v>244</v>
      </c>
      <c r="F48" s="6" t="s">
        <v>425</v>
      </c>
      <c r="G48" s="6" t="s">
        <v>245</v>
      </c>
    </row>
    <row r="49" spans="5:7" x14ac:dyDescent="0.2">
      <c r="E49" s="6" t="s">
        <v>308</v>
      </c>
      <c r="F49" s="6" t="s">
        <v>420</v>
      </c>
      <c r="G49" s="6" t="s">
        <v>309</v>
      </c>
    </row>
    <row r="50" spans="5:7" x14ac:dyDescent="0.2">
      <c r="E50" s="6" t="s">
        <v>258</v>
      </c>
      <c r="F50" s="6" t="s">
        <v>426</v>
      </c>
      <c r="G50" s="6" t="s">
        <v>259</v>
      </c>
    </row>
    <row r="51" spans="5:7" x14ac:dyDescent="0.2">
      <c r="E51" s="6" t="s">
        <v>176</v>
      </c>
      <c r="F51" s="6" t="s">
        <v>421</v>
      </c>
      <c r="G51" s="6" t="s">
        <v>177</v>
      </c>
    </row>
    <row r="52" spans="5:7" x14ac:dyDescent="0.2">
      <c r="E52" s="6" t="s">
        <v>336</v>
      </c>
      <c r="F52" s="6" t="s">
        <v>430</v>
      </c>
      <c r="G52" s="6" t="s">
        <v>337</v>
      </c>
    </row>
    <row r="53" spans="5:7" x14ac:dyDescent="0.2">
      <c r="E53" s="6" t="s">
        <v>388</v>
      </c>
      <c r="F53" s="6" t="s">
        <v>433</v>
      </c>
      <c r="G53" s="6" t="s">
        <v>389</v>
      </c>
    </row>
    <row r="54" spans="5:7" x14ac:dyDescent="0.2">
      <c r="E54" s="6" t="s">
        <v>354</v>
      </c>
      <c r="F54" s="6" t="s">
        <v>431</v>
      </c>
      <c r="G54" s="6" t="s">
        <v>355</v>
      </c>
    </row>
    <row r="55" spans="5:7" x14ac:dyDescent="0.2">
      <c r="E55" s="6" t="s">
        <v>340</v>
      </c>
      <c r="F55" s="6" t="s">
        <v>430</v>
      </c>
      <c r="G55" s="6" t="s">
        <v>341</v>
      </c>
    </row>
    <row r="56" spans="5:7" x14ac:dyDescent="0.2">
      <c r="E56" s="6" t="s">
        <v>248</v>
      </c>
      <c r="F56" s="6" t="s">
        <v>426</v>
      </c>
      <c r="G56" s="6" t="s">
        <v>249</v>
      </c>
    </row>
    <row r="57" spans="5:7" x14ac:dyDescent="0.2">
      <c r="E57" s="6" t="s">
        <v>276</v>
      </c>
      <c r="F57" s="6" t="s">
        <v>427</v>
      </c>
      <c r="G57" s="6" t="s">
        <v>277</v>
      </c>
    </row>
    <row r="58" spans="5:7" x14ac:dyDescent="0.2">
      <c r="E58" s="6" t="s">
        <v>228</v>
      </c>
      <c r="F58" s="6" t="s">
        <v>402</v>
      </c>
      <c r="G58" s="6" t="s">
        <v>229</v>
      </c>
    </row>
    <row r="59" spans="5:7" x14ac:dyDescent="0.2">
      <c r="E59" s="6" t="s">
        <v>110</v>
      </c>
      <c r="F59" s="6" t="s">
        <v>413</v>
      </c>
      <c r="G59" s="6" t="s">
        <v>111</v>
      </c>
    </row>
    <row r="60" spans="5:7" x14ac:dyDescent="0.2">
      <c r="E60" s="6" t="s">
        <v>250</v>
      </c>
      <c r="F60" s="6" t="s">
        <v>426</v>
      </c>
      <c r="G60" s="6" t="s">
        <v>251</v>
      </c>
    </row>
    <row r="61" spans="5:7" x14ac:dyDescent="0.2">
      <c r="E61" s="6" t="s">
        <v>370</v>
      </c>
      <c r="F61" s="6" t="s">
        <v>406</v>
      </c>
      <c r="G61" s="6" t="s">
        <v>371</v>
      </c>
    </row>
    <row r="62" spans="5:7" x14ac:dyDescent="0.2">
      <c r="E62" s="6" t="s">
        <v>166</v>
      </c>
      <c r="F62" s="6" t="s">
        <v>420</v>
      </c>
      <c r="G62" s="6" t="s">
        <v>167</v>
      </c>
    </row>
    <row r="63" spans="5:7" x14ac:dyDescent="0.2">
      <c r="E63" s="6" t="s">
        <v>8</v>
      </c>
      <c r="F63" s="6" t="s">
        <v>402</v>
      </c>
      <c r="G63" s="6" t="s">
        <v>9</v>
      </c>
    </row>
    <row r="64" spans="5:7" x14ac:dyDescent="0.2">
      <c r="E64" s="6" t="s">
        <v>76</v>
      </c>
      <c r="F64" s="6" t="s">
        <v>411</v>
      </c>
      <c r="G64" s="6" t="s">
        <v>77</v>
      </c>
    </row>
    <row r="65" spans="5:7" x14ac:dyDescent="0.2">
      <c r="E65" s="6" t="s">
        <v>178</v>
      </c>
      <c r="F65" s="6" t="s">
        <v>411</v>
      </c>
      <c r="G65" s="6" t="s">
        <v>179</v>
      </c>
    </row>
    <row r="66" spans="5:7" x14ac:dyDescent="0.2">
      <c r="E66" s="6" t="s">
        <v>136</v>
      </c>
      <c r="F66" s="6" t="s">
        <v>417</v>
      </c>
      <c r="G66" s="6" t="s">
        <v>137</v>
      </c>
    </row>
    <row r="67" spans="5:7" x14ac:dyDescent="0.2">
      <c r="E67" s="6" t="s">
        <v>70</v>
      </c>
      <c r="F67" s="6" t="s">
        <v>409</v>
      </c>
      <c r="G67" s="6" t="s">
        <v>71</v>
      </c>
    </row>
    <row r="68" spans="5:7" x14ac:dyDescent="0.2">
      <c r="E68" s="6" t="s">
        <v>344</v>
      </c>
      <c r="F68" s="6" t="s">
        <v>430</v>
      </c>
      <c r="G68" s="6" t="s">
        <v>345</v>
      </c>
    </row>
    <row r="69" spans="5:7" x14ac:dyDescent="0.2">
      <c r="E69" s="6" t="s">
        <v>26</v>
      </c>
      <c r="F69" s="6" t="s">
        <v>405</v>
      </c>
      <c r="G69" s="6" t="s">
        <v>27</v>
      </c>
    </row>
    <row r="70" spans="5:7" x14ac:dyDescent="0.2">
      <c r="E70" s="6" t="s">
        <v>306</v>
      </c>
      <c r="F70" s="6" t="s">
        <v>418</v>
      </c>
      <c r="G70" s="6" t="s">
        <v>307</v>
      </c>
    </row>
    <row r="71" spans="5:7" x14ac:dyDescent="0.2">
      <c r="E71" s="6" t="s">
        <v>82</v>
      </c>
      <c r="F71" s="6" t="s">
        <v>409</v>
      </c>
      <c r="G71" s="6" t="s">
        <v>83</v>
      </c>
    </row>
    <row r="72" spans="5:7" x14ac:dyDescent="0.2">
      <c r="E72" s="6" t="s">
        <v>202</v>
      </c>
      <c r="F72" s="6" t="s">
        <v>422</v>
      </c>
      <c r="G72" s="6" t="s">
        <v>203</v>
      </c>
    </row>
    <row r="73" spans="5:7" x14ac:dyDescent="0.2">
      <c r="E73" s="6" t="s">
        <v>398</v>
      </c>
      <c r="F73" s="6" t="s">
        <v>430</v>
      </c>
      <c r="G73" s="6" t="s">
        <v>399</v>
      </c>
    </row>
    <row r="74" spans="5:7" x14ac:dyDescent="0.2">
      <c r="E74" s="6" t="s">
        <v>192</v>
      </c>
      <c r="F74" s="6" t="s">
        <v>414</v>
      </c>
      <c r="G74" s="6" t="s">
        <v>193</v>
      </c>
    </row>
    <row r="75" spans="5:7" x14ac:dyDescent="0.2">
      <c r="E75" s="6" t="s">
        <v>328</v>
      </c>
      <c r="F75" s="6" t="s">
        <v>430</v>
      </c>
      <c r="G75" s="6" t="s">
        <v>329</v>
      </c>
    </row>
    <row r="76" spans="5:7" x14ac:dyDescent="0.2">
      <c r="E76" s="6" t="s">
        <v>32</v>
      </c>
      <c r="F76" s="6" t="s">
        <v>405</v>
      </c>
      <c r="G76" s="6" t="s">
        <v>33</v>
      </c>
    </row>
    <row r="77" spans="5:7" x14ac:dyDescent="0.2">
      <c r="E77" s="6" t="s">
        <v>140</v>
      </c>
      <c r="F77" s="6" t="s">
        <v>416</v>
      </c>
      <c r="G77" s="6" t="s">
        <v>141</v>
      </c>
    </row>
    <row r="78" spans="5:7" x14ac:dyDescent="0.2">
      <c r="E78" s="6" t="s">
        <v>236</v>
      </c>
      <c r="F78" s="6" t="s">
        <v>425</v>
      </c>
      <c r="G78" s="6" t="s">
        <v>237</v>
      </c>
    </row>
    <row r="79" spans="5:7" x14ac:dyDescent="0.2">
      <c r="E79" s="6" t="s">
        <v>64</v>
      </c>
      <c r="F79" s="6" t="s">
        <v>410</v>
      </c>
      <c r="G79" s="6" t="s">
        <v>65</v>
      </c>
    </row>
    <row r="80" spans="5:7" x14ac:dyDescent="0.2">
      <c r="E80" s="6" t="s">
        <v>198</v>
      </c>
      <c r="F80" s="6" t="s">
        <v>422</v>
      </c>
      <c r="G80" s="6" t="s">
        <v>199</v>
      </c>
    </row>
    <row r="81" spans="5:7" x14ac:dyDescent="0.2">
      <c r="E81" s="6" t="s">
        <v>390</v>
      </c>
      <c r="F81" s="6" t="s">
        <v>433</v>
      </c>
      <c r="G81" s="6" t="s">
        <v>391</v>
      </c>
    </row>
    <row r="82" spans="5:7" x14ac:dyDescent="0.2">
      <c r="E82" s="6" t="s">
        <v>158</v>
      </c>
      <c r="F82" s="6" t="s">
        <v>411</v>
      </c>
      <c r="G82" s="6" t="s">
        <v>159</v>
      </c>
    </row>
    <row r="83" spans="5:7" x14ac:dyDescent="0.2">
      <c r="E83" s="6" t="s">
        <v>364</v>
      </c>
      <c r="F83" s="6" t="s">
        <v>431</v>
      </c>
      <c r="G83" s="6" t="s">
        <v>365</v>
      </c>
    </row>
    <row r="84" spans="5:7" x14ac:dyDescent="0.2">
      <c r="E84" s="6" t="s">
        <v>120</v>
      </c>
      <c r="F84" s="6" t="s">
        <v>415</v>
      </c>
      <c r="G84" s="6" t="s">
        <v>121</v>
      </c>
    </row>
    <row r="85" spans="5:7" x14ac:dyDescent="0.2">
      <c r="E85" s="6" t="s">
        <v>40</v>
      </c>
      <c r="F85" s="6" t="s">
        <v>408</v>
      </c>
      <c r="G85" s="6" t="s">
        <v>41</v>
      </c>
    </row>
    <row r="86" spans="5:7" x14ac:dyDescent="0.2">
      <c r="E86" s="6" t="s">
        <v>316</v>
      </c>
      <c r="F86" s="6" t="s">
        <v>430</v>
      </c>
      <c r="G86" s="6" t="s">
        <v>317</v>
      </c>
    </row>
    <row r="87" spans="5:7" x14ac:dyDescent="0.2">
      <c r="E87" s="6" t="s">
        <v>254</v>
      </c>
      <c r="F87" s="6" t="s">
        <v>426</v>
      </c>
      <c r="G87" s="6" t="s">
        <v>255</v>
      </c>
    </row>
    <row r="88" spans="5:7" x14ac:dyDescent="0.2">
      <c r="E88" s="6" t="s">
        <v>44</v>
      </c>
      <c r="F88" s="6" t="s">
        <v>408</v>
      </c>
      <c r="G88" s="6" t="s">
        <v>45</v>
      </c>
    </row>
    <row r="89" spans="5:7" x14ac:dyDescent="0.2">
      <c r="E89" s="6" t="s">
        <v>204</v>
      </c>
      <c r="F89" s="6" t="s">
        <v>422</v>
      </c>
      <c r="G89" s="6" t="s">
        <v>205</v>
      </c>
    </row>
    <row r="90" spans="5:7" x14ac:dyDescent="0.2">
      <c r="E90" s="6" t="s">
        <v>378</v>
      </c>
      <c r="F90" s="6" t="s">
        <v>432</v>
      </c>
      <c r="G90" s="6" t="s">
        <v>379</v>
      </c>
    </row>
    <row r="91" spans="5:7" x14ac:dyDescent="0.2">
      <c r="E91" s="6" t="s">
        <v>318</v>
      </c>
      <c r="F91" s="6" t="s">
        <v>430</v>
      </c>
      <c r="G91" s="6" t="s">
        <v>319</v>
      </c>
    </row>
    <row r="92" spans="5:7" x14ac:dyDescent="0.2">
      <c r="E92" s="6" t="s">
        <v>164</v>
      </c>
      <c r="F92" s="6" t="s">
        <v>411</v>
      </c>
      <c r="G92" s="6" t="s">
        <v>165</v>
      </c>
    </row>
    <row r="93" spans="5:7" x14ac:dyDescent="0.2">
      <c r="E93" s="6" t="s">
        <v>132</v>
      </c>
      <c r="F93" s="6" t="s">
        <v>417</v>
      </c>
      <c r="G93" s="6" t="s">
        <v>133</v>
      </c>
    </row>
    <row r="94" spans="5:7" x14ac:dyDescent="0.2">
      <c r="E94" s="6" t="s">
        <v>172</v>
      </c>
      <c r="F94" s="6" t="s">
        <v>415</v>
      </c>
      <c r="G94" s="6" t="s">
        <v>173</v>
      </c>
    </row>
    <row r="95" spans="5:7" x14ac:dyDescent="0.2">
      <c r="E95" s="6" t="s">
        <v>80</v>
      </c>
      <c r="F95" s="6" t="s">
        <v>409</v>
      </c>
      <c r="G95" s="6" t="s">
        <v>81</v>
      </c>
    </row>
    <row r="96" spans="5:7" x14ac:dyDescent="0.2">
      <c r="E96" s="6" t="s">
        <v>138</v>
      </c>
      <c r="F96" s="6" t="s">
        <v>418</v>
      </c>
      <c r="G96" s="6" t="s">
        <v>139</v>
      </c>
    </row>
    <row r="97" spans="5:7" x14ac:dyDescent="0.2">
      <c r="E97" s="6" t="s">
        <v>38</v>
      </c>
      <c r="F97" s="6" t="s">
        <v>407</v>
      </c>
      <c r="G97" s="6" t="s">
        <v>39</v>
      </c>
    </row>
    <row r="98" spans="5:7" x14ac:dyDescent="0.2">
      <c r="E98" s="6" t="s">
        <v>134</v>
      </c>
      <c r="F98" s="6" t="s">
        <v>417</v>
      </c>
      <c r="G98" s="6" t="s">
        <v>135</v>
      </c>
    </row>
    <row r="99" spans="5:7" x14ac:dyDescent="0.2">
      <c r="E99" s="6" t="s">
        <v>238</v>
      </c>
      <c r="F99" s="6" t="s">
        <v>425</v>
      </c>
      <c r="G99" s="6" t="s">
        <v>239</v>
      </c>
    </row>
    <row r="100" spans="5:7" x14ac:dyDescent="0.2">
      <c r="E100" s="6" t="s">
        <v>148</v>
      </c>
      <c r="F100" s="6" t="s">
        <v>415</v>
      </c>
      <c r="G100" s="6" t="s">
        <v>149</v>
      </c>
    </row>
    <row r="101" spans="5:7" x14ac:dyDescent="0.2">
      <c r="E101" s="6" t="s">
        <v>156</v>
      </c>
      <c r="F101" s="6" t="s">
        <v>415</v>
      </c>
      <c r="G101" s="6" t="s">
        <v>157</v>
      </c>
    </row>
    <row r="102" spans="5:7" x14ac:dyDescent="0.2">
      <c r="E102" s="6" t="s">
        <v>188</v>
      </c>
      <c r="F102" s="6" t="s">
        <v>407</v>
      </c>
      <c r="G102" s="6" t="s">
        <v>189</v>
      </c>
    </row>
    <row r="103" spans="5:7" x14ac:dyDescent="0.2">
      <c r="E103" s="6" t="s">
        <v>212</v>
      </c>
      <c r="F103" s="6" t="s">
        <v>424</v>
      </c>
      <c r="G103" s="6" t="s">
        <v>213</v>
      </c>
    </row>
    <row r="104" spans="5:7" x14ac:dyDescent="0.2">
      <c r="E104" s="6" t="s">
        <v>200</v>
      </c>
      <c r="F104" s="6" t="s">
        <v>422</v>
      </c>
      <c r="G104" s="6" t="s">
        <v>201</v>
      </c>
    </row>
    <row r="105" spans="5:7" x14ac:dyDescent="0.2">
      <c r="E105" s="6" t="s">
        <v>104</v>
      </c>
      <c r="F105" s="6" t="s">
        <v>413</v>
      </c>
      <c r="G105" s="6" t="s">
        <v>105</v>
      </c>
    </row>
    <row r="106" spans="5:7" x14ac:dyDescent="0.2">
      <c r="E106" s="6" t="s">
        <v>42</v>
      </c>
      <c r="F106" s="6" t="s">
        <v>408</v>
      </c>
      <c r="G106" s="6" t="s">
        <v>43</v>
      </c>
    </row>
    <row r="107" spans="5:7" x14ac:dyDescent="0.2">
      <c r="E107" s="6" t="s">
        <v>372</v>
      </c>
      <c r="F107" s="6" t="s">
        <v>432</v>
      </c>
      <c r="G107" s="6" t="s">
        <v>373</v>
      </c>
    </row>
    <row r="108" spans="5:7" x14ac:dyDescent="0.2">
      <c r="E108" s="6" t="s">
        <v>160</v>
      </c>
      <c r="F108" s="6" t="s">
        <v>411</v>
      </c>
      <c r="G108" s="6" t="s">
        <v>161</v>
      </c>
    </row>
    <row r="109" spans="5:7" x14ac:dyDescent="0.2">
      <c r="E109" s="6" t="s">
        <v>66</v>
      </c>
      <c r="F109" s="6" t="s">
        <v>410</v>
      </c>
      <c r="G109" s="6" t="s">
        <v>67</v>
      </c>
    </row>
    <row r="110" spans="5:7" x14ac:dyDescent="0.2">
      <c r="E110" s="6" t="s">
        <v>102</v>
      </c>
      <c r="F110" s="6" t="s">
        <v>412</v>
      </c>
      <c r="G110" s="6" t="s">
        <v>103</v>
      </c>
    </row>
    <row r="111" spans="5:7" x14ac:dyDescent="0.2">
      <c r="E111" s="6" t="s">
        <v>360</v>
      </c>
      <c r="F111" s="6" t="s">
        <v>431</v>
      </c>
      <c r="G111" s="6" t="s">
        <v>361</v>
      </c>
    </row>
    <row r="112" spans="5:7" x14ac:dyDescent="0.2">
      <c r="E112" s="6" t="s">
        <v>190</v>
      </c>
      <c r="F112" s="6" t="s">
        <v>407</v>
      </c>
      <c r="G112" s="6" t="s">
        <v>191</v>
      </c>
    </row>
    <row r="113" spans="5:7" x14ac:dyDescent="0.2">
      <c r="E113" s="6" t="s">
        <v>394</v>
      </c>
      <c r="F113" s="6" t="s">
        <v>433</v>
      </c>
      <c r="G113" s="6" t="s">
        <v>395</v>
      </c>
    </row>
    <row r="114" spans="5:7" x14ac:dyDescent="0.2">
      <c r="E114" s="6" t="s">
        <v>186</v>
      </c>
      <c r="F114" s="6" t="s">
        <v>407</v>
      </c>
      <c r="G114" s="6" t="s">
        <v>187</v>
      </c>
    </row>
    <row r="115" spans="5:7" x14ac:dyDescent="0.2">
      <c r="E115" s="6" t="s">
        <v>16</v>
      </c>
      <c r="F115" s="6" t="s">
        <v>404</v>
      </c>
      <c r="G115" s="6" t="s">
        <v>17</v>
      </c>
    </row>
    <row r="116" spans="5:7" x14ac:dyDescent="0.2">
      <c r="E116" s="6" t="s">
        <v>52</v>
      </c>
      <c r="F116" s="6" t="s">
        <v>408</v>
      </c>
      <c r="G116" s="6" t="s">
        <v>53</v>
      </c>
    </row>
    <row r="117" spans="5:7" x14ac:dyDescent="0.2">
      <c r="E117" s="6" t="s">
        <v>338</v>
      </c>
      <c r="F117" s="6" t="s">
        <v>430</v>
      </c>
      <c r="G117" s="6" t="s">
        <v>339</v>
      </c>
    </row>
    <row r="118" spans="5:7" x14ac:dyDescent="0.2">
      <c r="E118" s="6" t="s">
        <v>342</v>
      </c>
      <c r="F118" s="6" t="s">
        <v>430</v>
      </c>
      <c r="G118" s="6" t="s">
        <v>343</v>
      </c>
    </row>
    <row r="119" spans="5:7" x14ac:dyDescent="0.2">
      <c r="E119" s="6" t="s">
        <v>118</v>
      </c>
      <c r="F119" s="6" t="s">
        <v>414</v>
      </c>
      <c r="G119" s="6" t="s">
        <v>119</v>
      </c>
    </row>
    <row r="120" spans="5:7" x14ac:dyDescent="0.2">
      <c r="E120" s="6" t="s">
        <v>14</v>
      </c>
      <c r="F120" s="6" t="s">
        <v>404</v>
      </c>
      <c r="G120" s="6" t="s">
        <v>15</v>
      </c>
    </row>
    <row r="121" spans="5:7" x14ac:dyDescent="0.2">
      <c r="E121" s="6" t="s">
        <v>162</v>
      </c>
      <c r="F121" s="6" t="s">
        <v>420</v>
      </c>
      <c r="G121" s="6" t="s">
        <v>163</v>
      </c>
    </row>
    <row r="122" spans="5:7" x14ac:dyDescent="0.2">
      <c r="E122" s="6" t="s">
        <v>36</v>
      </c>
      <c r="F122" s="6" t="s">
        <v>406</v>
      </c>
      <c r="G122" s="6" t="s">
        <v>37</v>
      </c>
    </row>
    <row r="123" spans="5:7" x14ac:dyDescent="0.2">
      <c r="E123" s="6" t="s">
        <v>78</v>
      </c>
      <c r="F123" s="6" t="s">
        <v>409</v>
      </c>
      <c r="G123" s="6" t="s">
        <v>79</v>
      </c>
    </row>
    <row r="124" spans="5:7" x14ac:dyDescent="0.2">
      <c r="E124" s="6" t="s">
        <v>68</v>
      </c>
      <c r="F124" s="6" t="s">
        <v>409</v>
      </c>
      <c r="G124" s="6" t="s">
        <v>69</v>
      </c>
    </row>
    <row r="125" spans="5:7" x14ac:dyDescent="0.2">
      <c r="E125" s="6" t="s">
        <v>222</v>
      </c>
      <c r="F125" s="6" t="s">
        <v>414</v>
      </c>
      <c r="G125" s="6" t="s">
        <v>223</v>
      </c>
    </row>
    <row r="126" spans="5:7" x14ac:dyDescent="0.2">
      <c r="E126" s="6" t="s">
        <v>126</v>
      </c>
      <c r="F126" s="6" t="s">
        <v>416</v>
      </c>
      <c r="G126" s="6" t="s">
        <v>127</v>
      </c>
    </row>
    <row r="127" spans="5:7" x14ac:dyDescent="0.2">
      <c r="E127" s="6" t="s">
        <v>232</v>
      </c>
      <c r="F127" s="6" t="s">
        <v>418</v>
      </c>
      <c r="G127" s="6" t="s">
        <v>233</v>
      </c>
    </row>
    <row r="128" spans="5:7" x14ac:dyDescent="0.2">
      <c r="E128" s="6" t="s">
        <v>240</v>
      </c>
      <c r="F128" s="6" t="s">
        <v>425</v>
      </c>
      <c r="G128" s="6" t="s">
        <v>241</v>
      </c>
    </row>
    <row r="129" spans="5:7" x14ac:dyDescent="0.2">
      <c r="E129" s="6" t="s">
        <v>332</v>
      </c>
      <c r="F129" s="6" t="s">
        <v>430</v>
      </c>
      <c r="G129" s="6" t="s">
        <v>333</v>
      </c>
    </row>
    <row r="130" spans="5:7" x14ac:dyDescent="0.2">
      <c r="E130" s="6" t="s">
        <v>10</v>
      </c>
      <c r="F130" s="6" t="s">
        <v>403</v>
      </c>
      <c r="G130" s="6" t="s">
        <v>11</v>
      </c>
    </row>
    <row r="131" spans="5:7" x14ac:dyDescent="0.2">
      <c r="E131" s="6" t="s">
        <v>268</v>
      </c>
      <c r="F131" s="6" t="s">
        <v>426</v>
      </c>
      <c r="G131" s="6" t="s">
        <v>269</v>
      </c>
    </row>
    <row r="132" spans="5:7" x14ac:dyDescent="0.2">
      <c r="E132" s="6" t="s">
        <v>226</v>
      </c>
      <c r="F132" s="6" t="s">
        <v>418</v>
      </c>
      <c r="G132" s="6" t="s">
        <v>227</v>
      </c>
    </row>
    <row r="133" spans="5:7" x14ac:dyDescent="0.2">
      <c r="E133" s="6" t="s">
        <v>324</v>
      </c>
      <c r="F133" s="6" t="s">
        <v>430</v>
      </c>
      <c r="G133" s="6" t="s">
        <v>325</v>
      </c>
    </row>
    <row r="134" spans="5:7" x14ac:dyDescent="0.2">
      <c r="E134" s="6" t="s">
        <v>168</v>
      </c>
      <c r="F134" s="6" t="s">
        <v>415</v>
      </c>
      <c r="G134" s="6" t="s">
        <v>169</v>
      </c>
    </row>
    <row r="135" spans="5:7" x14ac:dyDescent="0.2">
      <c r="E135" s="6" t="s">
        <v>256</v>
      </c>
      <c r="F135" s="6" t="s">
        <v>426</v>
      </c>
      <c r="G135" s="6" t="s">
        <v>257</v>
      </c>
    </row>
    <row r="136" spans="5:7" x14ac:dyDescent="0.2">
      <c r="E136" s="6" t="s">
        <v>368</v>
      </c>
      <c r="F136" s="6" t="s">
        <v>431</v>
      </c>
      <c r="G136" s="6" t="s">
        <v>369</v>
      </c>
    </row>
    <row r="137" spans="5:7" x14ac:dyDescent="0.2">
      <c r="E137" s="6" t="s">
        <v>146</v>
      </c>
      <c r="F137" s="6" t="s">
        <v>419</v>
      </c>
      <c r="G137" s="6" t="s">
        <v>147</v>
      </c>
    </row>
    <row r="138" spans="5:7" x14ac:dyDescent="0.2">
      <c r="E138" s="6" t="s">
        <v>20</v>
      </c>
      <c r="F138" s="6" t="s">
        <v>404</v>
      </c>
      <c r="G138" s="6" t="s">
        <v>21</v>
      </c>
    </row>
    <row r="139" spans="5:7" x14ac:dyDescent="0.2">
      <c r="E139" s="6" t="s">
        <v>112</v>
      </c>
      <c r="F139" s="6" t="s">
        <v>409</v>
      </c>
      <c r="G139" s="6" t="s">
        <v>113</v>
      </c>
    </row>
    <row r="140" spans="5:7" x14ac:dyDescent="0.2">
      <c r="E140" s="6" t="s">
        <v>386</v>
      </c>
      <c r="F140" s="6" t="s">
        <v>404</v>
      </c>
      <c r="G140" s="6" t="s">
        <v>387</v>
      </c>
    </row>
    <row r="141" spans="5:7" x14ac:dyDescent="0.2">
      <c r="E141" s="6" t="s">
        <v>128</v>
      </c>
      <c r="F141" s="6" t="s">
        <v>416</v>
      </c>
      <c r="G141" s="6" t="s">
        <v>129</v>
      </c>
    </row>
    <row r="142" spans="5:7" x14ac:dyDescent="0.2">
      <c r="E142" s="6" t="s">
        <v>224</v>
      </c>
      <c r="F142" s="6" t="s">
        <v>424</v>
      </c>
      <c r="G142" s="6" t="s">
        <v>225</v>
      </c>
    </row>
    <row r="143" spans="5:7" x14ac:dyDescent="0.2">
      <c r="E143" s="6" t="s">
        <v>260</v>
      </c>
      <c r="F143" s="6" t="s">
        <v>426</v>
      </c>
      <c r="G143" s="6" t="s">
        <v>261</v>
      </c>
    </row>
    <row r="144" spans="5:7" x14ac:dyDescent="0.2">
      <c r="E144" s="6" t="s">
        <v>246</v>
      </c>
      <c r="F144" s="6" t="s">
        <v>426</v>
      </c>
      <c r="G144" s="6" t="s">
        <v>247</v>
      </c>
    </row>
    <row r="145" spans="5:7" x14ac:dyDescent="0.2">
      <c r="E145" s="6" t="s">
        <v>174</v>
      </c>
      <c r="F145" s="6" t="s">
        <v>415</v>
      </c>
      <c r="G145" s="6" t="s">
        <v>175</v>
      </c>
    </row>
    <row r="146" spans="5:7" x14ac:dyDescent="0.2">
      <c r="E146" s="6" t="s">
        <v>210</v>
      </c>
      <c r="F146" s="6" t="s">
        <v>423</v>
      </c>
      <c r="G146" s="6" t="s">
        <v>211</v>
      </c>
    </row>
    <row r="147" spans="5:7" x14ac:dyDescent="0.2">
      <c r="E147" s="6" t="s">
        <v>122</v>
      </c>
      <c r="F147" s="6" t="s">
        <v>414</v>
      </c>
      <c r="G147" s="6" t="s">
        <v>123</v>
      </c>
    </row>
    <row r="148" spans="5:7" x14ac:dyDescent="0.2">
      <c r="E148" s="6" t="s">
        <v>266</v>
      </c>
      <c r="F148" s="6" t="s">
        <v>426</v>
      </c>
      <c r="G148" s="6" t="s">
        <v>267</v>
      </c>
    </row>
    <row r="149" spans="5:7" x14ac:dyDescent="0.2">
      <c r="E149" s="6" t="s">
        <v>50</v>
      </c>
      <c r="F149" s="6" t="s">
        <v>409</v>
      </c>
      <c r="G149" s="6" t="s">
        <v>51</v>
      </c>
    </row>
    <row r="150" spans="5:7" x14ac:dyDescent="0.2">
      <c r="E150" s="6" t="s">
        <v>54</v>
      </c>
      <c r="F150" s="6" t="s">
        <v>408</v>
      </c>
      <c r="G150" s="6" t="s">
        <v>55</v>
      </c>
    </row>
    <row r="151" spans="5:7" x14ac:dyDescent="0.2">
      <c r="E151" s="6" t="s">
        <v>72</v>
      </c>
      <c r="F151" s="6" t="s">
        <v>409</v>
      </c>
      <c r="G151" s="6" t="s">
        <v>73</v>
      </c>
    </row>
    <row r="152" spans="5:7" x14ac:dyDescent="0.2">
      <c r="E152" s="6" t="s">
        <v>106</v>
      </c>
      <c r="F152" s="6" t="s">
        <v>413</v>
      </c>
      <c r="G152" s="6" t="s">
        <v>107</v>
      </c>
    </row>
    <row r="153" spans="5:7" x14ac:dyDescent="0.2">
      <c r="E153" s="6" t="s">
        <v>230</v>
      </c>
      <c r="F153" s="6" t="s">
        <v>418</v>
      </c>
      <c r="G153" s="6" t="s">
        <v>231</v>
      </c>
    </row>
    <row r="154" spans="5:7" x14ac:dyDescent="0.2">
      <c r="E154" s="6" t="s">
        <v>98</v>
      </c>
      <c r="F154" s="6" t="s">
        <v>412</v>
      </c>
      <c r="G154" s="6" t="s">
        <v>99</v>
      </c>
    </row>
    <row r="155" spans="5:7" x14ac:dyDescent="0.2">
      <c r="E155" s="6" t="s">
        <v>310</v>
      </c>
      <c r="F155" s="6" t="s">
        <v>430</v>
      </c>
      <c r="G155" s="6" t="s">
        <v>311</v>
      </c>
    </row>
    <row r="156" spans="5:7" x14ac:dyDescent="0.2">
      <c r="E156" s="6" t="s">
        <v>182</v>
      </c>
      <c r="F156" s="6" t="s">
        <v>407</v>
      </c>
      <c r="G156" s="6" t="s">
        <v>183</v>
      </c>
    </row>
    <row r="157" spans="5:7" x14ac:dyDescent="0.2">
      <c r="E157" s="6" t="s">
        <v>208</v>
      </c>
      <c r="F157" s="6" t="s">
        <v>423</v>
      </c>
      <c r="G157" s="6" t="s">
        <v>209</v>
      </c>
    </row>
    <row r="158" spans="5:7" x14ac:dyDescent="0.2">
      <c r="E158" s="6" t="s">
        <v>96</v>
      </c>
      <c r="F158" s="6" t="s">
        <v>412</v>
      </c>
      <c r="G158" s="6" t="s">
        <v>97</v>
      </c>
    </row>
    <row r="159" spans="5:7" x14ac:dyDescent="0.2">
      <c r="E159" s="6" t="s">
        <v>252</v>
      </c>
      <c r="F159" s="6" t="s">
        <v>426</v>
      </c>
      <c r="G159" s="6" t="s">
        <v>253</v>
      </c>
    </row>
    <row r="160" spans="5:7" x14ac:dyDescent="0.2">
      <c r="E160" s="6" t="s">
        <v>170</v>
      </c>
      <c r="F160" s="6" t="s">
        <v>415</v>
      </c>
      <c r="G160" s="6" t="s">
        <v>171</v>
      </c>
    </row>
    <row r="161" spans="5:7" x14ac:dyDescent="0.2">
      <c r="E161" s="6" t="s">
        <v>262</v>
      </c>
      <c r="F161" s="6" t="s">
        <v>426</v>
      </c>
      <c r="G161" s="6" t="s">
        <v>263</v>
      </c>
    </row>
    <row r="162" spans="5:7" x14ac:dyDescent="0.2">
      <c r="E162" s="6" t="s">
        <v>374</v>
      </c>
      <c r="F162" s="6" t="s">
        <v>432</v>
      </c>
      <c r="G162" s="6" t="s">
        <v>375</v>
      </c>
    </row>
    <row r="163" spans="5:7" x14ac:dyDescent="0.2">
      <c r="E163" s="6" t="s">
        <v>362</v>
      </c>
      <c r="F163" s="6" t="s">
        <v>431</v>
      </c>
      <c r="G163" s="6" t="s">
        <v>363</v>
      </c>
    </row>
    <row r="164" spans="5:7" x14ac:dyDescent="0.2">
      <c r="E164" s="6" t="s">
        <v>346</v>
      </c>
      <c r="F164" s="6" t="s">
        <v>409</v>
      </c>
      <c r="G164" s="6" t="s">
        <v>347</v>
      </c>
    </row>
    <row r="165" spans="5:7" x14ac:dyDescent="0.2">
      <c r="E165" s="6" t="s">
        <v>358</v>
      </c>
      <c r="F165" s="6" t="s">
        <v>431</v>
      </c>
      <c r="G165" s="6" t="s">
        <v>359</v>
      </c>
    </row>
    <row r="166" spans="5:7" x14ac:dyDescent="0.2">
      <c r="E166" s="6" t="s">
        <v>152</v>
      </c>
      <c r="F166" s="6" t="s">
        <v>411</v>
      </c>
      <c r="G166" s="6" t="s">
        <v>153</v>
      </c>
    </row>
    <row r="167" spans="5:7" x14ac:dyDescent="0.2">
      <c r="E167" s="6" t="s">
        <v>18</v>
      </c>
      <c r="F167" s="6" t="s">
        <v>404</v>
      </c>
      <c r="G167" s="6" t="s">
        <v>19</v>
      </c>
    </row>
    <row r="168" spans="5:7" x14ac:dyDescent="0.2">
      <c r="E168" s="6" t="s">
        <v>46</v>
      </c>
      <c r="F168" s="6" t="s">
        <v>408</v>
      </c>
      <c r="G168" s="6" t="s">
        <v>47</v>
      </c>
    </row>
    <row r="169" spans="5:7" x14ac:dyDescent="0.2">
      <c r="E169" s="6" t="s">
        <v>194</v>
      </c>
      <c r="F169" s="6" t="s">
        <v>414</v>
      </c>
      <c r="G169" s="6" t="s">
        <v>195</v>
      </c>
    </row>
    <row r="170" spans="5:7" x14ac:dyDescent="0.2">
      <c r="E170" s="6" t="s">
        <v>196</v>
      </c>
      <c r="F170" s="6" t="s">
        <v>414</v>
      </c>
      <c r="G170" s="6" t="s">
        <v>197</v>
      </c>
    </row>
    <row r="171" spans="5:7" x14ac:dyDescent="0.2">
      <c r="E171" s="6" t="s">
        <v>282</v>
      </c>
      <c r="F171" s="6" t="s">
        <v>429</v>
      </c>
      <c r="G171" s="6" t="s">
        <v>283</v>
      </c>
    </row>
    <row r="172" spans="5:7" x14ac:dyDescent="0.2">
      <c r="E172" s="6" t="s">
        <v>330</v>
      </c>
      <c r="F172" s="6" t="s">
        <v>430</v>
      </c>
      <c r="G172" s="6" t="s">
        <v>331</v>
      </c>
    </row>
    <row r="173" spans="5:7" x14ac:dyDescent="0.2">
      <c r="E173" s="6" t="s">
        <v>74</v>
      </c>
      <c r="F173" s="6" t="s">
        <v>409</v>
      </c>
      <c r="G173" s="6" t="s">
        <v>75</v>
      </c>
    </row>
    <row r="174" spans="5:7" x14ac:dyDescent="0.2">
      <c r="E174" s="6" t="s">
        <v>154</v>
      </c>
      <c r="F174" s="6" t="s">
        <v>411</v>
      </c>
      <c r="G174" s="6" t="s">
        <v>155</v>
      </c>
    </row>
    <row r="175" spans="5:7" x14ac:dyDescent="0.2">
      <c r="E175" s="6" t="s">
        <v>356</v>
      </c>
      <c r="F175" s="6" t="s">
        <v>431</v>
      </c>
      <c r="G175" s="6" t="s">
        <v>357</v>
      </c>
    </row>
    <row r="176" spans="5:7" x14ac:dyDescent="0.2">
      <c r="E176" s="6" t="s">
        <v>116</v>
      </c>
      <c r="F176" s="6" t="s">
        <v>414</v>
      </c>
      <c r="G176" s="6" t="s">
        <v>117</v>
      </c>
    </row>
    <row r="177" spans="5:7" x14ac:dyDescent="0.2">
      <c r="E177" s="6" t="s">
        <v>270</v>
      </c>
      <c r="F177" s="6" t="s">
        <v>426</v>
      </c>
      <c r="G177" s="6" t="s">
        <v>271</v>
      </c>
    </row>
    <row r="178" spans="5:7" x14ac:dyDescent="0.2">
      <c r="E178" s="6" t="s">
        <v>218</v>
      </c>
      <c r="F178" s="6" t="s">
        <v>424</v>
      </c>
      <c r="G178" s="6" t="s">
        <v>219</v>
      </c>
    </row>
    <row r="179" spans="5:7" x14ac:dyDescent="0.2">
      <c r="E179" s="6" t="s">
        <v>88</v>
      </c>
      <c r="F179" s="6" t="s">
        <v>412</v>
      </c>
      <c r="G179" s="6" t="s">
        <v>89</v>
      </c>
    </row>
    <row r="180" spans="5:7" x14ac:dyDescent="0.2">
      <c r="E180" s="6" t="s">
        <v>130</v>
      </c>
      <c r="F180" s="6" t="s">
        <v>416</v>
      </c>
      <c r="G180" s="6" t="s">
        <v>131</v>
      </c>
    </row>
    <row r="181" spans="5:7" x14ac:dyDescent="0.2">
      <c r="E181" s="6" t="s">
        <v>62</v>
      </c>
      <c r="F181" s="6" t="s">
        <v>408</v>
      </c>
      <c r="G181" s="6" t="s">
        <v>63</v>
      </c>
    </row>
    <row r="182" spans="5:7" x14ac:dyDescent="0.2">
      <c r="E182" s="6" t="s">
        <v>100</v>
      </c>
      <c r="F182" s="6" t="s">
        <v>412</v>
      </c>
      <c r="G182" s="6" t="s">
        <v>101</v>
      </c>
    </row>
    <row r="183" spans="5:7" x14ac:dyDescent="0.2">
      <c r="E183" s="6" t="s">
        <v>348</v>
      </c>
      <c r="F183" s="6" t="s">
        <v>414</v>
      </c>
      <c r="G183" s="6" t="s">
        <v>349</v>
      </c>
    </row>
    <row r="184" spans="5:7" x14ac:dyDescent="0.2">
      <c r="E184" s="6" t="s">
        <v>234</v>
      </c>
      <c r="F184" s="6" t="s">
        <v>418</v>
      </c>
      <c r="G184" s="6" t="s">
        <v>235</v>
      </c>
    </row>
    <row r="185" spans="5:7" x14ac:dyDescent="0.2">
      <c r="E185" s="6" t="s">
        <v>108</v>
      </c>
      <c r="F185" s="6" t="s">
        <v>413</v>
      </c>
      <c r="G185" s="6" t="s">
        <v>109</v>
      </c>
    </row>
    <row r="186" spans="5:7" x14ac:dyDescent="0.2">
      <c r="E186" s="6" t="s">
        <v>264</v>
      </c>
      <c r="F186" s="6" t="s">
        <v>426</v>
      </c>
      <c r="G186" s="6" t="s">
        <v>265</v>
      </c>
    </row>
    <row r="187" spans="5:7" x14ac:dyDescent="0.2">
      <c r="E187" s="6" t="s">
        <v>322</v>
      </c>
      <c r="F187" s="6" t="s">
        <v>430</v>
      </c>
      <c r="G187" s="6" t="s">
        <v>323</v>
      </c>
    </row>
    <row r="188" spans="5:7" x14ac:dyDescent="0.2">
      <c r="E188" s="6" t="s">
        <v>94</v>
      </c>
      <c r="F188" s="6" t="s">
        <v>412</v>
      </c>
      <c r="G188" s="6" t="s">
        <v>95</v>
      </c>
    </row>
    <row r="189" spans="5:7" x14ac:dyDescent="0.2">
      <c r="E189" s="6" t="s">
        <v>320</v>
      </c>
      <c r="F189" s="6" t="s">
        <v>430</v>
      </c>
      <c r="G189" s="6" t="s">
        <v>321</v>
      </c>
    </row>
    <row r="190" spans="5:7" x14ac:dyDescent="0.2">
      <c r="E190" s="6" t="s">
        <v>86</v>
      </c>
      <c r="F190" s="6" t="s">
        <v>412</v>
      </c>
      <c r="G190" s="6" t="s">
        <v>87</v>
      </c>
    </row>
    <row r="191" spans="5:7" x14ac:dyDescent="0.2">
      <c r="E191" s="6" t="s">
        <v>84</v>
      </c>
      <c r="F191" s="6" t="s">
        <v>412</v>
      </c>
      <c r="G191" s="6" t="s">
        <v>85</v>
      </c>
    </row>
    <row r="192" spans="5:7" x14ac:dyDescent="0.2">
      <c r="E192" s="6" t="s">
        <v>90</v>
      </c>
      <c r="F192" s="6" t="s">
        <v>412</v>
      </c>
      <c r="G192" s="6" t="s">
        <v>91</v>
      </c>
    </row>
    <row r="193" spans="5:7" x14ac:dyDescent="0.2">
      <c r="E193" s="6" t="s">
        <v>114</v>
      </c>
      <c r="F193" s="6" t="s">
        <v>414</v>
      </c>
      <c r="G193" s="6" t="s">
        <v>115</v>
      </c>
    </row>
    <row r="194" spans="5:7" x14ac:dyDescent="0.2">
      <c r="E194" s="6" t="s">
        <v>12</v>
      </c>
      <c r="F194" s="6" t="s">
        <v>403</v>
      </c>
      <c r="G194" s="6" t="s">
        <v>13</v>
      </c>
    </row>
    <row r="195" spans="5:7" x14ac:dyDescent="0.2">
      <c r="E195" s="6" t="s">
        <v>312</v>
      </c>
      <c r="F195" s="6" t="s">
        <v>430</v>
      </c>
      <c r="G195" s="6" t="s">
        <v>313</v>
      </c>
    </row>
    <row r="196" spans="5:7" x14ac:dyDescent="0.2">
      <c r="E196" s="6" t="s">
        <v>216</v>
      </c>
      <c r="F196" s="6" t="s">
        <v>424</v>
      </c>
      <c r="G196" s="6" t="s">
        <v>217</v>
      </c>
    </row>
    <row r="197" spans="5:7" x14ac:dyDescent="0.2">
      <c r="E197" s="6" t="s">
        <v>92</v>
      </c>
      <c r="F197" s="6" t="s">
        <v>412</v>
      </c>
      <c r="G197" s="6" t="s">
        <v>93</v>
      </c>
    </row>
    <row r="198" spans="5:7" x14ac:dyDescent="0.2">
      <c r="E198" s="6" t="s">
        <v>326</v>
      </c>
      <c r="F198" s="6" t="s">
        <v>430</v>
      </c>
      <c r="G198" s="6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08CEA-6C8D-4E5E-A627-F5167FA05784}">
  <ds:schemaRefs>
    <ds:schemaRef ds:uri="6a2cb9e6-b5e1-40b7-9637-1eba5574d408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4eaee834-d695-49c0-bd42-30ebe919a0fe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Yoshikawa Takako</cp:lastModifiedBy>
  <dcterms:created xsi:type="dcterms:W3CDTF">2010-07-07T15:59:25Z</dcterms:created>
  <dcterms:modified xsi:type="dcterms:W3CDTF">2022-03-27T15:48:01Z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