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igdhabose/Downloads/"/>
    </mc:Choice>
  </mc:AlternateContent>
  <xr:revisionPtr revIDLastSave="0" documentId="13_ncr:1_{21DB2307-B869-1042-BF9E-B2409E31A099}" xr6:coauthVersionLast="47" xr6:coauthVersionMax="47" xr10:uidLastSave="{00000000-0000-0000-0000-000000000000}"/>
  <bookViews>
    <workbookView xWindow="720" yWindow="780" windowWidth="31120" windowHeight="19820" activeTab="4" xr2:uid="{90AD6430-C00C-4448-A86E-DB2B77EBB9ED}"/>
  </bookViews>
  <sheets>
    <sheet name="Q1-10" sheetId="1" r:id="rId1"/>
    <sheet name="Q11-20" sheetId="2" r:id="rId2"/>
    <sheet name="Q21-30" sheetId="3" r:id="rId3"/>
    <sheet name="Q31-40" sheetId="4" r:id="rId4"/>
    <sheet name="Q41-50" sheetId="5" r:id="rId5"/>
  </sheets>
  <definedNames>
    <definedName name="test">_xlfn.LAMBDA(_xlpm.A,_xlpm.B,   _xlfn.LET(     _xlpm.Names, _xlpm.A,     _xlpm.Ages,  _xlfn.MAP(_xlpm.B, _xlfn.LAMBDA(_xlpm.d, DATEDIF(_xlpm.d, TODAY(), "Y"))),     _xlfn.HSTACK(_xlpm.Names, _xlpm.Ages)   ) )</definedName>
    <definedName name="WorkLoad">_xlfn.LAMBDA(_xlpm.W,_xlpm.P,_xlpm.S,   _xlfn.LET(     _xlpm.PrimaryCount, _xlfn.BYROW(_xlpm.W, _xlfn.LAMBDA(_xlpm.w, COUNTIF(_xlpm.P, _xlpm.w))),     _xlpm.SecondaryCount, _xlfn.BYROW(_xlpm.W, _xlfn.LAMBDA(_xlpm.w, COUNTIF(_xlpm.S, _xlpm.w))),     _xlpm.WeightPrimary, 0.6,     _xlpm.WeightSecondary, 0.4,     _xlpm.WeightedWorkload, _xlfn.BYROW(_xlfn.HSTACK(       _xlfn.BYROW(_xlpm.PrimaryCount, _xlfn.LAMBDA(_xlpm.x, _xlpm.x * 0.6)),       _xlfn.BYROW(_xlpm.SecondaryCount, _xlfn.LAMBDA(_xlpm.x, _xlpm.x * 0.4))     ), _xlfn.LAMBDA(_xlpm.row, INDEX(_xlpm.row, 1) + INDEX(_xlpm.row, 2))),     _xlfn.HSTACK(_xlpm.W, _xlpm.PrimaryCount, _xlpm.SecondaryCount, _xlpm.WeightedWorkload)   ) 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 a="1"/>
  <c r="C32" i="5" s="1"/>
  <c r="C28" i="3" a="1"/>
  <c r="C28" i="3" s="1"/>
  <c r="C41" i="5" a="1"/>
  <c r="C41" i="5" s="1"/>
  <c r="C37" i="5" a="1"/>
  <c r="C37" i="5" s="1"/>
  <c r="C26" i="5" a="1"/>
  <c r="C26" i="5" s="1"/>
  <c r="C22" i="5" a="1"/>
  <c r="C22" i="5" s="1"/>
  <c r="C15" i="5" a="1"/>
  <c r="C15" i="5" s="1"/>
  <c r="C9" i="5" a="1"/>
  <c r="C9" i="5" s="1"/>
  <c r="C7" i="5" a="1"/>
  <c r="C7" i="5" s="1"/>
  <c r="C5" i="5" a="1"/>
  <c r="C5" i="5" s="1"/>
  <c r="C2" i="5" a="1"/>
  <c r="C2" i="5" s="1"/>
  <c r="C45" i="4" a="1"/>
  <c r="C45" i="4" s="1"/>
  <c r="C40" i="4" a="1"/>
  <c r="C40" i="4" s="1"/>
  <c r="C36" i="4" a="1"/>
  <c r="C36" i="4" s="1"/>
  <c r="C27" i="4" a="1"/>
  <c r="C27" i="4" s="1"/>
  <c r="C22" i="4" a="1"/>
  <c r="C22" i="4" s="1"/>
  <c r="C16" i="4" a="1"/>
  <c r="C16" i="4" s="1"/>
  <c r="C12" i="4" a="1"/>
  <c r="C12" i="4" s="1"/>
  <c r="C9" i="4" a="1"/>
  <c r="C9" i="4" s="1"/>
  <c r="C4" i="4" a="1"/>
  <c r="C4" i="4" s="1"/>
  <c r="C2" i="4" a="1"/>
  <c r="C2" i="4" s="1"/>
  <c r="C44" i="3" a="1"/>
  <c r="C44" i="3" s="1"/>
  <c r="C38" i="3" a="1"/>
  <c r="C38" i="3" s="1"/>
  <c r="C34" i="3" a="1"/>
  <c r="C34" i="3" s="1"/>
  <c r="C26" i="3" a="1"/>
  <c r="C26" i="3" s="1"/>
  <c r="C20" i="3" a="1"/>
  <c r="C20" i="3" s="1"/>
  <c r="C15" i="3" a="1"/>
  <c r="C15" i="3" s="1"/>
  <c r="C13" i="3" a="1"/>
  <c r="C13" i="3" s="1"/>
  <c r="C6" i="3" a="1"/>
  <c r="C6" i="3" s="1"/>
  <c r="C2" i="3" a="1"/>
  <c r="C2" i="3" s="1"/>
  <c r="C34" i="2" a="1"/>
  <c r="C34" i="2" s="1"/>
  <c r="C32" i="2" a="1"/>
  <c r="C32" i="2" s="1"/>
  <c r="C29" i="2" a="1"/>
  <c r="C29" i="2" s="1"/>
  <c r="C24" i="2" a="1"/>
  <c r="C24" i="2" s="1"/>
  <c r="C17" i="2" a="1"/>
  <c r="C17" i="2" s="1"/>
  <c r="C15" i="2" a="1"/>
  <c r="C15" i="2" s="1"/>
  <c r="C12" i="2" a="1"/>
  <c r="C12" i="2" s="1"/>
  <c r="C8" i="2" a="1"/>
  <c r="C8" i="2" s="1"/>
  <c r="C6" i="2" a="1"/>
  <c r="C6" i="2" s="1"/>
  <c r="C2" i="2" a="1"/>
  <c r="C2" i="2" s="1"/>
  <c r="C41" i="1" a="1"/>
  <c r="C41" i="1" s="1"/>
  <c r="C37" i="1" a="1"/>
  <c r="C37" i="1" s="1"/>
  <c r="C34" i="1" a="1"/>
  <c r="C34" i="1" s="1"/>
  <c r="C29" i="1" a="1"/>
  <c r="C29" i="1" s="1"/>
  <c r="C24" i="1" a="1"/>
  <c r="C24" i="1" s="1"/>
  <c r="C20" i="1" a="1"/>
  <c r="C20" i="1" s="1"/>
  <c r="C16" i="1" a="1"/>
  <c r="C16" i="1" s="1"/>
  <c r="C11" i="1" a="1"/>
  <c r="C11" i="1" s="1"/>
  <c r="C6" i="1" a="1"/>
  <c r="C6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<sst xmlns="http://schemas.openxmlformats.org/spreadsheetml/2006/main" count="235" uniqueCount="149">
  <si>
    <t>Q1</t>
  </si>
  <si>
    <t>Q2</t>
  </si>
  <si>
    <t>Q3</t>
  </si>
  <si>
    <t>Correct</t>
  </si>
  <si>
    <t>Needed 1 Refinement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</si>
  <si>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</si>
  <si>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</si>
  <si>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</si>
  <si>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</si>
  <si>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</si>
  <si>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</si>
  <si>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</si>
  <si>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</si>
  <si>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</si>
  <si>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HighestSpender</t>
  </si>
  <si>
    <t>QuizScoreSummary</t>
  </si>
  <si>
    <t>Q13</t>
  </si>
  <si>
    <t>HoursWorked</t>
  </si>
  <si>
    <t>Q14</t>
  </si>
  <si>
    <t>InvoiceTotal Requirement</t>
  </si>
  <si>
    <t>Q15</t>
  </si>
  <si>
    <t>MajorityPass</t>
  </si>
  <si>
    <t>Q16</t>
  </si>
  <si>
    <t>InterleaveColumns</t>
  </si>
  <si>
    <t>Q17</t>
  </si>
  <si>
    <t>MatchPreferences</t>
  </si>
  <si>
    <t>Q18</t>
  </si>
  <si>
    <t>ExtractUsername</t>
  </si>
  <si>
    <t>Q19</t>
  </si>
  <si>
    <t>FindPriceByProduct</t>
  </si>
  <si>
    <t>Q20</t>
  </si>
  <si>
    <t>BuildCheckerPattern</t>
  </si>
  <si>
    <t>Q21</t>
  </si>
  <si>
    <t>AbbreviateName</t>
  </si>
  <si>
    <t>Q22</t>
  </si>
  <si>
    <t>24 s</t>
  </si>
  <si>
    <t>BuildFibonacci</t>
  </si>
  <si>
    <t>38 s</t>
  </si>
  <si>
    <t>Q23</t>
  </si>
  <si>
    <t>ReverseLookup</t>
  </si>
  <si>
    <t>13 s</t>
  </si>
  <si>
    <t>Q24</t>
  </si>
  <si>
    <t>32 s</t>
  </si>
  <si>
    <t>Q25</t>
  </si>
  <si>
    <t>AddMonthsAndDays</t>
  </si>
  <si>
    <t>59 s</t>
  </si>
  <si>
    <t>5 s</t>
  </si>
  <si>
    <t>11 s</t>
  </si>
  <si>
    <t>26 s</t>
  </si>
  <si>
    <t>Needed 2 Refinements</t>
  </si>
  <si>
    <t>Q26</t>
  </si>
  <si>
    <t>MaxWithCriteria</t>
  </si>
  <si>
    <t>44 s</t>
  </si>
  <si>
    <t>Q28</t>
  </si>
  <si>
    <t>ExtractBetween</t>
  </si>
  <si>
    <t>31 s</t>
  </si>
  <si>
    <t>Q29</t>
  </si>
  <si>
    <t>RunningTotal</t>
  </si>
  <si>
    <t>55 s</t>
  </si>
  <si>
    <t>Q30</t>
  </si>
  <si>
    <t>CumulativePercentage</t>
  </si>
  <si>
    <t>21 s</t>
  </si>
  <si>
    <t>27 s</t>
  </si>
  <si>
    <t>Q31</t>
  </si>
  <si>
    <t>AverageWithCriteria</t>
  </si>
  <si>
    <t>22 s</t>
  </si>
  <si>
    <t>Q32</t>
  </si>
  <si>
    <t>28 s</t>
  </si>
  <si>
    <t>12 s</t>
  </si>
  <si>
    <t>Zscore</t>
  </si>
  <si>
    <t>Q33</t>
  </si>
  <si>
    <t>ZigzagSequence</t>
  </si>
  <si>
    <t>35 s</t>
  </si>
  <si>
    <t>Q34</t>
  </si>
  <si>
    <t>MatchStocksToPrices</t>
  </si>
  <si>
    <t>Q35</t>
  </si>
  <si>
    <t>DailyPercentageChange</t>
  </si>
  <si>
    <t>Q36</t>
  </si>
  <si>
    <t>SwapAdjacentPairs</t>
  </si>
  <si>
    <t>34 s</t>
  </si>
  <si>
    <t>Q37</t>
  </si>
  <si>
    <t>LocalMaxima</t>
  </si>
  <si>
    <t>CountItemsByType</t>
  </si>
  <si>
    <t>33 s</t>
  </si>
  <si>
    <t>39 s</t>
  </si>
  <si>
    <t>15 s</t>
  </si>
  <si>
    <t>Q38</t>
  </si>
  <si>
    <t>20 s</t>
  </si>
  <si>
    <t>Needed 3 Refinements</t>
  </si>
  <si>
    <t>Q39</t>
  </si>
  <si>
    <t>CountVowels</t>
  </si>
  <si>
    <t>48 s</t>
  </si>
  <si>
    <t>Q40</t>
  </si>
  <si>
    <t>EndsWith</t>
  </si>
  <si>
    <t>29 s</t>
  </si>
  <si>
    <t>Q41</t>
  </si>
  <si>
    <t>FlipMatrixHorizontally</t>
  </si>
  <si>
    <t>23 s</t>
  </si>
  <si>
    <t>Q42</t>
  </si>
  <si>
    <t>MaxWithoutMax</t>
  </si>
  <si>
    <t>Q43</t>
  </si>
  <si>
    <t>GetDomainFromURL</t>
  </si>
  <si>
    <t>Q44</t>
  </si>
  <si>
    <t>MovingAverage</t>
  </si>
  <si>
    <t>16 s</t>
  </si>
  <si>
    <t>Q45</t>
  </si>
  <si>
    <t>RunningMax</t>
  </si>
  <si>
    <t>DiagonalMatrix</t>
  </si>
  <si>
    <t>Q46</t>
  </si>
  <si>
    <t>Q47</t>
  </si>
  <si>
    <t>RankValues</t>
  </si>
  <si>
    <t>Q49</t>
  </si>
  <si>
    <t>AverageByCategory</t>
  </si>
  <si>
    <t>30 s</t>
  </si>
  <si>
    <t>Q50</t>
  </si>
  <si>
    <t>ExclusiveOr</t>
  </si>
  <si>
    <t>AttendanceRate</t>
  </si>
  <si>
    <t>1 m 25 s</t>
  </si>
  <si>
    <t>WorkLoad</t>
  </si>
  <si>
    <t>1 m 26 s</t>
  </si>
  <si>
    <t>SwapFirstLast</t>
  </si>
  <si>
    <t>1 m 45 s</t>
  </si>
  <si>
    <t>AverageRating</t>
  </si>
  <si>
    <t>47 s</t>
  </si>
  <si>
    <t>UnitsSold</t>
  </si>
  <si>
    <t>GradeAssignment</t>
  </si>
  <si>
    <t>40 s</t>
  </si>
  <si>
    <t>BillSplit</t>
  </si>
  <si>
    <t>1 m 15 s</t>
  </si>
  <si>
    <t>43 s</t>
  </si>
  <si>
    <t>DepartmentSalaryStats</t>
  </si>
  <si>
    <t>WeightedAverage</t>
  </si>
  <si>
    <t>NormalizeScores</t>
  </si>
  <si>
    <t>1 m 3 s</t>
  </si>
  <si>
    <t>57 s</t>
  </si>
  <si>
    <t>1 m 20 s</t>
  </si>
  <si>
    <t>36 s</t>
  </si>
  <si>
    <t>19 s</t>
  </si>
  <si>
    <t>52 s</t>
  </si>
  <si>
    <t>Question Number</t>
  </si>
  <si>
    <t>Name</t>
  </si>
  <si>
    <t>Formula test</t>
  </si>
  <si>
    <t>Feedback</t>
  </si>
  <si>
    <t>Time</t>
  </si>
  <si>
    <t>Q 27</t>
  </si>
  <si>
    <t>EvenOddSplit</t>
  </si>
  <si>
    <t>Q48</t>
  </si>
  <si>
    <t>SnakePattern</t>
  </si>
  <si>
    <t>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</si>
</sst>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236-A99E-A242-8B5F-9430EEAD16EB}">
  <dimension ref="A1:J44"/>
  <sheetViews>
    <sheetView workbookViewId="0">
      <selection sqref="A1:I45"/>
    </sheetView>
  </sheetViews>
  <sheetFormatPr baseColWidth="10" defaultRowHeight="16" x14ac:dyDescent="0.2"/>
  <cols>
    <col min="1" max="1" width="20.1640625" customWidth="1"/>
    <col min="2" max="2" width="23.83203125" customWidth="1"/>
    <col min="3" max="3" width="10.83203125" customWidth="1"/>
    <col min="8" max="8" width="20.1640625" customWidth="1"/>
  </cols>
  <sheetData>
    <row r="1" spans="1:10" x14ac:dyDescent="0.2">
      <c r="A1" s="3" t="s">
        <v>139</v>
      </c>
      <c r="B1" s="3" t="s">
        <v>140</v>
      </c>
      <c r="C1" s="3" t="s">
        <v>141</v>
      </c>
      <c r="D1" s="3"/>
      <c r="E1" s="3"/>
      <c r="F1" s="3"/>
      <c r="G1" s="3"/>
      <c r="H1" s="3" t="s">
        <v>142</v>
      </c>
      <c r="I1" s="3" t="s">
        <v>143</v>
      </c>
    </row>
    <row r="2" spans="1:10" x14ac:dyDescent="0.2">
      <c r="A2" t="s">
        <v>0</v>
      </c>
      <c r="B2" t="s">
        <v>116</v>
      </c>
      <c r="C2" t="str" cm="1">
        <f t="array" ref="C2:D4" xml:space="preserve"> _xlfn.LAMBDA(_xlpm.A,_xlpm.B,_xlpm.C,
  _xlfn.HSTACK(
    _xlpm.A,
    _xlpm.C / _xlpm.B
  )
)(
    {"Alice";"Bob";"Charlie"},
    {10;20;15},
    {8;18;12}
  )</f>
        <v>Alice</v>
      </c>
      <c r="D2">
        <v>0.8</v>
      </c>
      <c r="H2" t="s">
        <v>3</v>
      </c>
      <c r="I2" t="s">
        <v>117</v>
      </c>
    </row>
    <row r="3" spans="1:10" x14ac:dyDescent="0.2">
      <c r="C3" t="str">
        <v>Bob</v>
      </c>
      <c r="D3">
        <v>0.9</v>
      </c>
    </row>
    <row r="4" spans="1:10" x14ac:dyDescent="0.2">
      <c r="C4" t="str">
        <v>Charlie</v>
      </c>
      <c r="D4">
        <v>0.8</v>
      </c>
    </row>
    <row r="6" spans="1:10" x14ac:dyDescent="0.2">
      <c r="A6" t="s">
        <v>1</v>
      </c>
      <c r="B6" t="s">
        <v>118</v>
      </c>
      <c r="C6" t="str" cm="1">
        <f t="array" ref="C6:F9" xml:space="preserve"> _xlfn.LAMBDA(_xlpm.W,_xlpm.P,_xlpm.S,
_xlfn.LET(
  _xlpm.Workers,   _xlfn.UNIQUE(_xlpm.W),
  _xlpm.PrimCount, _xlfn.MAP(_xlpm.Workers, _xlfn.LAMBDA(_xlpm.w, SUM(--(_xlpm.P = _xlpm.w)))),
  _xlpm.SecCount,  _xlfn.MAP(_xlpm.Workers, _xlfn.LAMBDA(_xlpm.w, SUM(--(_xlpm.S = _xlpm.w)))),
  _xlpm.Load,      _xlpm.PrimCount * 0.6 + _xlpm.SecCount * 0.4,
  _xlfn.HSTACK(
    _xlpm.Workers,
    _xlpm.PrimCount,
    _xlpm.SecCount,
    _xlpm.Load
  )
)
)(
   {"Alice";"Bob";"Charlie";"Dana"},
   {"Alice";"Bob";"Alice";"Charlie"},
   {"Bob";"Dana";"Charlie";"Dana"}
 )</f>
        <v>Alice</v>
      </c>
      <c r="D6">
        <v>2</v>
      </c>
      <c r="E6">
        <v>0</v>
      </c>
      <c r="F6">
        <v>1.2</v>
      </c>
      <c r="H6" t="s">
        <v>4</v>
      </c>
      <c r="I6" t="s">
        <v>119</v>
      </c>
      <c r="J6" t="s">
        <v>37</v>
      </c>
    </row>
    <row r="7" spans="1:10" x14ac:dyDescent="0.2">
      <c r="C7" t="str">
        <v>Bob</v>
      </c>
      <c r="D7">
        <v>1</v>
      </c>
      <c r="E7">
        <v>1</v>
      </c>
      <c r="F7">
        <v>1</v>
      </c>
    </row>
    <row r="8" spans="1:10" x14ac:dyDescent="0.2">
      <c r="C8" t="str">
        <v>Charlie</v>
      </c>
      <c r="D8">
        <v>1</v>
      </c>
      <c r="E8">
        <v>1</v>
      </c>
      <c r="F8">
        <v>1</v>
      </c>
    </row>
    <row r="9" spans="1:10" x14ac:dyDescent="0.2">
      <c r="C9" t="str">
        <v>Dana</v>
      </c>
      <c r="D9">
        <v>0</v>
      </c>
      <c r="E9">
        <v>2</v>
      </c>
      <c r="F9">
        <v>0.8</v>
      </c>
    </row>
    <row r="11" spans="1:10" x14ac:dyDescent="0.2">
      <c r="A11" t="s">
        <v>2</v>
      </c>
      <c r="B11" t="s">
        <v>120</v>
      </c>
      <c r="C11" cm="1">
        <f t="array" ref="C11:C14" xml:space="preserve"> _xlfn.LAMBDA(_xlpm.Column,
_xlfn.LET(
  _xlpm.n,      ROWS(_xlpm.Column),
  _xlpm.First,  INDEX(_xlpm.Column,1),
  _xlpm.Last,   INDEX(_xlpm.Column,_xlpm.n),
  _xlpm.Mid,    _xlfn.TAKE(_xlfn.DROP(_xlpm.Column,1), _xlpm.n-2),
  IF(
    _xlpm.n=1,
    _xlpm.Column,
    _xlfn.VSTACK(_xlpm.Last, _xlpm.Mid, _xlpm.First)
  )
)
)({1;2;3;4})</f>
        <v>4</v>
      </c>
      <c r="H11" t="s">
        <v>3</v>
      </c>
      <c r="I11" t="s">
        <v>121</v>
      </c>
    </row>
    <row r="12" spans="1:10" x14ac:dyDescent="0.2">
      <c r="C12">
        <v>2</v>
      </c>
    </row>
    <row r="13" spans="1:10" x14ac:dyDescent="0.2">
      <c r="C13">
        <v>3</v>
      </c>
    </row>
    <row r="14" spans="1:10" x14ac:dyDescent="0.2">
      <c r="C14">
        <v>1</v>
      </c>
    </row>
    <row r="16" spans="1:10" x14ac:dyDescent="0.2">
      <c r="A16" t="s">
        <v>5</v>
      </c>
      <c r="B16" t="s">
        <v>122</v>
      </c>
      <c r="C16" t="str" cm="1">
        <f t="array" ref="C16:D18" xml:space="preserve"> _xlfn.LAMBDA(_xlpm.A,_xlpm.B,
  _xlfn.LET(
    _xlpm.Products,      _xlfn.UNIQUE(_xlpm.A),
    _xlpm.SumRatings,    _xlfn.MAP(_xlpm.Products, _xlfn.LAMBDA(_xlpm.p, SUM(IF(_xlpm.A=_xlpm.p, _xlpm.B, 0)))),
    _xlpm.CountRatings,  _xlfn.MAP(_xlpm.Products, _xlfn.LAMBDA(_xlpm.p, SUM(--(_xlpm.A=_xlpm.p)))),
    _xlpm.Avg,           ROUND(_xlpm.SumRatings / _xlpm.CountRatings, 2),
    _xlfn.HSTACK(
      _xlpm.Products,
      _xlpm.Avg
    )
  )
)(
    {"Apple";"Banana";"Apple";"Cherry";"Banana"},
    {3;4;5;2;4}
)</f>
        <v>Apple</v>
      </c>
      <c r="D16">
        <v>4</v>
      </c>
      <c r="H16" t="s">
        <v>3</v>
      </c>
      <c r="I16" t="s">
        <v>123</v>
      </c>
    </row>
    <row r="17" spans="1:10" x14ac:dyDescent="0.2">
      <c r="C17" t="str">
        <v>Banana</v>
      </c>
      <c r="D17">
        <v>4</v>
      </c>
    </row>
    <row r="18" spans="1:10" x14ac:dyDescent="0.2">
      <c r="C18" t="str">
        <v>Cherry</v>
      </c>
      <c r="D18">
        <v>2</v>
      </c>
    </row>
    <row r="20" spans="1:10" x14ac:dyDescent="0.2">
      <c r="A20" t="s">
        <v>6</v>
      </c>
      <c r="B20" t="s">
        <v>124</v>
      </c>
      <c r="C20" t="str" cm="1">
        <f t="array" ref="C20:D22" xml:space="preserve"> _xlfn.LAMBDA(_xlpm.A,_xlpm.B,
  _xlfn.LET(
    _xlpm.Products, _xlfn.UNIQUE(_xlpm.A),
    _xlpm.Totals,   _xlfn.MAP(_xlpm.Products, _xlfn.LAMBDA(_xlpm.p, SUM(IF(_xlpm.A=_xlpm.p, _xlpm.B, 0)))),
    _xlfn.HSTACK(
      _xlpm.Products,
      _xlpm.Totals
    )
  )
)(
    {"Apple";"Banana";"Apple";"Cherry"},
    {5;3;2;4}
)</f>
        <v>Apple</v>
      </c>
      <c r="D20">
        <v>7</v>
      </c>
      <c r="H20" t="s">
        <v>3</v>
      </c>
      <c r="I20" t="s">
        <v>79</v>
      </c>
    </row>
    <row r="21" spans="1:10" x14ac:dyDescent="0.2">
      <c r="C21" t="str">
        <v>Banana</v>
      </c>
      <c r="D21">
        <v>3</v>
      </c>
    </row>
    <row r="22" spans="1:10" x14ac:dyDescent="0.2">
      <c r="C22" t="str">
        <v>Cherry</v>
      </c>
      <c r="D22">
        <v>4</v>
      </c>
    </row>
    <row r="24" spans="1:10" ht="17" x14ac:dyDescent="0.2">
      <c r="A24" t="s">
        <v>7</v>
      </c>
      <c r="B24" t="s">
        <v>125</v>
      </c>
      <c r="C24" s="1" t="str" cm="1">
        <f t="array" ref="C24:E27" xml:space="preserve"> _xlfn.LAMBDA(_xlpm.A,_xlpm.B,
  _xlfn.LET(
    _xlpm.Students, _xlfn.UNIQUE(_xlpm.A),
    _xlpm.Scores,   _xlfn.XLOOKUP(_xlpm.Students, _xlpm.A, _xlpm.B),
    _xlpm.Grades,   LOOKUP(_xlpm.Scores, {0,60,70,80,90}, {"F","D","C","B","A"}),
    _xlfn.HSTACK(
      _xlpm.Students,
      _xlpm.Scores,
      _xlpm.Grades
    )
  )
)(
    {"Alice";"Bob";"Charlie";"Dana"},
    {85;92;75;59}
)</f>
        <v>Alice</v>
      </c>
      <c r="D24">
        <v>85</v>
      </c>
      <c r="E24" t="str">
        <v>B</v>
      </c>
      <c r="H24" t="s">
        <v>3</v>
      </c>
      <c r="I24" t="s">
        <v>126</v>
      </c>
    </row>
    <row r="25" spans="1:10" x14ac:dyDescent="0.2">
      <c r="C25" t="str">
        <v>Bob</v>
      </c>
      <c r="D25">
        <v>92</v>
      </c>
      <c r="E25" t="str">
        <v>A</v>
      </c>
    </row>
    <row r="26" spans="1:10" x14ac:dyDescent="0.2">
      <c r="C26" t="str">
        <v>Charlie</v>
      </c>
      <c r="D26">
        <v>75</v>
      </c>
      <c r="E26" t="str">
        <v>C</v>
      </c>
    </row>
    <row r="27" spans="1:10" x14ac:dyDescent="0.2">
      <c r="C27" t="str">
        <v>Dana</v>
      </c>
      <c r="D27">
        <v>59</v>
      </c>
      <c r="E27" t="str">
        <v>F</v>
      </c>
    </row>
    <row r="29" spans="1:10" x14ac:dyDescent="0.2">
      <c r="A29" t="s">
        <v>8</v>
      </c>
      <c r="B29" t="s">
        <v>127</v>
      </c>
      <c r="C29" t="str" cm="1">
        <f t="array" ref="C29:F32" xml:space="preserve"> _xlfn.LAMBDA(_xlpm.A,_xlpm.B,
  _xlfn.LET(
    _xlpm.Participants, _xlpm.A,
    _xlpm.Payments,     _xlpm.B,
    _xlpm.Total,        SUM(_xlpm.Payments),
    _xlpm.Count,        ROWS(_xlpm.Participants),
    _xlpm.FairShare,    _xlpm.Total / _xlpm.Count,
    _xlpm.FairArr,      _xlfn.SEQUENCE(_xlpm.Count, 1, _xlpm.FairShare, 0),
    _xlpm.Difference,   _xlpm.Payments - _xlpm.FairArr,
    _xlfn.HSTACK(
      _xlpm.Participants,
      _xlpm.Payments,
      _xlpm.FairArr,
      _xlpm.Difference
    )
  )
)(
    {"Alice";"Bob";"Charlie";"Dana"},
    {10;15;5;20}
  )</f>
        <v>Alice</v>
      </c>
      <c r="D29">
        <v>10</v>
      </c>
      <c r="E29">
        <v>12.5</v>
      </c>
      <c r="F29">
        <v>-2.5</v>
      </c>
      <c r="H29" t="s">
        <v>4</v>
      </c>
      <c r="I29" t="s">
        <v>128</v>
      </c>
      <c r="J29" t="s">
        <v>129</v>
      </c>
    </row>
    <row r="30" spans="1:10" x14ac:dyDescent="0.2">
      <c r="C30" t="str">
        <v>Bob</v>
      </c>
      <c r="D30">
        <v>15</v>
      </c>
      <c r="E30">
        <v>12.5</v>
      </c>
      <c r="F30">
        <v>2.5</v>
      </c>
    </row>
    <row r="31" spans="1:10" x14ac:dyDescent="0.2">
      <c r="C31" t="str">
        <v>Charlie</v>
      </c>
      <c r="D31">
        <v>5</v>
      </c>
      <c r="E31">
        <v>12.5</v>
      </c>
      <c r="F31">
        <v>-7.5</v>
      </c>
    </row>
    <row r="32" spans="1:10" x14ac:dyDescent="0.2">
      <c r="C32" t="str">
        <v>Dana</v>
      </c>
      <c r="D32">
        <v>20</v>
      </c>
      <c r="E32">
        <v>12.5</v>
      </c>
      <c r="F32">
        <v>7.5</v>
      </c>
    </row>
    <row r="34" spans="1:9" x14ac:dyDescent="0.2">
      <c r="A34" t="s">
        <v>9</v>
      </c>
      <c r="B34" t="s">
        <v>130</v>
      </c>
      <c r="C34" t="str" cm="1">
        <f t="array" ref="C34:D35" xml:space="preserve"> _xlfn.LAMBDA(_xlpm.A,_xlpm.B,_xlpm.C,
  _xlfn.LET(
    _xlpm.Departments, _xlfn.UNIQUE(_xlpm.B),
    _xlpm.SumSal,     _xlfn.MAP(_xlpm.Departments, _xlfn.LAMBDA(_xlpm.d, SUM(IF(_xlpm.B=_xlpm.d, _xlpm.C, 0)))),
    _xlpm.CountSal,   _xlfn.MAP(_xlpm.Departments, _xlfn.LAMBDA(_xlpm.d, SUM(--(_xlpm.B=_xlpm.d)))),
    _xlpm.AvgSal,     ROUND(_xlpm.SumSal / _xlpm.CountSal, 2),
    _xlfn.HSTACK(
      _xlpm.Departments,
      _xlpm.AvgSal
    )
  )
)(
  {"Alice";"Bob";"Charlie";"Dana";"Eve"},
  {"HR";"IT";"HR";"IT";"HR"},
  {60000;70000;65000;72000;63000}
)</f>
        <v>HR</v>
      </c>
      <c r="D34">
        <v>62666.67</v>
      </c>
      <c r="H34" t="s">
        <v>3</v>
      </c>
      <c r="I34" t="s">
        <v>48</v>
      </c>
    </row>
    <row r="35" spans="1:9" x14ac:dyDescent="0.2">
      <c r="C35" t="str">
        <v>IT</v>
      </c>
      <c r="D35">
        <v>71000</v>
      </c>
    </row>
    <row r="37" spans="1:9" x14ac:dyDescent="0.2">
      <c r="A37" t="s">
        <v>10</v>
      </c>
      <c r="B37" t="s">
        <v>131</v>
      </c>
      <c r="C37" t="str" cm="1">
        <f t="array" ref="C37:D39" xml:space="preserve"> _xlfn.LAMBDA(_xlpm.A,_xlpm.B,_xlpm.C,
  _xlfn.LET(
    _xlpm.Students,     _xlfn.UNIQUE(_xlpm.A),
    _xlpm.SumProd,      _xlfn.MAP(_xlpm.Students, _xlfn.LAMBDA(_xlpm.s, SUM(IF(_xlpm.A=_xlpm.s, _xlpm.B*_xlpm.C, 0)))),
    _xlpm.SumWeights,   _xlfn.MAP(_xlpm.Students, _xlfn.LAMBDA(_xlpm.s, SUM(IF(_xlpm.A=_xlpm.s,   _xlpm.C, 0)))),
    _xlpm.WeightedAvg,  ROUND(_xlpm.SumProd / _xlpm.SumWeights, 2),
    _xlfn.HSTACK(
      _xlpm.Students,
      _xlpm.WeightedAvg
    )
  )
)(
    {"Alice";"Bob";"Alice";"Charlie"},
    {90;80;85;70},
    {0.3;0.5;0.2;1}
)</f>
        <v>Alice</v>
      </c>
      <c r="D37">
        <v>88</v>
      </c>
      <c r="H37" t="s">
        <v>3</v>
      </c>
      <c r="I37" t="s">
        <v>87</v>
      </c>
    </row>
    <row r="38" spans="1:9" x14ac:dyDescent="0.2">
      <c r="C38" t="str">
        <v>Bob</v>
      </c>
      <c r="D38">
        <v>80</v>
      </c>
    </row>
    <row r="39" spans="1:9" x14ac:dyDescent="0.2">
      <c r="C39" t="str">
        <v>Charlie</v>
      </c>
      <c r="D39">
        <v>70</v>
      </c>
    </row>
    <row r="41" spans="1:9" x14ac:dyDescent="0.2">
      <c r="A41" t="s">
        <v>11</v>
      </c>
      <c r="B41" t="s">
        <v>132</v>
      </c>
      <c r="C41" t="str" cm="1">
        <f t="array" ref="C41:D44" xml:space="preserve"> _xlfn.LAMBDA(_xlpm.A,_xlpm.B,
  _xlfn.LET(
    _xlpm.Students,    _xlfn.UNIQUE(_xlpm.A),
    _xlpm.Scores,      _xlpm.B,
    _xlpm.MinScore,    MIN(_xlpm.Scores),
    _xlpm.MaxScore,    MAX(_xlpm.Scores),
    _xlpm.Range,       _xlpm.MaxScore - _xlpm.MinScore,
    _xlpm.NormScores,  (_xlpm.Scores - _xlpm.MinScore) / _xlpm.Range,
    _xlfn.HSTACK(
      _xlpm.Students,
      _xlpm.NormScores
    )
  )
)(
    {"Alice";"Bob";"Charlie";"Dana"},
    {50;75;100;25}
)</f>
        <v>Alice</v>
      </c>
      <c r="D41">
        <v>0.33333333333333331</v>
      </c>
      <c r="H41" t="s">
        <v>3</v>
      </c>
      <c r="I41" t="s">
        <v>123</v>
      </c>
    </row>
    <row r="42" spans="1:9" x14ac:dyDescent="0.2">
      <c r="C42" t="str">
        <v>Bob</v>
      </c>
      <c r="D42">
        <v>0.66666666666666663</v>
      </c>
    </row>
    <row r="43" spans="1:9" x14ac:dyDescent="0.2">
      <c r="C43" t="str">
        <v>Charlie</v>
      </c>
      <c r="D43">
        <v>1</v>
      </c>
    </row>
    <row r="44" spans="1:9" x14ac:dyDescent="0.2">
      <c r="C44" t="str">
        <v>Dana</v>
      </c>
      <c r="D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37DD-B6E2-1941-BC1D-3008500412BE}">
  <dimension ref="A1:I38"/>
  <sheetViews>
    <sheetView workbookViewId="0">
      <selection sqref="A1:I39"/>
    </sheetView>
  </sheetViews>
  <sheetFormatPr baseColWidth="10" defaultRowHeight="16" x14ac:dyDescent="0.2"/>
  <cols>
    <col min="1" max="1" width="20.83203125" customWidth="1"/>
    <col min="2" max="2" width="22.33203125" customWidth="1"/>
  </cols>
  <sheetData>
    <row r="1" spans="1:9" x14ac:dyDescent="0.2">
      <c r="A1" s="3" t="s">
        <v>139</v>
      </c>
      <c r="B1" s="3" t="s">
        <v>140</v>
      </c>
      <c r="C1" s="3" t="s">
        <v>141</v>
      </c>
      <c r="D1" s="3"/>
      <c r="E1" s="3"/>
      <c r="F1" s="3"/>
      <c r="G1" s="3"/>
      <c r="H1" s="3" t="s">
        <v>142</v>
      </c>
      <c r="I1" s="3" t="s">
        <v>143</v>
      </c>
    </row>
    <row r="2" spans="1:9" x14ac:dyDescent="0.2">
      <c r="A2" t="s">
        <v>12</v>
      </c>
      <c r="B2" t="s">
        <v>15</v>
      </c>
      <c r="C2" t="str" cm="1">
        <f t="array" ref="C2:E4" xml:space="preserve"> _xlfn.LAMBDA(_xlpm.A,_xlpm.B,
  _xlfn.LET(
    _xlpm.Students, _xlfn.UNIQUE(_xlpm.A),
    _xlpm.Mins,     _xlfn.MAP(_xlpm.Students, _xlfn.LAMBDA(_xlpm.s, MIN(IF(_xlpm.A=_xlpm.s, _xlpm.B)))),
    _xlpm.Maxs,     _xlfn.MAP(_xlpm.Students, _xlfn.LAMBDA(_xlpm.s, MAX(IF(_xlpm.A=_xlpm.s, _xlpm.B)))),
    _xlfn.HSTACK(
      _xlpm.Students,
      _xlpm.Mins,
      _xlpm.Maxs
    )
  )
)(
    {"Alice";"Bob";"Alice";"Charlie"},
    {85;92;78;88}
)</f>
        <v>Alice</v>
      </c>
      <c r="D2">
        <v>78</v>
      </c>
      <c r="E2">
        <v>85</v>
      </c>
      <c r="H2" t="s">
        <v>3</v>
      </c>
      <c r="I2" t="s">
        <v>133</v>
      </c>
    </row>
    <row r="3" spans="1:9" x14ac:dyDescent="0.2">
      <c r="C3" t="str">
        <v>Bob</v>
      </c>
      <c r="D3">
        <v>92</v>
      </c>
      <c r="E3">
        <v>92</v>
      </c>
    </row>
    <row r="4" spans="1:9" x14ac:dyDescent="0.2">
      <c r="C4" t="str">
        <v>Charlie</v>
      </c>
      <c r="D4">
        <v>88</v>
      </c>
      <c r="E4">
        <v>88</v>
      </c>
    </row>
    <row r="6" spans="1:9" x14ac:dyDescent="0.2">
      <c r="A6" t="s">
        <v>13</v>
      </c>
      <c r="B6" t="s">
        <v>14</v>
      </c>
      <c r="C6" t="str" cm="1">
        <f t="array" ref="C6:D6" xml:space="preserve"> _xlfn.LAMBDA(_xlpm.A,_xlpm.B,
  _xlfn.LET(
    _xlpm.Customers,  _xlfn.UNIQUE(_xlpm.A),
    _xlpm.Totals,     _xlfn.MAP(_xlpm.Customers, _xlfn.LAMBDA(_xlpm.c, SUM(IF(_xlpm.A=_xlpm.c, _xlpm.B, 0)))),
    _xlpm.TopSpend,   MAX(_xlpm.Totals),
    _xlpm.Winners,    _xlfn._xlws.FILTER(_xlpm.Customers, _xlpm.Totals = _xlpm.TopSpend),
    _xlpm.WinnerAmt,  _xlfn._xlws.FILTER(_xlpm.Totals, _xlpm.Totals = _xlpm.TopSpend),
    _xlfn.HSTACK(_xlpm.Winners, _xlpm.WinnerAmt)
  )
)(
    {"Alice";"Bob";"Alice";"Charlie";"Bob"},
    {100;200;150;180;100}
)</f>
        <v>Bob</v>
      </c>
      <c r="D6">
        <v>300</v>
      </c>
      <c r="H6" t="s">
        <v>3</v>
      </c>
      <c r="I6" t="s">
        <v>134</v>
      </c>
    </row>
    <row r="8" spans="1:9" x14ac:dyDescent="0.2">
      <c r="A8" t="s">
        <v>16</v>
      </c>
      <c r="B8" t="s">
        <v>17</v>
      </c>
      <c r="C8" t="str" cm="1">
        <f t="array" ref="C8:D10" xml:space="preserve"> _xlfn.LAMBDA(_xlpm.A,_xlpm.B,
  _xlfn.LET(
    _xlpm.Employees,   _xlfn.UNIQUE(_xlpm.A),
    _xlpm.TotalHours,  _xlfn.MAP(_xlpm.Employees, _xlfn.LAMBDA(_xlpm.e, SUM(IF(_xlpm.A=_xlpm.e, _xlpm.B, 0)))),
    _xlfn.HSTACK(
      _xlpm.Employees,
      _xlpm.TotalHours
    )
  )
)(
    {"Alice";"Bob";"Alice";"Dana"},
    {8;7;5;6}
)</f>
        <v>Alice</v>
      </c>
      <c r="D8">
        <v>13</v>
      </c>
      <c r="H8" t="s">
        <v>3</v>
      </c>
      <c r="I8" t="s">
        <v>94</v>
      </c>
    </row>
    <row r="9" spans="1:9" x14ac:dyDescent="0.2">
      <c r="C9" t="str">
        <v>Bob</v>
      </c>
      <c r="D9">
        <v>7</v>
      </c>
    </row>
    <row r="10" spans="1:9" x14ac:dyDescent="0.2">
      <c r="C10" t="str">
        <v>Dana</v>
      </c>
      <c r="D10">
        <v>6</v>
      </c>
    </row>
    <row r="12" spans="1:9" x14ac:dyDescent="0.2">
      <c r="A12" t="s">
        <v>18</v>
      </c>
      <c r="B12" t="s">
        <v>19</v>
      </c>
      <c r="C12" t="str" cm="1">
        <f t="array" ref="C12:D13" xml:space="preserve"> _xlfn.LAMBDA(_xlpm.A,_xlpm.B,_xlpm.C,
  _xlfn.LET(
    _xlpm.Customers,   _xlfn.UNIQUE(_xlpm.A),
    _xlpm.InvoiceAmt,  _xlpm.B * _xlpm.C,
    _xlpm.Totals,      _xlfn.MAP(_xlpm.Customers, _xlfn.LAMBDA(_xlpm.c, SUM(IF(_xlpm.A=_xlpm.c, _xlpm.InvoiceAmt, 0)))),
    _xlfn.HSTACK(
      _xlpm.Customers,
      _xlpm.Totals
    )
  )
)(
  {"Alice";"Bob";"Alice"},
  {2;3;1},
  {10;20;30}
)</f>
        <v>Alice</v>
      </c>
      <c r="D12">
        <v>50</v>
      </c>
      <c r="H12" t="s">
        <v>3</v>
      </c>
      <c r="I12" t="s">
        <v>85</v>
      </c>
    </row>
    <row r="13" spans="1:9" x14ac:dyDescent="0.2">
      <c r="C13" t="str">
        <v>Bob</v>
      </c>
      <c r="D13">
        <v>60</v>
      </c>
    </row>
    <row r="15" spans="1:9" x14ac:dyDescent="0.2">
      <c r="A15" t="s">
        <v>20</v>
      </c>
      <c r="B15" t="s">
        <v>21</v>
      </c>
      <c r="C15" t="b" cm="1">
        <f t="array" ref="C15" xml:space="preserve"> _xlfn.LAMBDA(_xlpm.A,_xlpm.B,
  SUM(--(_xlpm.B &gt;= 60)) &gt; COUNTA(_xlpm.A) / 2
)(
    {"Alice";"Bob";"Charlie"},
    {60;50;70}
)</f>
        <v>1</v>
      </c>
      <c r="H15" t="s">
        <v>3</v>
      </c>
      <c r="I15" t="s">
        <v>135</v>
      </c>
    </row>
    <row r="17" spans="1:9" x14ac:dyDescent="0.2">
      <c r="A17" t="s">
        <v>22</v>
      </c>
      <c r="B17" t="s">
        <v>23</v>
      </c>
      <c r="C17" t="str" cm="1">
        <f t="array" ref="C17:C22" xml:space="preserve"> _xlfn.LAMBDA(_xlpm.A,_xlpm.B,
  _xlfn.LET(
    _xlpm.n,     ROWS(_xlpm.A),
    _xlpm.idx,   _xlfn.SEQUENCE(2*_xlpm.n),
    _xlpm.inter, IF(MOD(_xlpm.idx,2)=1,
              INDEX(_xlpm.A, INT((_xlpm.idx+1)/2)),
              INDEX(_xlpm.B, INT(_xlpm.idx/2))
            ),
    _xlpm.inter
  )
)(
    {"A1";"A2";"A3"},
    {"B1";"B2";"B3"}
)</f>
        <v>A1</v>
      </c>
      <c r="H17" t="s">
        <v>3</v>
      </c>
      <c r="I17" t="s">
        <v>136</v>
      </c>
    </row>
    <row r="18" spans="1:9" x14ac:dyDescent="0.2">
      <c r="C18" t="str">
        <v>B1</v>
      </c>
    </row>
    <row r="19" spans="1:9" x14ac:dyDescent="0.2">
      <c r="C19" t="str">
        <v>A2</v>
      </c>
    </row>
    <row r="20" spans="1:9" x14ac:dyDescent="0.2">
      <c r="C20" t="str">
        <v>B2</v>
      </c>
    </row>
    <row r="21" spans="1:9" x14ac:dyDescent="0.2">
      <c r="C21" t="str">
        <v>A3</v>
      </c>
    </row>
    <row r="22" spans="1:9" x14ac:dyDescent="0.2">
      <c r="C22" t="str">
        <v>B3</v>
      </c>
    </row>
    <row r="24" spans="1:9" x14ac:dyDescent="0.2">
      <c r="A24" t="s">
        <v>24</v>
      </c>
      <c r="B24" t="s">
        <v>25</v>
      </c>
      <c r="C24" t="str" cm="1">
        <f t="array" ref="C24:D27" xml:space="preserve"> _xlfn.LAMBDA(_xlpm.A,_xlpm.B,_xlpm.C,
  _xlfn.HSTACK(
    _xlpm.A,
    IF(_xlpm.B = _xlpm.C, TRUE, FALSE)
  )
)(
    {"Alice";"Bob";"Charlie";"Dana"},
    {"Task1";"Task2";"Task3";"Task4"},
    {"Task1";"TaskX";"Task3";"TaskY"}
)</f>
        <v>Alice</v>
      </c>
      <c r="D24" t="b">
        <v>1</v>
      </c>
      <c r="H24" t="s">
        <v>3</v>
      </c>
      <c r="I24" t="s">
        <v>137</v>
      </c>
    </row>
    <row r="25" spans="1:9" x14ac:dyDescent="0.2">
      <c r="C25" t="str">
        <v>Bob</v>
      </c>
      <c r="D25" t="b">
        <v>0</v>
      </c>
    </row>
    <row r="26" spans="1:9" x14ac:dyDescent="0.2">
      <c r="C26" t="str">
        <v>Charlie</v>
      </c>
      <c r="D26" t="b">
        <v>1</v>
      </c>
    </row>
    <row r="27" spans="1:9" x14ac:dyDescent="0.2">
      <c r="C27" t="str">
        <v>Dana</v>
      </c>
      <c r="D27" t="b">
        <v>0</v>
      </c>
    </row>
    <row r="29" spans="1:9" x14ac:dyDescent="0.2">
      <c r="A29" t="s">
        <v>26</v>
      </c>
      <c r="B29" t="s">
        <v>27</v>
      </c>
      <c r="C29" t="str" cm="1">
        <f t="array" ref="C29:D30" xml:space="preserve"> _xlfn.LAMBDA(_xlpm.A,
  _xlfn.HSTACK(
    _xlpm.A,
    LEFT(_xlpm.A, FIND("@", _xlpm.A) - 1)
  )
)(
    {"alice@example.com";"bob@domain.net"}
)</f>
        <v>alice@example.com</v>
      </c>
      <c r="D29" t="str">
        <v>alice</v>
      </c>
      <c r="H29" t="s">
        <v>3</v>
      </c>
      <c r="I29" t="s">
        <v>138</v>
      </c>
    </row>
    <row r="30" spans="1:9" x14ac:dyDescent="0.2">
      <c r="C30" t="str">
        <v>bob@domain.net</v>
      </c>
      <c r="D30" t="str">
        <v>bob</v>
      </c>
    </row>
    <row r="32" spans="1:9" x14ac:dyDescent="0.2">
      <c r="A32" t="s">
        <v>28</v>
      </c>
      <c r="B32" t="s">
        <v>29</v>
      </c>
      <c r="C32" cm="1">
        <f t="array" ref="C32" xml:space="preserve"> _xlfn.LAMBDA(_xlpm.ProductName,_xlpm.ProductList,_xlpm.PriceList,
  _xlfn.XLOOKUP(
    _xlpm.ProductName,
    _xlpm.ProductList,
    _xlpm.PriceList,
    ""
  )
)(
    "Banana",
    {"Apple";"Banana";"Cherry"},
    {1.25;2.5;3.75}
)</f>
        <v>2.5</v>
      </c>
      <c r="H32" t="s">
        <v>3</v>
      </c>
      <c r="I32" t="s">
        <v>35</v>
      </c>
    </row>
    <row r="34" spans="1:9" x14ac:dyDescent="0.2">
      <c r="A34" t="s">
        <v>30</v>
      </c>
      <c r="B34" t="s">
        <v>31</v>
      </c>
      <c r="C34" cm="1">
        <f t="array" ref="C34:G38" xml:space="preserve"> _xlfn.LAMBDA(_xlpm.n,
  MOD(
    _xlfn.SEQUENCE(_xlpm.n, _xlpm.n, 1, 1),
    2
  )
)(5)</f>
        <v>1</v>
      </c>
      <c r="D34">
        <v>0</v>
      </c>
      <c r="E34">
        <v>1</v>
      </c>
      <c r="F34">
        <v>0</v>
      </c>
      <c r="G34">
        <v>1</v>
      </c>
      <c r="H34" t="s">
        <v>3</v>
      </c>
      <c r="I34" t="s">
        <v>72</v>
      </c>
    </row>
    <row r="35" spans="1:9" x14ac:dyDescent="0.2">
      <c r="C35">
        <v>0</v>
      </c>
      <c r="D35">
        <v>1</v>
      </c>
      <c r="E35">
        <v>0</v>
      </c>
      <c r="F35">
        <v>1</v>
      </c>
      <c r="G35">
        <v>0</v>
      </c>
    </row>
    <row r="36" spans="1:9" x14ac:dyDescent="0.2">
      <c r="C36">
        <v>1</v>
      </c>
      <c r="D36">
        <v>0</v>
      </c>
      <c r="E36">
        <v>1</v>
      </c>
      <c r="F36">
        <v>0</v>
      </c>
      <c r="G36">
        <v>1</v>
      </c>
    </row>
    <row r="37" spans="1:9" x14ac:dyDescent="0.2">
      <c r="C37">
        <v>0</v>
      </c>
      <c r="D37">
        <v>1</v>
      </c>
      <c r="E37">
        <v>0</v>
      </c>
      <c r="F37">
        <v>1</v>
      </c>
      <c r="G37">
        <v>0</v>
      </c>
    </row>
    <row r="38" spans="1:9" x14ac:dyDescent="0.2">
      <c r="C38">
        <v>1</v>
      </c>
      <c r="D38">
        <v>0</v>
      </c>
      <c r="E38">
        <v>1</v>
      </c>
      <c r="F38">
        <v>0</v>
      </c>
      <c r="G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9605-ABA9-4947-9AF9-28F5A7C709F3}">
  <dimension ref="A1:J47"/>
  <sheetViews>
    <sheetView workbookViewId="0">
      <selection sqref="A1:J47"/>
    </sheetView>
  </sheetViews>
  <sheetFormatPr baseColWidth="10" defaultRowHeight="16" x14ac:dyDescent="0.2"/>
  <cols>
    <col min="1" max="1" width="20.33203125" customWidth="1"/>
    <col min="2" max="2" width="18.1640625" customWidth="1"/>
    <col min="7" max="7" width="19.5" customWidth="1"/>
  </cols>
  <sheetData>
    <row r="1" spans="1:9" x14ac:dyDescent="0.2">
      <c r="A1" s="3" t="s">
        <v>139</v>
      </c>
      <c r="B1" s="3" t="s">
        <v>140</v>
      </c>
      <c r="C1" s="3" t="s">
        <v>141</v>
      </c>
      <c r="D1" s="3"/>
      <c r="E1" s="3"/>
      <c r="F1" s="3"/>
      <c r="G1" s="3"/>
      <c r="H1" s="3" t="s">
        <v>142</v>
      </c>
      <c r="I1" s="3" t="s">
        <v>143</v>
      </c>
    </row>
    <row r="2" spans="1:9" x14ac:dyDescent="0.2">
      <c r="A2" t="s">
        <v>32</v>
      </c>
      <c r="B2" t="s">
        <v>33</v>
      </c>
      <c r="C2" t="str" cm="1">
        <f t="array" ref="C2:D4" xml:space="preserve"> _xlfn.LAMBDA(_xlpm.A,
  _xlfn.HSTACK(
    _xlpm.A,
    LEFT(_xlpm.A,1) &amp; "." &amp; LEFT(_xlfn.TEXTAFTER(_xlpm.A, " "),1) &amp; "."
  )
)(
    {"Alice Johnson";"Bob Lee";"Charlie Kim"}
)</f>
        <v>Alice Johnson</v>
      </c>
      <c r="D2" t="str">
        <v>A.J.</v>
      </c>
      <c r="G2" t="s">
        <v>3</v>
      </c>
      <c r="H2" t="s">
        <v>35</v>
      </c>
    </row>
    <row r="3" spans="1:9" x14ac:dyDescent="0.2">
      <c r="C3" t="str">
        <v>Bob Lee</v>
      </c>
      <c r="D3" t="str">
        <v>B.L.</v>
      </c>
    </row>
    <row r="4" spans="1:9" x14ac:dyDescent="0.2">
      <c r="C4" t="str">
        <v>Charlie Kim</v>
      </c>
      <c r="D4" t="str">
        <v>C.K.</v>
      </c>
    </row>
    <row r="6" spans="1:9" x14ac:dyDescent="0.2">
      <c r="A6" t="s">
        <v>34</v>
      </c>
      <c r="B6" t="s">
        <v>36</v>
      </c>
      <c r="C6" cm="1">
        <f t="array" ref="C6:C11" xml:space="preserve"> _xlfn.LAMBDA(_xlpm.n,
  _xlfn.LET(
    _xlpm.Seed,     IF(_xlpm.n=1, {1}, {1;1}),
    _xlpm.Extra,    MAX(0, _xlpm.n-2),
    _xlpm.Steps,    _xlfn.SEQUENCE(_xlpm.Extra),
    _xlpm.Fib,      _xlfn.REDUCE(
                _xlpm.Seed,
                _xlpm.Steps,
                _xlfn.LAMBDA(_xlpm.acc,_xlpm._, _xlfn.VSTACK(
                  _xlpm.acc,
                  INDEX(_xlpm.acc, ROWS(_xlpm.acc)) + INDEX(_xlpm.acc, ROWS(_xlpm.acc)-1)
                ))
              ),
    IF(_xlpm.Extra=0, _xlpm.Seed, _xlpm.Fib)
  )
)(6)</f>
        <v>1</v>
      </c>
      <c r="G6" t="s">
        <v>3</v>
      </c>
      <c r="H6" t="s">
        <v>37</v>
      </c>
    </row>
    <row r="7" spans="1:9" x14ac:dyDescent="0.2">
      <c r="C7">
        <v>1</v>
      </c>
    </row>
    <row r="8" spans="1:9" x14ac:dyDescent="0.2">
      <c r="C8">
        <v>2</v>
      </c>
    </row>
    <row r="9" spans="1:9" x14ac:dyDescent="0.2">
      <c r="C9">
        <v>3</v>
      </c>
    </row>
    <row r="10" spans="1:9" x14ac:dyDescent="0.2">
      <c r="C10">
        <v>5</v>
      </c>
    </row>
    <row r="11" spans="1:9" x14ac:dyDescent="0.2">
      <c r="C11">
        <v>8</v>
      </c>
    </row>
    <row r="13" spans="1:9" x14ac:dyDescent="0.2">
      <c r="A13" t="s">
        <v>38</v>
      </c>
      <c r="B13" t="s">
        <v>39</v>
      </c>
      <c r="C13" t="str" cm="1">
        <f t="array" ref="C13" xml:space="preserve"> _xlfn.LAMBDA(_xlpm.LookupID,_xlpm.IDList,_xlpm.NameList,
  _xlfn.XLOOKUP(
    _xlpm.LookupID,
    _xlpm.IDList,
    _xlpm.NameList,
    ""
  )
)(
   103,
   {101;102;103},
   {"Alice";"Bob";"Charlie"}
)</f>
        <v>Charlie</v>
      </c>
      <c r="G13" t="s">
        <v>3</v>
      </c>
      <c r="H13" t="s">
        <v>40</v>
      </c>
    </row>
    <row r="15" spans="1:9" x14ac:dyDescent="0.2">
      <c r="A15" t="s">
        <v>41</v>
      </c>
      <c r="B15" t="s">
        <v>31</v>
      </c>
      <c r="C15" cm="1">
        <f t="array" ref="C15:F18" xml:space="preserve"> _xlfn.LAMBDA(_xlpm.n,
  _xlfn.MAKEARRAY(
    _xlpm.n, _xlpm.n,
    _xlfn.LAMBDA(_xlpm.r,_xlpm.c,
      IF(
        MOD(_xlpm.r + _xlpm.c, 2)=0,
        1,
        0
      )
    )
  )
)(4)</f>
        <v>1</v>
      </c>
      <c r="D15">
        <v>0</v>
      </c>
      <c r="E15">
        <v>1</v>
      </c>
      <c r="F15">
        <v>0</v>
      </c>
      <c r="G15" t="s">
        <v>4</v>
      </c>
      <c r="H15" t="s">
        <v>42</v>
      </c>
      <c r="I15" t="s">
        <v>46</v>
      </c>
    </row>
    <row r="16" spans="1:9" x14ac:dyDescent="0.2">
      <c r="C16">
        <v>0</v>
      </c>
      <c r="D16">
        <v>1</v>
      </c>
      <c r="E16">
        <v>0</v>
      </c>
      <c r="F16">
        <v>1</v>
      </c>
    </row>
    <row r="17" spans="1:10" x14ac:dyDescent="0.2">
      <c r="C17">
        <v>1</v>
      </c>
      <c r="D17">
        <v>0</v>
      </c>
      <c r="E17">
        <v>1</v>
      </c>
      <c r="F17">
        <v>0</v>
      </c>
    </row>
    <row r="18" spans="1:10" x14ac:dyDescent="0.2">
      <c r="C18">
        <v>0</v>
      </c>
      <c r="D18">
        <v>1</v>
      </c>
      <c r="E18">
        <v>0</v>
      </c>
      <c r="F18">
        <v>1</v>
      </c>
    </row>
    <row r="19" spans="1:10" x14ac:dyDescent="0.2">
      <c r="J19" t="s">
        <v>48</v>
      </c>
    </row>
    <row r="20" spans="1:10" x14ac:dyDescent="0.2">
      <c r="A20" t="s">
        <v>43</v>
      </c>
      <c r="B20" t="s">
        <v>44</v>
      </c>
      <c r="C20" s="2" cm="1">
        <f t="array" ref="C20:C24" xml:space="preserve"> _xlfn.LAMBDA(_xlpm.BaseDate,_xlpm.Count,
_xlfn.LET(
  _xlpm.idx,      _xlfn.SEQUENCE(_xlpm.Count),
  _xlpm.afterM,   _xlfn.MAP(_xlpm.idx, _xlfn.LAMBDA(_xlpm.i, EDATE(_xlpm.BaseDate, _xlpm.i))),
  _xlpm.afterD,   _xlfn.MAP(_xlpm.idx, _xlfn.LAMBDA(_xlpm.i, EDATE(_xlpm.BaseDate, _xlpm.i) + _xlpm.i)),
  _xlpm.afterD
)
)( DATE(2025,5,13), 5 )</f>
        <v>45822</v>
      </c>
      <c r="G20" t="s">
        <v>49</v>
      </c>
      <c r="H20" t="s">
        <v>45</v>
      </c>
      <c r="I20" t="s">
        <v>47</v>
      </c>
    </row>
    <row r="21" spans="1:10" x14ac:dyDescent="0.2">
      <c r="C21" s="2">
        <v>45853</v>
      </c>
    </row>
    <row r="22" spans="1:10" x14ac:dyDescent="0.2">
      <c r="C22" s="2">
        <v>45885</v>
      </c>
    </row>
    <row r="23" spans="1:10" x14ac:dyDescent="0.2">
      <c r="C23" s="2">
        <v>45917</v>
      </c>
    </row>
    <row r="24" spans="1:10" x14ac:dyDescent="0.2">
      <c r="C24" s="2">
        <v>45948</v>
      </c>
    </row>
    <row r="26" spans="1:10" x14ac:dyDescent="0.2">
      <c r="A26" t="s">
        <v>50</v>
      </c>
      <c r="B26" t="s">
        <v>51</v>
      </c>
      <c r="C26" cm="1">
        <f t="array" ref="C26" xml:space="preserve"> _xlfn.LAMBDA(_xlpm.Values,_xlpm.CriteriaRange,_xlpm.Criteria,
  MAX(
    _xlfn._xlws.FILTER(
      _xlpm.Values,
      _xlpm.CriteriaRange = _xlpm.Criteria
    )
  )
)(
    {1;5;3;8;6},
    {"A";"B";"A";"B";"A"},
    "A"
)</f>
        <v>6</v>
      </c>
      <c r="G26" t="s">
        <v>3</v>
      </c>
      <c r="H26" t="s">
        <v>52</v>
      </c>
    </row>
    <row r="28" spans="1:10" x14ac:dyDescent="0.2">
      <c r="A28" t="s">
        <v>144</v>
      </c>
      <c r="B28" t="s">
        <v>145</v>
      </c>
      <c r="C28" t="str" cm="1">
        <f t="array" ref="C28:D33" xml:space="preserve"> _xlfn.LAMBDA(_xlpm.InputCol,
  _xlfn.HSTACK(
    IF(MOD(_xlpm.InputCol,2)=0, _xlpm.InputCol, ""),
    IF(MOD(_xlpm.InputCol,2)=1, _xlpm.InputCol, "")
  )
)({1;2;3;4;5;6})</f>
        <v/>
      </c>
      <c r="D28">
        <v>1</v>
      </c>
      <c r="G28" t="s">
        <v>3</v>
      </c>
      <c r="H28" t="s">
        <v>97</v>
      </c>
    </row>
    <row r="29" spans="1:10" x14ac:dyDescent="0.2">
      <c r="C29">
        <v>2</v>
      </c>
      <c r="D29" t="str">
        <v/>
      </c>
    </row>
    <row r="30" spans="1:10" x14ac:dyDescent="0.2">
      <c r="C30" t="str">
        <v/>
      </c>
      <c r="D30">
        <v>3</v>
      </c>
    </row>
    <row r="31" spans="1:10" x14ac:dyDescent="0.2">
      <c r="C31">
        <v>4</v>
      </c>
      <c r="D31" t="str">
        <v/>
      </c>
    </row>
    <row r="32" spans="1:10" x14ac:dyDescent="0.2">
      <c r="C32" t="str">
        <v/>
      </c>
      <c r="D32">
        <v>5</v>
      </c>
    </row>
    <row r="33" spans="1:8" x14ac:dyDescent="0.2">
      <c r="C33">
        <v>6</v>
      </c>
      <c r="D33" t="str">
        <v/>
      </c>
    </row>
    <row r="34" spans="1:8" x14ac:dyDescent="0.2">
      <c r="A34" t="s">
        <v>53</v>
      </c>
      <c r="B34" t="s">
        <v>54</v>
      </c>
      <c r="C34" t="str" cm="1">
        <f t="array" ref="C34:C36" xml:space="preserve"> _xlfn.LAMBDA(_xlpm.CT,_xlpm.Delimiter1,_xlpm.Delimiter2,
  TRIM(
    _xlfn.TEXTBEFORE(
      _xlfn.TEXTAFTER(_xlpm.CT, _xlpm.Delimiter1),
      _xlpm.Delimiter2
    )
  )
)(
  {"Anfang --     und   ++ Ende";"beginning-- and    ++  end";"debut       --et++fin"},
  "--",
  "++"
)</f>
        <v>und</v>
      </c>
      <c r="G34" t="s">
        <v>3</v>
      </c>
      <c r="H34" t="s">
        <v>55</v>
      </c>
    </row>
    <row r="35" spans="1:8" x14ac:dyDescent="0.2">
      <c r="C35" t="str">
        <v>and</v>
      </c>
    </row>
    <row r="36" spans="1:8" x14ac:dyDescent="0.2">
      <c r="C36" t="str">
        <v>et</v>
      </c>
    </row>
    <row r="38" spans="1:8" x14ac:dyDescent="0.2">
      <c r="A38" t="s">
        <v>56</v>
      </c>
      <c r="B38" t="s">
        <v>57</v>
      </c>
      <c r="C38" cm="1">
        <f t="array" ref="C38:C42" xml:space="preserve"> _xlfn.LAMBDA(_xlpm.Values,
  _xlfn.SCAN(
    0,
    _xlpm.Values,
    _xlfn.LAMBDA(_xlpm.acc,_xlpm.x, _xlpm.acc + _xlpm.x)
  )
)({2;5;1;4;3})</f>
        <v>2</v>
      </c>
      <c r="G38" t="s">
        <v>3</v>
      </c>
      <c r="H38" t="s">
        <v>58</v>
      </c>
    </row>
    <row r="39" spans="1:8" x14ac:dyDescent="0.2">
      <c r="C39">
        <v>7</v>
      </c>
    </row>
    <row r="40" spans="1:8" x14ac:dyDescent="0.2">
      <c r="C40">
        <v>8</v>
      </c>
    </row>
    <row r="41" spans="1:8" x14ac:dyDescent="0.2">
      <c r="C41">
        <v>12</v>
      </c>
    </row>
    <row r="42" spans="1:8" x14ac:dyDescent="0.2">
      <c r="C42">
        <v>15</v>
      </c>
    </row>
    <row r="44" spans="1:8" x14ac:dyDescent="0.2">
      <c r="A44" t="s">
        <v>59</v>
      </c>
      <c r="B44" t="s">
        <v>60</v>
      </c>
      <c r="C44" cm="1">
        <f t="array" ref="C44:C47" xml:space="preserve"> _xlfn.LAMBDA(_xlpm.Values,
  _xlfn.LET(
    _xlpm.total, SUM(_xlpm.Values),
    _xlpm.running, _xlfn.SCAN(0, _xlpm.Values, _xlfn.LAMBDA(_xlpm.acc,_xlpm.x, _xlpm.acc + _xlpm.x)),
    _xlpm.running / _xlpm.total
  )
)({10;20;30;40})</f>
        <v>0.1</v>
      </c>
      <c r="G44" t="s">
        <v>3</v>
      </c>
      <c r="H44" t="s">
        <v>62</v>
      </c>
    </row>
    <row r="45" spans="1:8" x14ac:dyDescent="0.2">
      <c r="C45">
        <v>0.3</v>
      </c>
    </row>
    <row r="46" spans="1:8" x14ac:dyDescent="0.2">
      <c r="C46">
        <v>0.6</v>
      </c>
    </row>
    <row r="47" spans="1:8" x14ac:dyDescent="0.2">
      <c r="C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B568-D929-2846-9AB8-64359D7C4023}">
  <dimension ref="A1:K48"/>
  <sheetViews>
    <sheetView workbookViewId="0">
      <selection sqref="A1:K49"/>
    </sheetView>
  </sheetViews>
  <sheetFormatPr baseColWidth="10" defaultRowHeight="16" x14ac:dyDescent="0.2"/>
  <cols>
    <col min="2" max="2" width="18" customWidth="1"/>
    <col min="7" max="7" width="23.33203125" customWidth="1"/>
  </cols>
  <sheetData>
    <row r="1" spans="1:9" x14ac:dyDescent="0.2">
      <c r="A1" s="3" t="s">
        <v>139</v>
      </c>
      <c r="B1" s="3" t="s">
        <v>140</v>
      </c>
      <c r="C1" s="3" t="s">
        <v>141</v>
      </c>
      <c r="D1" s="3"/>
      <c r="E1" s="3"/>
      <c r="F1" s="3"/>
      <c r="G1" s="3"/>
      <c r="H1" s="3" t="s">
        <v>142</v>
      </c>
      <c r="I1" s="3" t="s">
        <v>143</v>
      </c>
    </row>
    <row r="2" spans="1:9" x14ac:dyDescent="0.2">
      <c r="A2" t="s">
        <v>63</v>
      </c>
      <c r="B2" t="s">
        <v>64</v>
      </c>
      <c r="C2" cm="1">
        <f t="array" ref="C2" xml:space="preserve"> _xlfn.LAMBDA(_xlpm.Values,_xlpm.CriteriaRange,_xlpm.Criteria,
  IFERROR(
    AVERAGE(
      _xlfn._xlws.FILTER(_xlpm.Values, _xlpm.CriteriaRange = _xlpm.Criteria)
    ),
    ""
  )
)(
    {1;5;3;8;6},
    {"A";"B";"A";"B";"A"},
    "A"
)</f>
        <v>3.3333333333333335</v>
      </c>
      <c r="G2" t="s">
        <v>3</v>
      </c>
      <c r="H2" t="s">
        <v>65</v>
      </c>
    </row>
    <row r="4" spans="1:9" x14ac:dyDescent="0.2">
      <c r="A4" t="s">
        <v>66</v>
      </c>
      <c r="B4" t="s">
        <v>69</v>
      </c>
      <c r="C4" t="str" cm="1">
        <f t="array" ref="C4:D7" xml:space="preserve"> _xlfn.LAMBDA(_xlpm.Labels,_xlpm.Scores,
  _xlfn.LET(
    _xlpm.Mean,    AVERAGE(_xlpm.Scores),
    _xlpm.StdDev,  _xlfn.STDEV.P(_xlpm.Scores),
    _xlpm.Z,       (_xlpm.Scores - _xlpm.Mean) / _xlpm.StdDev,
    _xlfn.HSTACK(_xlpm.Labels, _xlpm.Z)
  )
)(
   {"Alice";"Bob";"Charlie";"Dana"},
   {80;95;75;90}
)</f>
        <v>Alice</v>
      </c>
      <c r="D4">
        <v>-0.63245553203367588</v>
      </c>
      <c r="G4" t="s">
        <v>4</v>
      </c>
      <c r="H4" t="s">
        <v>67</v>
      </c>
      <c r="I4" t="s">
        <v>68</v>
      </c>
    </row>
    <row r="5" spans="1:9" x14ac:dyDescent="0.2">
      <c r="C5" t="str">
        <v>Bob</v>
      </c>
      <c r="D5">
        <v>1.2649110640673518</v>
      </c>
    </row>
    <row r="6" spans="1:9" x14ac:dyDescent="0.2">
      <c r="C6" t="str">
        <v>Charlie</v>
      </c>
      <c r="D6">
        <v>-1.2649110640673518</v>
      </c>
    </row>
    <row r="7" spans="1:9" x14ac:dyDescent="0.2">
      <c r="C7" t="str">
        <v>Dana</v>
      </c>
      <c r="D7">
        <v>0.63245553203367588</v>
      </c>
    </row>
    <row r="9" spans="1:9" x14ac:dyDescent="0.2">
      <c r="A9" t="s">
        <v>70</v>
      </c>
      <c r="B9" t="s">
        <v>71</v>
      </c>
      <c r="C9" cm="1">
        <f t="array" ref="C9:F10" xml:space="preserve"> _xlfn.LAMBDA(_xlpm.n,
  _xlfn.MAKEARRAY(
    2, _xlpm.n,
    _xlfn.LAMBDA(_xlpm.r,_xlpm.c,
      IF(_xlpm.r=1, 2*_xlpm.c-1, 2*_xlpm.c)
    )
  )
)(4)</f>
        <v>1</v>
      </c>
      <c r="D9">
        <v>3</v>
      </c>
      <c r="E9">
        <v>5</v>
      </c>
      <c r="F9">
        <v>7</v>
      </c>
      <c r="G9" t="s">
        <v>3</v>
      </c>
      <c r="H9" t="s">
        <v>72</v>
      </c>
    </row>
    <row r="10" spans="1:9" x14ac:dyDescent="0.2">
      <c r="C10">
        <v>2</v>
      </c>
      <c r="D10">
        <v>4</v>
      </c>
      <c r="E10">
        <v>6</v>
      </c>
      <c r="F10">
        <v>8</v>
      </c>
    </row>
    <row r="12" spans="1:9" x14ac:dyDescent="0.2">
      <c r="A12" t="s">
        <v>73</v>
      </c>
      <c r="B12" t="s">
        <v>74</v>
      </c>
      <c r="C12" cm="1">
        <f t="array" ref="C12:C14" xml:space="preserve"> _xlfn.LAMBDA(_xlpm.Symbols,_xlpm.RefSymbols,_xlpm.RefPrices,
  _xlfn.XLOOKUP(
    _xlpm.Symbols,
    _xlpm.RefSymbols,
    _xlpm.RefPrices,
    ""
  )
)(
   {"AAPL";"MSFT";"GOOG"},
   {"GOOG";"AAPL";"MSFT";"AMZN"},
   {274.15;145.3;299.72;3345.5}
)</f>
        <v>145.30000000000001</v>
      </c>
      <c r="G12" t="s">
        <v>3</v>
      </c>
      <c r="H12" t="s">
        <v>72</v>
      </c>
    </row>
    <row r="13" spans="1:9" x14ac:dyDescent="0.2">
      <c r="C13">
        <v>299.72000000000003</v>
      </c>
    </row>
    <row r="14" spans="1:9" x14ac:dyDescent="0.2">
      <c r="C14">
        <v>274.14999999999998</v>
      </c>
    </row>
    <row r="16" spans="1:9" x14ac:dyDescent="0.2">
      <c r="A16" t="s">
        <v>75</v>
      </c>
      <c r="B16" t="s">
        <v>76</v>
      </c>
      <c r="C16" cm="1">
        <f t="array" ref="C16:D20" xml:space="preserve"> _xlfn.LAMBDA(_xlpm.Values,
  _xlfn.LET(
    _xlpm.n,   ROWS(_xlpm.Values),
    _xlpm.idx, _xlfn.SEQUENCE(_xlpm.n),
    _xlpm.pct, _xlfn.MAP(_xlpm.idx, _xlfn.LAMBDA(_xlpm.i,
            IF(_xlpm.i=1, "",
               ( INDEX(_xlpm.Values,_xlpm.i) - INDEX(_xlpm.Values,_xlpm.i-1) ) / INDEX(_xlpm.Values,_xlpm.i-1)
            )
         )),
    _xlfn.HSTACK(_xlpm.Values, _xlpm.pct)
  )
)({100;110;105;115;120})</f>
        <v>100</v>
      </c>
      <c r="D16" t="str">
        <v/>
      </c>
      <c r="G16" t="s">
        <v>3</v>
      </c>
      <c r="H16" t="s">
        <v>35</v>
      </c>
    </row>
    <row r="17" spans="1:8" x14ac:dyDescent="0.2">
      <c r="C17">
        <v>110</v>
      </c>
      <c r="D17">
        <v>0.1</v>
      </c>
    </row>
    <row r="18" spans="1:8" x14ac:dyDescent="0.2">
      <c r="C18">
        <v>105</v>
      </c>
      <c r="D18">
        <v>-4.5454545454545456E-2</v>
      </c>
    </row>
    <row r="19" spans="1:8" x14ac:dyDescent="0.2">
      <c r="C19">
        <v>115</v>
      </c>
      <c r="D19">
        <v>9.5238095238095233E-2</v>
      </c>
    </row>
    <row r="20" spans="1:8" x14ac:dyDescent="0.2">
      <c r="C20">
        <v>120</v>
      </c>
      <c r="D20">
        <v>4.3478260869565216E-2</v>
      </c>
    </row>
    <row r="22" spans="1:8" x14ac:dyDescent="0.2">
      <c r="A22" t="s">
        <v>77</v>
      </c>
      <c r="B22" t="s">
        <v>78</v>
      </c>
      <c r="C22" t="str" cm="1">
        <f t="array" ref="C22:C25" xml:space="preserve"> _xlfn.LAMBDA(_xlpm.InputCol,
  _xlfn.LET(
    _xlpm.n,        ROWS(_xlpm.InputCol),
    _xlpm.idx,      _xlfn.SEQUENCE(_xlpm.n),
    _xlpm.swapped,  IF(MOD(_xlpm.idx,2)=1, _xlpm.idx+1, _xlpm.idx-1),
    INDEX(_xlpm.InputCol, _xlpm.swapped)
  )
)({"A";"B";"C";"D"})</f>
        <v>B</v>
      </c>
      <c r="G22" t="s">
        <v>3</v>
      </c>
      <c r="H22" t="s">
        <v>79</v>
      </c>
    </row>
    <row r="23" spans="1:8" x14ac:dyDescent="0.2">
      <c r="C23" t="str">
        <v>A</v>
      </c>
    </row>
    <row r="24" spans="1:8" x14ac:dyDescent="0.2">
      <c r="C24" t="str">
        <v>D</v>
      </c>
    </row>
    <row r="25" spans="1:8" x14ac:dyDescent="0.2">
      <c r="C25" t="str">
        <v>C</v>
      </c>
    </row>
    <row r="27" spans="1:8" x14ac:dyDescent="0.2">
      <c r="A27" t="s">
        <v>80</v>
      </c>
      <c r="B27" t="s">
        <v>81</v>
      </c>
      <c r="C27" cm="1">
        <f t="array" ref="C27:D34" xml:space="preserve"> _xlfn.LAMBDA(_xlpm.Values,
  _xlfn.LET(
    _xlpm.n,    ROWS(_xlpm.Values),
    _xlpm.idx,  _xlfn.SEQUENCE(_xlpm.n),
    _xlpm.flags,
      _xlfn.MAP(_xlpm.idx, _xlfn.LAMBDA(_xlpm.i,
        IF(OR(_xlpm.i=1,_xlpm.i=_xlpm.n),
           FALSE,
           AND(
             INDEX(_xlpm.Values,_xlpm.i)&gt;INDEX(_xlpm.Values,_xlpm.i-1),
             INDEX(_xlpm.Values,_xlpm.i)&gt;INDEX(_xlpm.Values,_xlpm.i+1)
           )
        )
      )),
    _xlfn.HSTACK(_xlpm.Values, _xlpm.flags)
  )
)({3;5;4;7;6;7;7;2})</f>
        <v>3</v>
      </c>
      <c r="D27" t="b">
        <v>0</v>
      </c>
      <c r="G27" t="s">
        <v>3</v>
      </c>
      <c r="H27" t="s">
        <v>61</v>
      </c>
    </row>
    <row r="28" spans="1:8" x14ac:dyDescent="0.2">
      <c r="C28">
        <v>5</v>
      </c>
      <c r="D28" t="b">
        <v>1</v>
      </c>
    </row>
    <row r="29" spans="1:8" x14ac:dyDescent="0.2">
      <c r="C29">
        <v>4</v>
      </c>
      <c r="D29" t="b">
        <v>0</v>
      </c>
    </row>
    <row r="30" spans="1:8" x14ac:dyDescent="0.2">
      <c r="C30">
        <v>7</v>
      </c>
      <c r="D30" t="b">
        <v>1</v>
      </c>
    </row>
    <row r="31" spans="1:8" x14ac:dyDescent="0.2">
      <c r="C31">
        <v>6</v>
      </c>
      <c r="D31" t="b">
        <v>0</v>
      </c>
    </row>
    <row r="32" spans="1:8" x14ac:dyDescent="0.2">
      <c r="C32">
        <v>7</v>
      </c>
      <c r="D32" t="b">
        <v>0</v>
      </c>
    </row>
    <row r="33" spans="1:11" x14ac:dyDescent="0.2">
      <c r="C33">
        <v>7</v>
      </c>
      <c r="D33" t="b">
        <v>0</v>
      </c>
    </row>
    <row r="34" spans="1:11" x14ac:dyDescent="0.2">
      <c r="C34">
        <v>2</v>
      </c>
      <c r="D34" t="b">
        <v>0</v>
      </c>
      <c r="J34" t="s">
        <v>85</v>
      </c>
      <c r="K34" t="s">
        <v>87</v>
      </c>
    </row>
    <row r="35" spans="1:11" x14ac:dyDescent="0.2">
      <c r="G35" t="s">
        <v>88</v>
      </c>
      <c r="H35" t="s">
        <v>83</v>
      </c>
      <c r="I35" t="s">
        <v>84</v>
      </c>
    </row>
    <row r="36" spans="1:11" x14ac:dyDescent="0.2">
      <c r="A36" t="s">
        <v>86</v>
      </c>
      <c r="B36" t="s">
        <v>82</v>
      </c>
      <c r="C36" t="str" cm="1">
        <f t="array" ref="C36:E38" xml:space="preserve"> _xlfn.LAMBDA(_xlpm.CategoryCol,_xlpm.TypeCol,
  _xlfn.LET(
    _xlpm.Combos, _xlfn.UNIQUE( _xlfn.HSTACK(_xlpm.CategoryCol, _xlpm.TypeCol) ),
    _xlpm.Cats,   INDEX(_xlpm.Combos,,1),
    _xlpm.Typs,   INDEX(_xlpm.Combos,,2),
    _xlpm.Cnts,   _xlfn.MAP(
              _xlpm.Cats, _xlpm.Typs,
              _xlfn.LAMBDA(_xlpm.c,_xlpm.t,
                SUMPRODUCT( (_xlpm.CategoryCol=_xlpm.c)*(_xlpm.TypeCol=_xlpm.t) )
              )
            ),
    _xlfn.MAKEARRAY(
      ROWS(_xlpm.Cats), 3,
      _xlfn.LAMBDA(_xlpm.r,_xlpm.c,
        CHOOSE(
          _xlpm.c,
          INDEX(_xlpm.Cats,_xlpm.r),
          INDEX(_xlpm.Typs,_xlpm.r),
          INDEX(_xlpm.Cnts,_xlpm.r)
        )
      )
    )
  )
)(
  {"Fruit";"Vegetable";"Fruit";"Vegetable";"Fruit"},
  {"Apple";"Carrot";"Banana";"Carrot";"Apple"}
)</f>
        <v>Fruit</v>
      </c>
      <c r="D36" t="str">
        <v>Apple</v>
      </c>
      <c r="E36">
        <v>2</v>
      </c>
    </row>
    <row r="37" spans="1:11" x14ac:dyDescent="0.2">
      <c r="C37" t="str">
        <v>Vegetable</v>
      </c>
      <c r="D37" t="str">
        <v>Carrot</v>
      </c>
      <c r="E37">
        <v>2</v>
      </c>
    </row>
    <row r="38" spans="1:11" x14ac:dyDescent="0.2">
      <c r="C38" t="str">
        <v>Fruit</v>
      </c>
      <c r="D38" t="str">
        <v>Banana</v>
      </c>
      <c r="E38">
        <v>1</v>
      </c>
    </row>
    <row r="40" spans="1:11" x14ac:dyDescent="0.2">
      <c r="A40" t="s">
        <v>89</v>
      </c>
      <c r="B40" t="s">
        <v>90</v>
      </c>
      <c r="C40" t="str" cm="1">
        <f t="array" ref="C40:D43" xml:space="preserve"> _xlfn.LAMBDA(_xlpm.TextCol,
  _xlfn.HSTACK(
    _xlpm.TextCol,
    _xlfn.MAP(
      _xlpm.TextCol,
      _xlfn.LAMBDA(_xlpm.txt,
        SUM(
          --ISNUMBER(
            MATCH(
              MID(_xlpm.txt, _xlfn.SEQUENCE(LEN(_xlpm.txt)),1),
              {"A","E","I","O","U","a","e","i","o","u"},
              0
            )
          )
        )
      )
    )
  )
)(
  {"Hello";"World";"Excel";"OpenAI"}
)</f>
        <v>Hello</v>
      </c>
      <c r="D40">
        <v>2</v>
      </c>
      <c r="G40" t="s">
        <v>3</v>
      </c>
      <c r="H40" t="s">
        <v>91</v>
      </c>
    </row>
    <row r="41" spans="1:11" x14ac:dyDescent="0.2">
      <c r="C41" t="str">
        <v>World</v>
      </c>
      <c r="D41">
        <v>1</v>
      </c>
    </row>
    <row r="42" spans="1:11" x14ac:dyDescent="0.2">
      <c r="C42" t="str">
        <v>Excel</v>
      </c>
      <c r="D42">
        <v>2</v>
      </c>
    </row>
    <row r="43" spans="1:11" x14ac:dyDescent="0.2">
      <c r="C43" t="str">
        <v>OpenAI</v>
      </c>
      <c r="D43">
        <v>4</v>
      </c>
    </row>
    <row r="45" spans="1:11" x14ac:dyDescent="0.2">
      <c r="A45" t="s">
        <v>92</v>
      </c>
      <c r="B45" t="s">
        <v>93</v>
      </c>
      <c r="C45" t="str" cm="1">
        <f t="array" ref="C45:D48" xml:space="preserve"> _xlfn.LAMBDA(_xlpm.TextCol,_xlpm.Suffix,
  _xlfn.HSTACK(
    _xlpm.TextCol,
    _xlfn.MAP(
      _xlpm.TextCol,
      _xlfn.LAMBDA(_xlpm.txt,
        RIGHT(_xlpm.txt, LEN(_xlpm.Suffix)) = _xlpm.Suffix
      )
    )
  )
)(
  {"report.doc";"data.csv";"image.png";"notes.doc"},
  ".doc"
)</f>
        <v>report.doc</v>
      </c>
      <c r="D45" t="b">
        <v>1</v>
      </c>
      <c r="G45" t="s">
        <v>3</v>
      </c>
      <c r="H45" t="s">
        <v>94</v>
      </c>
    </row>
    <row r="46" spans="1:11" x14ac:dyDescent="0.2">
      <c r="C46" t="str">
        <v>data.csv</v>
      </c>
      <c r="D46" t="b">
        <v>0</v>
      </c>
    </row>
    <row r="47" spans="1:11" x14ac:dyDescent="0.2">
      <c r="C47" t="str">
        <v>image.png</v>
      </c>
      <c r="D47" t="b">
        <v>0</v>
      </c>
    </row>
    <row r="48" spans="1:11" x14ac:dyDescent="0.2">
      <c r="C48" t="str">
        <v>notes.doc</v>
      </c>
      <c r="D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55F6-868A-A74C-B914-C86BA71DA9C6}">
  <dimension ref="A1:I44"/>
  <sheetViews>
    <sheetView tabSelected="1" workbookViewId="0">
      <selection sqref="A1:I46"/>
    </sheetView>
  </sheetViews>
  <sheetFormatPr baseColWidth="10" defaultRowHeight="16" x14ac:dyDescent="0.2"/>
  <cols>
    <col min="2" max="2" width="20.83203125" customWidth="1"/>
    <col min="7" max="7" width="20.33203125" customWidth="1"/>
  </cols>
  <sheetData>
    <row r="1" spans="1:9" x14ac:dyDescent="0.2">
      <c r="A1" s="3" t="s">
        <v>139</v>
      </c>
      <c r="B1" s="3" t="s">
        <v>140</v>
      </c>
      <c r="C1" s="3" t="s">
        <v>141</v>
      </c>
      <c r="D1" s="3"/>
      <c r="E1" s="3"/>
      <c r="F1" s="3"/>
      <c r="G1" s="3"/>
      <c r="H1" s="3" t="s">
        <v>142</v>
      </c>
      <c r="I1" s="3" t="s">
        <v>143</v>
      </c>
    </row>
    <row r="2" spans="1:9" x14ac:dyDescent="0.2">
      <c r="A2" t="s">
        <v>95</v>
      </c>
      <c r="B2" t="s">
        <v>96</v>
      </c>
      <c r="C2" cm="1">
        <f t="array" ref="C2:F3" xml:space="preserve"> _xlfn.LAMBDA(_xlpm.Matrix,
  _xlfn.LET(
    _xlpm.r, ROWS(_xlpm.Matrix),
    _xlpm.c, COLUMNS(_xlpm.Matrix),
    _xlpm.ri, _xlfn.SEQUENCE(_xlpm.r),
    _xlpm.ci, _xlfn.SEQUENCE(,_xlpm.c, _xlpm.c, -1),
    INDEX(_xlpm.Matrix, _xlpm.ri, _xlpm.ci)
  )
)(
   {10,20,30,40;50,60,70,80}
)</f>
        <v>40</v>
      </c>
      <c r="D2">
        <v>30</v>
      </c>
      <c r="E2">
        <v>20</v>
      </c>
      <c r="F2">
        <v>10</v>
      </c>
      <c r="G2" t="s">
        <v>3</v>
      </c>
      <c r="H2" t="s">
        <v>97</v>
      </c>
    </row>
    <row r="3" spans="1:9" x14ac:dyDescent="0.2">
      <c r="C3">
        <v>80</v>
      </c>
      <c r="D3">
        <v>70</v>
      </c>
      <c r="E3">
        <v>60</v>
      </c>
      <c r="F3">
        <v>50</v>
      </c>
    </row>
    <row r="5" spans="1:9" x14ac:dyDescent="0.2">
      <c r="A5" t="s">
        <v>98</v>
      </c>
      <c r="B5" t="s">
        <v>99</v>
      </c>
      <c r="C5" cm="1">
        <f t="array" ref="C5" xml:space="preserve"> _xlfn.LAMBDA(_xlpm.Values,
  _xlfn.REDUCE(
    INDEX(_xlpm.Values,1),
    _xlpm.Values,
    _xlfn.LAMBDA(_xlpm.acc,_xlpm.x, IF(_xlpm.x &gt; _xlpm.acc, _xlpm.x, _xlpm.acc))
  )
)({3;7;2;9;5})</f>
        <v>9</v>
      </c>
      <c r="G5" t="s">
        <v>3</v>
      </c>
      <c r="H5" t="s">
        <v>55</v>
      </c>
    </row>
    <row r="7" spans="1:9" x14ac:dyDescent="0.2">
      <c r="A7" t="s">
        <v>100</v>
      </c>
      <c r="B7" t="s">
        <v>101</v>
      </c>
      <c r="C7" t="str" cm="1">
        <f t="array" ref="C7" xml:space="preserve"> _xlfn.LAMBDA(_xlpm.URL,
  _xlfn.LET(
    _xlpm.host,   _xlfn.TEXTBEFORE(_xlfn.TEXTAFTER(_xlpm.URL, "//"), "/"),
    _xlpm.domain, IF(LEFT(_xlpm.host,4)="www.", RIGHT(_xlpm.host, LEN(_xlpm.host)-4), _xlpm.host),
    _xlpm.domain
  )
)("https://www.microsoft.com/page")</f>
        <v>microsoft.com</v>
      </c>
      <c r="G7" t="s">
        <v>3</v>
      </c>
      <c r="H7" t="s">
        <v>79</v>
      </c>
    </row>
    <row r="9" spans="1:9" x14ac:dyDescent="0.2">
      <c r="A9" t="s">
        <v>102</v>
      </c>
      <c r="B9" t="s">
        <v>103</v>
      </c>
      <c r="C9" t="str" cm="1">
        <f t="array" ref="C9:C13" xml:space="preserve"> _xlfn.LAMBDA(_xlpm.Values,_xlpm.k,
  _xlfn.LET(
    _xlpm.n,    ROWS(_xlpm.Values),
    _xlpm.idx,  _xlfn.SEQUENCE(_xlpm.n),
    _xlpm.ma,   _xlfn.MAP(_xlpm.idx, _xlfn.LAMBDA(_xlpm.i,
             IF(_xlpm.i&lt;_xlpm.k, "",
                AVERAGE(
                  _xlfn.TAKE(
                    _xlfn.DROP(_xlpm.Values, _xlpm.i-_xlpm.k),
                    _xlpm.k
                  )
                )
             )
           )),
    _xlpm.ma
  )
)(
    {10;20;30;40;50},
    3
)</f>
        <v/>
      </c>
      <c r="G9" t="s">
        <v>3</v>
      </c>
      <c r="H9" t="s">
        <v>104</v>
      </c>
    </row>
    <row r="10" spans="1:9" x14ac:dyDescent="0.2">
      <c r="C10" t="str">
        <v/>
      </c>
    </row>
    <row r="11" spans="1:9" x14ac:dyDescent="0.2">
      <c r="C11">
        <v>20</v>
      </c>
    </row>
    <row r="12" spans="1:9" x14ac:dyDescent="0.2">
      <c r="C12">
        <v>30</v>
      </c>
    </row>
    <row r="13" spans="1:9" x14ac:dyDescent="0.2">
      <c r="C13">
        <v>40</v>
      </c>
    </row>
    <row r="15" spans="1:9" x14ac:dyDescent="0.2">
      <c r="A15" t="s">
        <v>105</v>
      </c>
      <c r="B15" t="s">
        <v>106</v>
      </c>
      <c r="C15" cm="1">
        <f t="array" ref="C15:C20" xml:space="preserve"> _xlfn.LAMBDA(_xlpm.Values,
  _xlfn.LET(
    _xlpm.init,  INDEX(_xlpm.Values,1),
    _xlpm.runMax,
      _xlfn.SCAN(
        _xlpm.init,
        _xlpm.Values,
        _xlfn.LAMBDA(_xlpm.acc,_xlpm.x, IF(_xlpm.x&gt;_xlpm.acc, _xlpm.x, _xlpm.acc))
      ),
    _xlpm.runMax
  )
)({3;1;4;2;5;2})</f>
        <v>3</v>
      </c>
      <c r="G15" t="s">
        <v>3</v>
      </c>
      <c r="H15" t="s">
        <v>85</v>
      </c>
    </row>
    <row r="16" spans="1:9" x14ac:dyDescent="0.2">
      <c r="C16">
        <v>3</v>
      </c>
    </row>
    <row r="17" spans="1:9" x14ac:dyDescent="0.2">
      <c r="C17">
        <v>4</v>
      </c>
    </row>
    <row r="18" spans="1:9" x14ac:dyDescent="0.2">
      <c r="C18">
        <v>4</v>
      </c>
    </row>
    <row r="19" spans="1:9" x14ac:dyDescent="0.2">
      <c r="C19">
        <v>5</v>
      </c>
    </row>
    <row r="20" spans="1:9" x14ac:dyDescent="0.2">
      <c r="C20">
        <v>5</v>
      </c>
    </row>
    <row r="22" spans="1:9" x14ac:dyDescent="0.2">
      <c r="A22" t="s">
        <v>108</v>
      </c>
      <c r="B22" t="s">
        <v>107</v>
      </c>
      <c r="C22" cm="1">
        <f t="array" ref="C22:E24" xml:space="preserve"> _xlfn.LAMBDA(_xlpm.InputCol,
  _xlfn.LET(
    _xlpm.n, ROWS(_xlpm.InputCol),
    _xlfn.MAKEARRAY(
      _xlpm.n, _xlpm.n,
      _xlfn.LAMBDA(_xlpm.r,_xlpm.c,
        IF(_xlpm.r=_xlpm.c, INDEX(_xlpm.InputCol, _xlpm.r), 0)
      )
    )
  )
)({5;10;15})</f>
        <v>5</v>
      </c>
      <c r="D22">
        <v>0</v>
      </c>
      <c r="E22">
        <v>0</v>
      </c>
      <c r="G22" t="s">
        <v>3</v>
      </c>
      <c r="H22" t="s">
        <v>65</v>
      </c>
    </row>
    <row r="23" spans="1:9" x14ac:dyDescent="0.2">
      <c r="C23">
        <v>0</v>
      </c>
      <c r="D23">
        <v>10</v>
      </c>
      <c r="E23">
        <v>0</v>
      </c>
    </row>
    <row r="24" spans="1:9" x14ac:dyDescent="0.2">
      <c r="C24">
        <v>0</v>
      </c>
      <c r="D24">
        <v>0</v>
      </c>
      <c r="E24">
        <v>15</v>
      </c>
    </row>
    <row r="26" spans="1:9" x14ac:dyDescent="0.2">
      <c r="A26" t="s">
        <v>109</v>
      </c>
      <c r="B26" t="s">
        <v>110</v>
      </c>
      <c r="C26" cm="1">
        <f t="array" ref="C26:D30" xml:space="preserve"> _xlfn.LAMBDA(_xlpm.Values,
  _xlfn.HSTACK(
    _xlpm.Values,
    _xlfn.MAP(
      _xlpm.Values,
      _xlfn.LAMBDA(_xlpm.v,
        1 + SUMPRODUCT(--(_xlpm.Values &gt; _xlpm.v))
      )
    )
  )
)(
  {45;72;30;72;60}
)</f>
        <v>45</v>
      </c>
      <c r="D26">
        <v>4</v>
      </c>
      <c r="G26" t="s">
        <v>4</v>
      </c>
      <c r="H26" t="s">
        <v>35</v>
      </c>
      <c r="I26" t="s">
        <v>40</v>
      </c>
    </row>
    <row r="27" spans="1:9" x14ac:dyDescent="0.2">
      <c r="C27">
        <v>72</v>
      </c>
      <c r="D27">
        <v>1</v>
      </c>
    </row>
    <row r="28" spans="1:9" x14ac:dyDescent="0.2">
      <c r="C28">
        <v>30</v>
      </c>
      <c r="D28">
        <v>5</v>
      </c>
    </row>
    <row r="29" spans="1:9" x14ac:dyDescent="0.2">
      <c r="C29">
        <v>72</v>
      </c>
      <c r="D29">
        <v>1</v>
      </c>
    </row>
    <row r="30" spans="1:9" x14ac:dyDescent="0.2">
      <c r="C30">
        <v>60</v>
      </c>
      <c r="D30">
        <v>3</v>
      </c>
    </row>
    <row r="32" spans="1:9" x14ac:dyDescent="0.2">
      <c r="A32" t="s">
        <v>146</v>
      </c>
      <c r="B32" t="s">
        <v>147</v>
      </c>
      <c r="C32" cm="1">
        <f t="array" ref="C32:F35" xml:space="preserve"> _xlfn.LAMBDA(_xlpm.n,
  _xlfn.MAKEARRAY(
    _xlpm.n, _xlpm.n,
    _xlfn.LAMBDA(_xlpm.r,_xlpm.c,
      IF(
        MOD(_xlpm.r,2)=1,
        (_xlpm.r-1)*_xlpm.n + _xlpm.c,
        _xlpm.r*_xlpm.n - _xlpm.c + 1
      )
    )
  )
)(4)</f>
        <v>1</v>
      </c>
      <c r="D32">
        <v>2</v>
      </c>
      <c r="E32">
        <v>3</v>
      </c>
      <c r="F32">
        <v>4</v>
      </c>
      <c r="G32" t="s">
        <v>3</v>
      </c>
      <c r="H32" t="s">
        <v>148</v>
      </c>
    </row>
    <row r="33" spans="1:8" x14ac:dyDescent="0.2">
      <c r="C33">
        <v>8</v>
      </c>
      <c r="D33">
        <v>7</v>
      </c>
      <c r="E33">
        <v>6</v>
      </c>
      <c r="F33">
        <v>5</v>
      </c>
    </row>
    <row r="34" spans="1:8" x14ac:dyDescent="0.2">
      <c r="C34">
        <v>9</v>
      </c>
      <c r="D34">
        <v>10</v>
      </c>
      <c r="E34">
        <v>11</v>
      </c>
      <c r="F34">
        <v>12</v>
      </c>
    </row>
    <row r="35" spans="1:8" x14ac:dyDescent="0.2">
      <c r="C35">
        <v>16</v>
      </c>
      <c r="D35">
        <v>15</v>
      </c>
      <c r="E35">
        <v>14</v>
      </c>
      <c r="F35">
        <v>13</v>
      </c>
    </row>
    <row r="37" spans="1:8" x14ac:dyDescent="0.2">
      <c r="A37" t="s">
        <v>111</v>
      </c>
      <c r="B37" t="s">
        <v>112</v>
      </c>
      <c r="C37" t="str" cm="1">
        <f t="array" ref="C37:D39" xml:space="preserve"> _xlfn.LAMBDA(_xlpm.CategoryCol,_xlpm.ValueCol,
  _xlfn.HSTACK(
    _xlfn.UNIQUE(_xlpm.CategoryCol),
    _xlfn.MAP(
      _xlfn.UNIQUE(_xlpm.CategoryCol),
      _xlfn.LAMBDA(_xlpm.cat,
        AVERAGE(
          _xlfn._xlws.FILTER(_xlpm.ValueCol, _xlpm.CategoryCol = _xlpm.cat)
        )
      )
    )
  )
)(
  {"A";"B";"A";"C";"B"},
  {10;20;30;40;50}
)</f>
        <v>A</v>
      </c>
      <c r="D37">
        <v>20</v>
      </c>
      <c r="G37" t="s">
        <v>3</v>
      </c>
      <c r="H37" t="s">
        <v>113</v>
      </c>
    </row>
    <row r="38" spans="1:8" x14ac:dyDescent="0.2">
      <c r="C38" t="str">
        <v>B</v>
      </c>
      <c r="D38">
        <v>35</v>
      </c>
    </row>
    <row r="39" spans="1:8" x14ac:dyDescent="0.2">
      <c r="C39" t="str">
        <v>C</v>
      </c>
      <c r="D39">
        <v>40</v>
      </c>
    </row>
    <row r="41" spans="1:8" x14ac:dyDescent="0.2">
      <c r="A41" t="s">
        <v>114</v>
      </c>
      <c r="B41" t="s">
        <v>115</v>
      </c>
      <c r="C41" t="b" cm="1">
        <f t="array" ref="C41:E44" xml:space="preserve"> _xlfn.LAMBDA(_xlpm.Flag1,_xlpm.Flag2,
  _xlfn.HSTACK(
    _xlpm.Flag1,
    _xlpm.Flag2,
    _xlpm.Flag1 &lt;&gt; _xlpm.Flag2
  )
)(
  {TRUE;TRUE;FALSE;FALSE},
  {TRUE;FALSE;TRUE;FALSE}
)</f>
        <v>1</v>
      </c>
      <c r="D41" t="b">
        <v>1</v>
      </c>
      <c r="E41" t="b">
        <v>0</v>
      </c>
      <c r="G41" t="s">
        <v>3</v>
      </c>
      <c r="H41" t="s">
        <v>40</v>
      </c>
    </row>
    <row r="42" spans="1:8" x14ac:dyDescent="0.2">
      <c r="C42" t="b">
        <v>1</v>
      </c>
      <c r="D42" t="b">
        <v>0</v>
      </c>
      <c r="E42" t="b">
        <v>1</v>
      </c>
    </row>
    <row r="43" spans="1:8" x14ac:dyDescent="0.2">
      <c r="C43" t="b">
        <v>0</v>
      </c>
      <c r="D43" t="b">
        <v>1</v>
      </c>
      <c r="E43" t="b">
        <v>1</v>
      </c>
    </row>
    <row r="44" spans="1:8" x14ac:dyDescent="0.2">
      <c r="C44" t="b">
        <v>0</v>
      </c>
      <c r="D44" t="b">
        <v>0</v>
      </c>
      <c r="E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Q1-10</vt:lpstr>
      <vt:lpstr>Q11-20</vt:lpstr>
      <vt:lpstr>Q21-30</vt:lpstr>
      <vt:lpstr>Q31-40</vt:lpstr>
      <vt:lpstr>Q41-50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Bose</dc:creator>
  <cp:lastModifiedBy>Snigdha Bose</cp:lastModifiedBy>
  <dcterms:created xsi:type="dcterms:W3CDTF">2025-05-13T02:49:08Z</dcterms:created>
  <dcterms:modified xsi:type="dcterms:W3CDTF">2025-05-13T06:54:27Z</dcterms:modified>
</cp:coreProperties>
</file>