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nali\000 La Vita Nuova\000 THE HNI\NISM\PGCDS\TERM 1\003 Applied Econometrics\assignment 1 - movie earning prediction\Movie Earning Prediction\data\"/>
    </mc:Choice>
  </mc:AlternateContent>
  <bookViews>
    <workbookView xWindow="0" yWindow="0" windowWidth="20490" windowHeight="7755" activeTab="2"/>
  </bookViews>
  <sheets>
    <sheet name="Sheet1" sheetId="1" r:id="rId1"/>
    <sheet name="regression model" sheetId="3" r:id="rId2"/>
    <sheet name="cost model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9" i="3" l="1"/>
  <c r="R48" i="3"/>
  <c r="R47" i="3"/>
  <c r="R46" i="3"/>
  <c r="R45" i="3"/>
  <c r="R44" i="3"/>
  <c r="R18" i="3"/>
  <c r="R16" i="3"/>
  <c r="R14" i="3"/>
  <c r="R15" i="3"/>
  <c r="R13" i="3"/>
  <c r="G16" i="1" l="1"/>
  <c r="G15" i="1"/>
  <c r="D10" i="2"/>
  <c r="M5" i="1"/>
  <c r="B19" i="1" l="1"/>
  <c r="B17" i="1"/>
</calcChain>
</file>

<file path=xl/sharedStrings.xml><?xml version="1.0" encoding="utf-8"?>
<sst xmlns="http://schemas.openxmlformats.org/spreadsheetml/2006/main" count="107" uniqueCount="74">
  <si>
    <t>A listed male lead</t>
  </si>
  <si>
    <t>A listed female lead</t>
  </si>
  <si>
    <t>cr</t>
  </si>
  <si>
    <t>cost per grps</t>
  </si>
  <si>
    <t xml:space="preserve">total budget for the mentioned cost items </t>
  </si>
  <si>
    <t>B listed male lead</t>
  </si>
  <si>
    <t>B listed female lead</t>
  </si>
  <si>
    <t>C listed male lead</t>
  </si>
  <si>
    <t>C listed female lead</t>
  </si>
  <si>
    <t xml:space="preserve">A listed dir fees </t>
  </si>
  <si>
    <t xml:space="preserve">new per item </t>
  </si>
  <si>
    <t>lakh</t>
  </si>
  <si>
    <t>none</t>
  </si>
  <si>
    <t>B listed dir fees</t>
  </si>
  <si>
    <t>C listed dir fees</t>
  </si>
  <si>
    <t>marketing</t>
  </si>
  <si>
    <t>A-listed lead male actor</t>
  </si>
  <si>
    <t>B-listed lead female actor</t>
  </si>
  <si>
    <t>B-listed lead director</t>
  </si>
  <si>
    <t>remaining</t>
  </si>
  <si>
    <t>Traditional Media Mrktg</t>
  </si>
  <si>
    <t>Social Media Mrktg</t>
  </si>
  <si>
    <t>Contingency</t>
  </si>
  <si>
    <t>Cost Head</t>
  </si>
  <si>
    <t>Total</t>
  </si>
  <si>
    <t>Rupees
(cr)</t>
  </si>
  <si>
    <t>Proposed Cost Model</t>
  </si>
  <si>
    <t>Coefficients:</t>
  </si>
  <si>
    <t xml:space="preserve">                Estimate Std. Error t value Pr(&gt;|t|)    </t>
  </si>
  <si>
    <t xml:space="preserve">larm1          3.954e+01  1.266e+01   3.123  0.00371 ** </t>
  </si>
  <si>
    <t xml:space="preserve">larf1          1.038e+01  1.178e+01   0.881  0.38464    </t>
  </si>
  <si>
    <t xml:space="preserve">dirr1         -2.074e+01  1.447e+01  -1.433  0.16119    </t>
  </si>
  <si>
    <t xml:space="preserve">tv_channels    3.748e-01  1.793e-01   2.090  0.04439 *  </t>
  </si>
  <si>
    <t xml:space="preserve">tw_faves      -3.514e-02  1.412e-02  -2.489  0.01803 *  </t>
  </si>
  <si>
    <t>search_mvkywd  6.775e-05  6.979e-06   9.707 3.39e-11 ***</t>
  </si>
  <si>
    <t>---</t>
  </si>
  <si>
    <t>Signif. codes:  0 ‘***’ 0.001 ‘**’ 0.01 ‘*’ 0.05 ‘.’ 0.1 ‘ ’ 1</t>
  </si>
  <si>
    <t>Residual standard error: 27.63 on 33 degrees of freedom</t>
  </si>
  <si>
    <t xml:space="preserve">  (1 observation deleted due to missingness)</t>
  </si>
  <si>
    <t xml:space="preserve">Multiple R-squared:  0.9178,    Adjusted R-squared:  0.9029 </t>
  </si>
  <si>
    <t>F-statistic: 61.45 on 6 and 33 DF,  p-value: &lt; 2.2e-16</t>
  </si>
  <si>
    <t>larm1</t>
  </si>
  <si>
    <t>larf1</t>
  </si>
  <si>
    <t>dirr1</t>
  </si>
  <si>
    <t>tv_channels</t>
  </si>
  <si>
    <t>tw_faves</t>
  </si>
  <si>
    <t>search_mvkywd</t>
  </si>
  <si>
    <t>&gt; summary(goodModel)</t>
  </si>
  <si>
    <t>Call:</t>
  </si>
  <si>
    <t>Residuals:</t>
  </si>
  <si>
    <t xml:space="preserve">    Min      1Q  Median      3Q     Max </t>
  </si>
  <si>
    <t xml:space="preserve">-55.562 -12.993  -4.129   8.172  71.788 </t>
  </si>
  <si>
    <t>&gt; summary(anoSupMod)</t>
  </si>
  <si>
    <t xml:space="preserve">    tw_follws + tw_faves + fg + fb_pageposts - 1)</t>
  </si>
  <si>
    <t xml:space="preserve">-684861 -196189  -46384  198678 1613652 </t>
  </si>
  <si>
    <t xml:space="preserve">                  Estimate Std. Error t value Pr(&gt;|t|)    </t>
  </si>
  <si>
    <t xml:space="preserve">yt_trailerviews    0.02569    0.01841   1.395 0.172829    </t>
  </si>
  <si>
    <t xml:space="preserve">fb_pagelikes      -2.03051    0.58714  -3.458 0.001602 ** </t>
  </si>
  <si>
    <t>tw_follws         41.60712    9.60513   4.332 0.000144 ***</t>
  </si>
  <si>
    <t xml:space="preserve">tw_faves        -195.58494  226.83494  -0.862 0.395180    </t>
  </si>
  <si>
    <t xml:space="preserve">fg                 5.79228    2.26397   2.558 0.015619 *  </t>
  </si>
  <si>
    <t xml:space="preserve">fb_pageposts     174.75220   57.91029   3.018 0.005057 ** </t>
  </si>
  <si>
    <t>Residual standard error: 443700 on 31 degrees of freedom</t>
  </si>
  <si>
    <t xml:space="preserve">  (3 observations deleted due to missingness)</t>
  </si>
  <si>
    <t xml:space="preserve">Multiple R-squared:  0.8285,    Adjusted R-squared:  0.7953 </t>
  </si>
  <si>
    <t>F-statistic: 24.96 on 6 and 31 DF,  p-value: 1.376e-10</t>
  </si>
  <si>
    <t xml:space="preserve">lm(search_mvkywd ~ yt_trailerviews + fb_pagelikes + </t>
  </si>
  <si>
    <t>yt_trailerviews</t>
  </si>
  <si>
    <t>fb_pagelikes</t>
  </si>
  <si>
    <t>tw_follws</t>
  </si>
  <si>
    <t>fg</t>
  </si>
  <si>
    <t>fb_pageposts</t>
  </si>
  <si>
    <t xml:space="preserve">lm(Lifetime ~ larm1 + larf1 + dirr1 + tv_channels + tw_faves </t>
  </si>
  <si>
    <t>+ search_mvkywd - 1)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</si>
</sst>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"/>
    <numFmt numFmtId="173" formatCode="0.0000000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fornian FB"/>
      <family val="1"/>
    </font>
    <font>
      <sz val="11"/>
      <color theme="1"/>
      <name val="Californian FB"/>
      <family val="1"/>
    </font>
    <font>
      <sz val="9"/>
      <color rgb="FF000000"/>
      <name val="Lucida Console"/>
      <family val="3"/>
    </font>
    <font>
      <sz val="9"/>
      <color theme="1"/>
      <name val="Lucida Console"/>
      <family val="3"/>
    </font>
    <font>
      <sz val="9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1" fontId="0" fillId="0" borderId="0" xfId="0" applyNumberFormat="1"/>
    <xf numFmtId="11" fontId="0" fillId="0" borderId="0" xfId="0" applyNumberFormat="1"/>
    <xf numFmtId="0" fontId="3" fillId="0" borderId="2" xfId="0" applyFont="1" applyBorder="1"/>
    <xf numFmtId="0" fontId="4" fillId="0" borderId="0" xfId="0" applyFont="1"/>
    <xf numFmtId="0" fontId="4" fillId="0" borderId="1" xfId="0" applyFont="1" applyBorder="1"/>
    <xf numFmtId="0" fontId="3" fillId="0" borderId="2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168" fontId="6" fillId="0" borderId="0" xfId="0" applyNumberFormat="1" applyFont="1"/>
    <xf numFmtId="2" fontId="6" fillId="0" borderId="0" xfId="0" applyNumberFormat="1" applyFont="1"/>
    <xf numFmtId="173" fontId="6" fillId="0" borderId="0" xfId="0" applyNumberFormat="1" applyFont="1"/>
    <xf numFmtId="0" fontId="7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G17" sqref="G17"/>
    </sheetView>
  </sheetViews>
  <sheetFormatPr defaultRowHeight="15" x14ac:dyDescent="0.25"/>
  <cols>
    <col min="1" max="1" width="36.42578125" customWidth="1"/>
    <col min="7" max="7" width="11" bestFit="1" customWidth="1"/>
  </cols>
  <sheetData>
    <row r="1" spans="1:13" x14ac:dyDescent="0.25">
      <c r="A1" t="s">
        <v>0</v>
      </c>
      <c r="B1">
        <v>12</v>
      </c>
      <c r="C1" t="s">
        <v>2</v>
      </c>
      <c r="G1" t="s">
        <v>4</v>
      </c>
      <c r="L1">
        <v>20</v>
      </c>
      <c r="M1" t="s">
        <v>2</v>
      </c>
    </row>
    <row r="2" spans="1:13" x14ac:dyDescent="0.25">
      <c r="A2" t="s">
        <v>1</v>
      </c>
      <c r="B2">
        <v>3</v>
      </c>
      <c r="C2" t="s">
        <v>2</v>
      </c>
    </row>
    <row r="3" spans="1:13" x14ac:dyDescent="0.25">
      <c r="A3" t="s">
        <v>5</v>
      </c>
      <c r="B3">
        <v>3</v>
      </c>
      <c r="C3" t="s">
        <v>2</v>
      </c>
    </row>
    <row r="4" spans="1:13" x14ac:dyDescent="0.25">
      <c r="A4" t="s">
        <v>6</v>
      </c>
      <c r="B4">
        <v>0.5</v>
      </c>
      <c r="C4" t="s">
        <v>2</v>
      </c>
    </row>
    <row r="5" spans="1:13" x14ac:dyDescent="0.25">
      <c r="A5" t="s">
        <v>7</v>
      </c>
      <c r="B5">
        <v>1.5</v>
      </c>
      <c r="C5" t="s">
        <v>2</v>
      </c>
      <c r="G5" t="s">
        <v>16</v>
      </c>
      <c r="J5">
        <v>12</v>
      </c>
      <c r="K5" t="s">
        <v>2</v>
      </c>
      <c r="L5" t="s">
        <v>19</v>
      </c>
      <c r="M5">
        <f>L1-SUM(J5:J10)</f>
        <v>0</v>
      </c>
    </row>
    <row r="6" spans="1:13" x14ac:dyDescent="0.25">
      <c r="A6" t="s">
        <v>8</v>
      </c>
      <c r="B6">
        <v>0.3</v>
      </c>
      <c r="C6" t="s">
        <v>2</v>
      </c>
      <c r="G6" t="s">
        <v>17</v>
      </c>
      <c r="J6">
        <v>0.5</v>
      </c>
      <c r="K6" t="s">
        <v>2</v>
      </c>
    </row>
    <row r="7" spans="1:13" x14ac:dyDescent="0.25">
      <c r="A7" t="s">
        <v>3</v>
      </c>
      <c r="B7">
        <v>5000</v>
      </c>
      <c r="C7" t="s">
        <v>12</v>
      </c>
      <c r="G7" t="s">
        <v>18</v>
      </c>
      <c r="J7">
        <v>1</v>
      </c>
      <c r="K7" t="s">
        <v>2</v>
      </c>
    </row>
    <row r="8" spans="1:13" x14ac:dyDescent="0.25">
      <c r="A8" t="s">
        <v>9</v>
      </c>
      <c r="B8">
        <v>2</v>
      </c>
      <c r="C8" t="s">
        <v>2</v>
      </c>
      <c r="G8" t="s">
        <v>20</v>
      </c>
      <c r="J8">
        <v>5</v>
      </c>
    </row>
    <row r="9" spans="1:13" x14ac:dyDescent="0.25">
      <c r="A9" t="s">
        <v>13</v>
      </c>
      <c r="B9">
        <v>1</v>
      </c>
      <c r="C9" t="s">
        <v>2</v>
      </c>
      <c r="G9" t="s">
        <v>21</v>
      </c>
      <c r="J9">
        <v>0.5</v>
      </c>
    </row>
    <row r="10" spans="1:13" x14ac:dyDescent="0.25">
      <c r="A10" t="s">
        <v>14</v>
      </c>
      <c r="B10">
        <v>0.5</v>
      </c>
      <c r="C10" t="s">
        <v>2</v>
      </c>
      <c r="G10" t="s">
        <v>22</v>
      </c>
      <c r="J10">
        <v>1</v>
      </c>
    </row>
    <row r="11" spans="1:13" x14ac:dyDescent="0.25">
      <c r="A11" t="s">
        <v>10</v>
      </c>
      <c r="B11">
        <v>2.5</v>
      </c>
      <c r="C11" t="s">
        <v>11</v>
      </c>
    </row>
    <row r="14" spans="1:13" x14ac:dyDescent="0.25">
      <c r="A14" t="s">
        <v>0</v>
      </c>
      <c r="B14">
        <v>12</v>
      </c>
      <c r="C14" t="s">
        <v>2</v>
      </c>
    </row>
    <row r="15" spans="1:13" x14ac:dyDescent="0.25">
      <c r="A15" t="s">
        <v>1</v>
      </c>
      <c r="B15">
        <v>3</v>
      </c>
      <c r="C15" t="s">
        <v>2</v>
      </c>
      <c r="G15" s="3">
        <f>3.095</f>
        <v>3.0950000000000002</v>
      </c>
    </row>
    <row r="16" spans="1:13" x14ac:dyDescent="0.25">
      <c r="A16" t="s">
        <v>9</v>
      </c>
      <c r="B16">
        <v>2</v>
      </c>
      <c r="C16" t="s">
        <v>2</v>
      </c>
      <c r="G16">
        <f>0.00006696</f>
        <v>6.6959999999999996E-5</v>
      </c>
    </row>
    <row r="17" spans="1:3" x14ac:dyDescent="0.25">
      <c r="B17" s="1">
        <f>SUM(B14:B16)</f>
        <v>17</v>
      </c>
      <c r="C17" t="s">
        <v>2</v>
      </c>
    </row>
    <row r="19" spans="1:3" x14ac:dyDescent="0.25">
      <c r="A19" t="s">
        <v>15</v>
      </c>
      <c r="B19" s="2">
        <f>20/3</f>
        <v>6.666666666666667</v>
      </c>
      <c r="C19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6"/>
  <sheetViews>
    <sheetView topLeftCell="A4" workbookViewId="0">
      <selection activeCell="K6" sqref="K6"/>
    </sheetView>
  </sheetViews>
  <sheetFormatPr defaultRowHeight="12" x14ac:dyDescent="0.2"/>
  <cols>
    <col min="1" max="16" width="9.140625" style="11"/>
    <col min="17" max="17" width="15.85546875" style="11" customWidth="1"/>
    <col min="18" max="18" width="11" style="11" bestFit="1" customWidth="1"/>
    <col min="19" max="16384" width="9.140625" style="11"/>
  </cols>
  <sheetData>
    <row r="1" spans="2:18" x14ac:dyDescent="0.2">
      <c r="B1" s="16" t="s">
        <v>47</v>
      </c>
    </row>
    <row r="2" spans="2:18" x14ac:dyDescent="0.2">
      <c r="B2" s="17"/>
    </row>
    <row r="3" spans="2:18" x14ac:dyDescent="0.2">
      <c r="B3" s="18" t="s">
        <v>48</v>
      </c>
    </row>
    <row r="4" spans="2:18" x14ac:dyDescent="0.2">
      <c r="B4" s="18" t="s">
        <v>72</v>
      </c>
    </row>
    <row r="5" spans="2:18" x14ac:dyDescent="0.2">
      <c r="B5" s="17"/>
      <c r="C5" s="11" t="s">
        <v>73</v>
      </c>
    </row>
    <row r="6" spans="2:18" x14ac:dyDescent="0.2">
      <c r="B6" s="17"/>
    </row>
    <row r="7" spans="2:18" x14ac:dyDescent="0.2">
      <c r="B7" s="18" t="s">
        <v>49</v>
      </c>
    </row>
    <row r="8" spans="2:18" x14ac:dyDescent="0.2">
      <c r="B8" s="18" t="s">
        <v>50</v>
      </c>
    </row>
    <row r="9" spans="2:18" x14ac:dyDescent="0.2">
      <c r="B9" s="18" t="s">
        <v>51</v>
      </c>
    </row>
    <row r="11" spans="2:18" x14ac:dyDescent="0.2">
      <c r="B11" s="10" t="s">
        <v>27</v>
      </c>
    </row>
    <row r="12" spans="2:18" x14ac:dyDescent="0.2">
      <c r="B12" s="10" t="s">
        <v>28</v>
      </c>
    </row>
    <row r="13" spans="2:18" x14ac:dyDescent="0.2">
      <c r="B13" s="10" t="s">
        <v>29</v>
      </c>
      <c r="Q13" s="11" t="s">
        <v>41</v>
      </c>
      <c r="R13" s="14">
        <f>39.54</f>
        <v>39.54</v>
      </c>
    </row>
    <row r="14" spans="2:18" x14ac:dyDescent="0.2">
      <c r="B14" s="10" t="s">
        <v>30</v>
      </c>
      <c r="Q14" s="11" t="s">
        <v>42</v>
      </c>
      <c r="R14" s="14">
        <f>10.38</f>
        <v>10.38</v>
      </c>
    </row>
    <row r="15" spans="2:18" x14ac:dyDescent="0.2">
      <c r="B15" s="10" t="s">
        <v>31</v>
      </c>
      <c r="Q15" s="11" t="s">
        <v>43</v>
      </c>
      <c r="R15" s="14">
        <f xml:space="preserve"> -20.74</f>
        <v>-20.74</v>
      </c>
    </row>
    <row r="16" spans="2:18" x14ac:dyDescent="0.2">
      <c r="B16" s="10" t="s">
        <v>32</v>
      </c>
      <c r="Q16" s="11" t="s">
        <v>44</v>
      </c>
      <c r="R16" s="13">
        <f xml:space="preserve"> 0.3748</f>
        <v>0.37480000000000002</v>
      </c>
    </row>
    <row r="17" spans="2:18" x14ac:dyDescent="0.2">
      <c r="B17" s="10" t="s">
        <v>33</v>
      </c>
      <c r="Q17" s="11" t="s">
        <v>45</v>
      </c>
      <c r="R17" s="13">
        <v>-3.5139999999999998E-2</v>
      </c>
    </row>
    <row r="18" spans="2:18" x14ac:dyDescent="0.2">
      <c r="B18" s="10" t="s">
        <v>34</v>
      </c>
      <c r="Q18" s="11" t="s">
        <v>46</v>
      </c>
      <c r="R18" s="15">
        <f>0.00006775</f>
        <v>6.7749999999999993E-5</v>
      </c>
    </row>
    <row r="19" spans="2:18" x14ac:dyDescent="0.2">
      <c r="B19" s="10" t="s">
        <v>35</v>
      </c>
    </row>
    <row r="20" spans="2:18" x14ac:dyDescent="0.2">
      <c r="B20" s="10" t="s">
        <v>36</v>
      </c>
    </row>
    <row r="21" spans="2:18" x14ac:dyDescent="0.2">
      <c r="B21" s="12"/>
    </row>
    <row r="22" spans="2:18" x14ac:dyDescent="0.2">
      <c r="B22" s="10" t="s">
        <v>37</v>
      </c>
    </row>
    <row r="23" spans="2:18" x14ac:dyDescent="0.2">
      <c r="B23" s="10" t="s">
        <v>38</v>
      </c>
    </row>
    <row r="24" spans="2:18" x14ac:dyDescent="0.2">
      <c r="B24" s="10" t="s">
        <v>39</v>
      </c>
    </row>
    <row r="25" spans="2:18" x14ac:dyDescent="0.2">
      <c r="B25" s="10" t="s">
        <v>40</v>
      </c>
    </row>
    <row r="32" spans="2:18" x14ac:dyDescent="0.2">
      <c r="B32" s="16" t="s">
        <v>52</v>
      </c>
    </row>
    <row r="33" spans="2:18" x14ac:dyDescent="0.2">
      <c r="B33" s="17"/>
    </row>
    <row r="34" spans="2:18" x14ac:dyDescent="0.2">
      <c r="B34" s="18" t="s">
        <v>48</v>
      </c>
    </row>
    <row r="35" spans="2:18" x14ac:dyDescent="0.2">
      <c r="B35" s="18" t="s">
        <v>66</v>
      </c>
    </row>
    <row r="36" spans="2:18" x14ac:dyDescent="0.2">
      <c r="B36" s="18" t="s">
        <v>53</v>
      </c>
    </row>
    <row r="37" spans="2:18" x14ac:dyDescent="0.2">
      <c r="B37" s="17"/>
    </row>
    <row r="38" spans="2:18" x14ac:dyDescent="0.2">
      <c r="B38" s="18" t="s">
        <v>49</v>
      </c>
    </row>
    <row r="39" spans="2:18" x14ac:dyDescent="0.2">
      <c r="B39" s="18" t="s">
        <v>50</v>
      </c>
    </row>
    <row r="40" spans="2:18" x14ac:dyDescent="0.2">
      <c r="B40" s="18" t="s">
        <v>54</v>
      </c>
    </row>
    <row r="41" spans="2:18" x14ac:dyDescent="0.2">
      <c r="B41" s="17"/>
    </row>
    <row r="42" spans="2:18" x14ac:dyDescent="0.2">
      <c r="B42" s="18" t="s">
        <v>27</v>
      </c>
    </row>
    <row r="43" spans="2:18" x14ac:dyDescent="0.2">
      <c r="B43" s="18" t="s">
        <v>55</v>
      </c>
    </row>
    <row r="44" spans="2:18" x14ac:dyDescent="0.2">
      <c r="B44" s="18" t="s">
        <v>56</v>
      </c>
      <c r="Q44" s="10" t="s">
        <v>67</v>
      </c>
      <c r="R44" s="11">
        <f xml:space="preserve"> 0.02569</f>
        <v>2.5690000000000001E-2</v>
      </c>
    </row>
    <row r="45" spans="2:18" x14ac:dyDescent="0.2">
      <c r="B45" s="18" t="s">
        <v>57</v>
      </c>
      <c r="Q45" s="10" t="s">
        <v>68</v>
      </c>
      <c r="R45" s="14">
        <f>-2.03051</f>
        <v>-2.03051</v>
      </c>
    </row>
    <row r="46" spans="2:18" x14ac:dyDescent="0.2">
      <c r="B46" s="18" t="s">
        <v>58</v>
      </c>
      <c r="Q46" s="10" t="s">
        <v>69</v>
      </c>
      <c r="R46" s="14">
        <f>41.60712</f>
        <v>41.607120000000002</v>
      </c>
    </row>
    <row r="47" spans="2:18" x14ac:dyDescent="0.2">
      <c r="B47" s="18" t="s">
        <v>59</v>
      </c>
      <c r="Q47" s="10" t="s">
        <v>45</v>
      </c>
      <c r="R47" s="14">
        <f>-195.58494</f>
        <v>-195.58493999999999</v>
      </c>
    </row>
    <row r="48" spans="2:18" x14ac:dyDescent="0.2">
      <c r="B48" s="18" t="s">
        <v>60</v>
      </c>
      <c r="Q48" s="10" t="s">
        <v>70</v>
      </c>
      <c r="R48" s="14">
        <f>5.79228</f>
        <v>5.7922799999999999</v>
      </c>
    </row>
    <row r="49" spans="2:18" x14ac:dyDescent="0.2">
      <c r="B49" s="18" t="s">
        <v>61</v>
      </c>
      <c r="Q49" s="10" t="s">
        <v>71</v>
      </c>
      <c r="R49" s="14">
        <f>174.7522</f>
        <v>174.75219999999999</v>
      </c>
    </row>
    <row r="50" spans="2:18" x14ac:dyDescent="0.2">
      <c r="B50" s="18" t="s">
        <v>35</v>
      </c>
    </row>
    <row r="51" spans="2:18" x14ac:dyDescent="0.2">
      <c r="B51" s="18" t="s">
        <v>36</v>
      </c>
    </row>
    <row r="52" spans="2:18" x14ac:dyDescent="0.2">
      <c r="B52" s="17"/>
    </row>
    <row r="53" spans="2:18" x14ac:dyDescent="0.2">
      <c r="B53" s="18" t="s">
        <v>62</v>
      </c>
    </row>
    <row r="54" spans="2:18" x14ac:dyDescent="0.2">
      <c r="B54" s="18" t="s">
        <v>63</v>
      </c>
    </row>
    <row r="55" spans="2:18" x14ac:dyDescent="0.2">
      <c r="B55" s="18" t="s">
        <v>64</v>
      </c>
    </row>
    <row r="56" spans="2:18" x14ac:dyDescent="0.2">
      <c r="B56" s="18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0"/>
  <sheetViews>
    <sheetView tabSelected="1" workbookViewId="0">
      <selection activeCell="B13" sqref="B13"/>
    </sheetView>
  </sheetViews>
  <sheetFormatPr defaultRowHeight="15" x14ac:dyDescent="0.25"/>
  <cols>
    <col min="1" max="2" width="9.140625" style="5"/>
    <col min="3" max="3" width="31.42578125" style="5" customWidth="1"/>
    <col min="4" max="7" width="9.140625" style="5"/>
    <col min="8" max="8" width="9.85546875" style="5" customWidth="1"/>
    <col min="9" max="9" width="21" style="5" bestFit="1" customWidth="1"/>
    <col min="10" max="10" width="2.28515625" style="5" bestFit="1" customWidth="1"/>
    <col min="11" max="11" width="14.28515625" style="5" bestFit="1" customWidth="1"/>
    <col min="12" max="12" width="36.28515625" style="5" bestFit="1" customWidth="1"/>
    <col min="13" max="16384" width="9.140625" style="5"/>
  </cols>
  <sheetData>
    <row r="2" spans="3:10" x14ac:dyDescent="0.25">
      <c r="C2" s="9" t="s">
        <v>26</v>
      </c>
    </row>
    <row r="3" spans="3:10" ht="30.75" thickBot="1" x14ac:dyDescent="0.3">
      <c r="C3" s="4" t="s">
        <v>23</v>
      </c>
      <c r="D3" s="7" t="s">
        <v>25</v>
      </c>
    </row>
    <row r="4" spans="3:10" x14ac:dyDescent="0.25">
      <c r="C4" s="5" t="s">
        <v>16</v>
      </c>
      <c r="D4" s="5">
        <v>12</v>
      </c>
      <c r="J4" s="8"/>
    </row>
    <row r="5" spans="3:10" x14ac:dyDescent="0.25">
      <c r="C5" s="5" t="s">
        <v>17</v>
      </c>
      <c r="D5" s="5">
        <v>0.5</v>
      </c>
    </row>
    <row r="6" spans="3:10" x14ac:dyDescent="0.25">
      <c r="C6" s="5" t="s">
        <v>18</v>
      </c>
      <c r="D6" s="5">
        <v>1</v>
      </c>
    </row>
    <row r="7" spans="3:10" x14ac:dyDescent="0.25">
      <c r="C7" s="5" t="s">
        <v>20</v>
      </c>
      <c r="D7" s="5">
        <v>3</v>
      </c>
    </row>
    <row r="8" spans="3:10" x14ac:dyDescent="0.25">
      <c r="C8" s="5" t="s">
        <v>21</v>
      </c>
      <c r="D8" s="5">
        <v>1.5</v>
      </c>
    </row>
    <row r="9" spans="3:10" ht="15.75" thickBot="1" x14ac:dyDescent="0.3">
      <c r="C9" s="6" t="s">
        <v>22</v>
      </c>
      <c r="D9" s="6">
        <v>2</v>
      </c>
    </row>
    <row r="10" spans="3:10" ht="15.75" thickTop="1" x14ac:dyDescent="0.25">
      <c r="C10" s="5" t="s">
        <v>24</v>
      </c>
      <c r="D10" s="5">
        <f>SUM(D4:D9)</f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regression model</vt:lpstr>
      <vt:lpstr>cost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</dc:creator>
  <cp:lastModifiedBy>Sonali</cp:lastModifiedBy>
  <dcterms:created xsi:type="dcterms:W3CDTF">2015-11-01T05:00:16Z</dcterms:created>
  <dcterms:modified xsi:type="dcterms:W3CDTF">2015-11-28T17:44:32Z</dcterms:modified>
</cp:coreProperties>
</file>