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ymensing" sheetId="7" r:id="rId1"/>
  </sheets>
  <definedNames>
    <definedName name="_xlnm._FilterDatabase" localSheetId="0" hidden="1">Mymensing!$E$1:$E$294</definedName>
  </definedNames>
  <calcPr calcId="144525"/>
</workbook>
</file>

<file path=xl/calcChain.xml><?xml version="1.0" encoding="utf-8"?>
<calcChain xmlns="http://schemas.openxmlformats.org/spreadsheetml/2006/main">
  <c r="M270" i="7" l="1"/>
  <c r="N270" i="7"/>
  <c r="O270" i="7"/>
  <c r="P270" i="7"/>
  <c r="Q270" i="7"/>
  <c r="L270" i="7"/>
  <c r="S240" i="7" l="1"/>
  <c r="R240" i="7"/>
  <c r="Q240" i="7"/>
  <c r="P240" i="7"/>
  <c r="O240" i="7"/>
  <c r="N240" i="7"/>
  <c r="L240" i="7"/>
  <c r="O190" i="7" l="1"/>
  <c r="Q190" i="7" s="1"/>
  <c r="R189" i="7"/>
  <c r="S189" i="7" s="1"/>
  <c r="P189" i="7"/>
  <c r="O189" i="7"/>
  <c r="N189" i="7"/>
  <c r="M189" i="7"/>
  <c r="L189" i="7"/>
  <c r="S188" i="7"/>
  <c r="S187" i="7"/>
  <c r="Q187" i="7"/>
  <c r="S186" i="7"/>
  <c r="Q186" i="7"/>
  <c r="S185" i="7"/>
  <c r="Q185" i="7"/>
  <c r="S184" i="7"/>
  <c r="Q184" i="7"/>
  <c r="S183" i="7"/>
  <c r="Q183" i="7"/>
  <c r="S182" i="7"/>
  <c r="Q182" i="7"/>
  <c r="S181" i="7"/>
  <c r="Q181" i="7"/>
  <c r="S180" i="7"/>
  <c r="Q180" i="7"/>
  <c r="S179" i="7"/>
  <c r="Q179" i="7"/>
  <c r="S178" i="7"/>
  <c r="Q178" i="7"/>
  <c r="S177" i="7"/>
  <c r="Q177" i="7"/>
  <c r="S176" i="7"/>
  <c r="Q176" i="7"/>
  <c r="S175" i="7"/>
  <c r="Q175" i="7"/>
  <c r="S174" i="7"/>
  <c r="Q174" i="7"/>
  <c r="S173" i="7"/>
  <c r="Q173" i="7"/>
  <c r="Q189" i="7" s="1"/>
  <c r="S172" i="7"/>
  <c r="Q172" i="7"/>
  <c r="S171" i="7"/>
  <c r="S170" i="7"/>
  <c r="Q170" i="7"/>
  <c r="S169" i="7"/>
  <c r="Q169" i="7"/>
  <c r="S168" i="7"/>
  <c r="Q168" i="7"/>
  <c r="S167" i="7"/>
  <c r="Q167" i="7"/>
  <c r="S166" i="7"/>
  <c r="Q166" i="7"/>
  <c r="S165" i="7"/>
  <c r="Q165" i="7"/>
  <c r="S164" i="7"/>
  <c r="Q164" i="7"/>
  <c r="S163" i="7"/>
  <c r="Q163" i="7"/>
  <c r="S162" i="7"/>
  <c r="Q162" i="7"/>
  <c r="S161" i="7"/>
  <c r="Q161" i="7"/>
  <c r="S160" i="7"/>
  <c r="Q160" i="7"/>
  <c r="Q159" i="7"/>
  <c r="Q158" i="7"/>
  <c r="Q157" i="7"/>
  <c r="Q156" i="7"/>
  <c r="Q155" i="7"/>
  <c r="Q154" i="7"/>
  <c r="S127" i="7"/>
  <c r="O127" i="7"/>
  <c r="Q127" i="7" s="1"/>
  <c r="K127" i="7"/>
  <c r="S126" i="7"/>
  <c r="O126" i="7"/>
  <c r="Q126" i="7" s="1"/>
  <c r="K126" i="7"/>
  <c r="S125" i="7"/>
  <c r="O125" i="7"/>
  <c r="Q125" i="7" s="1"/>
  <c r="K125" i="7"/>
  <c r="S124" i="7"/>
  <c r="O124" i="7"/>
  <c r="Q124" i="7" s="1"/>
  <c r="K124" i="7"/>
  <c r="S123" i="7"/>
  <c r="O123" i="7"/>
  <c r="Q123" i="7" s="1"/>
  <c r="K123" i="7"/>
  <c r="S122" i="7"/>
  <c r="O122" i="7"/>
  <c r="Q122" i="7" s="1"/>
  <c r="K122" i="7"/>
  <c r="S121" i="7"/>
  <c r="O121" i="7"/>
  <c r="Q121" i="7" s="1"/>
  <c r="K121" i="7"/>
  <c r="S120" i="7"/>
  <c r="O120" i="7"/>
  <c r="Q120" i="7" s="1"/>
  <c r="K120" i="7"/>
  <c r="S119" i="7"/>
  <c r="O119" i="7"/>
  <c r="Q119" i="7" s="1"/>
  <c r="K119" i="7"/>
  <c r="S118" i="7"/>
  <c r="O118" i="7"/>
  <c r="Q118" i="7" s="1"/>
  <c r="K118" i="7"/>
  <c r="S117" i="7"/>
  <c r="O117" i="7"/>
  <c r="Q117" i="7" s="1"/>
  <c r="K117" i="7"/>
  <c r="S116" i="7"/>
  <c r="O116" i="7"/>
  <c r="Q116" i="7" s="1"/>
  <c r="K116" i="7"/>
  <c r="S115" i="7"/>
  <c r="O115" i="7"/>
  <c r="Q115" i="7" s="1"/>
  <c r="K115" i="7"/>
  <c r="O114" i="7"/>
  <c r="Q114" i="7" s="1"/>
  <c r="K114" i="7"/>
  <c r="S113" i="7"/>
  <c r="O113" i="7"/>
  <c r="Q113" i="7" s="1"/>
  <c r="K113" i="7"/>
  <c r="S109" i="7"/>
  <c r="O109" i="7"/>
  <c r="Q109" i="7" s="1"/>
  <c r="K109" i="7"/>
  <c r="S108" i="7"/>
  <c r="O108" i="7"/>
  <c r="Q108" i="7" s="1"/>
  <c r="K108" i="7"/>
  <c r="S107" i="7"/>
  <c r="O107" i="7"/>
  <c r="Q107" i="7" s="1"/>
  <c r="K107" i="7"/>
  <c r="S106" i="7"/>
  <c r="O106" i="7"/>
  <c r="Q106" i="7" s="1"/>
  <c r="K106" i="7"/>
  <c r="S105" i="7"/>
  <c r="O105" i="7"/>
  <c r="Q105" i="7" s="1"/>
  <c r="K105" i="7"/>
  <c r="S104" i="7"/>
  <c r="O104" i="7"/>
  <c r="Q104" i="7" s="1"/>
  <c r="K104" i="7"/>
  <c r="S103" i="7"/>
  <c r="O103" i="7"/>
  <c r="Q103" i="7" s="1"/>
  <c r="K103" i="7"/>
  <c r="S102" i="7"/>
  <c r="O102" i="7"/>
  <c r="Q102" i="7" s="1"/>
  <c r="K102" i="7"/>
  <c r="S101" i="7"/>
  <c r="O101" i="7"/>
  <c r="Q101" i="7" s="1"/>
  <c r="K101" i="7"/>
  <c r="S100" i="7"/>
  <c r="O100" i="7"/>
  <c r="Q100" i="7" s="1"/>
  <c r="K100" i="7"/>
  <c r="S99" i="7"/>
  <c r="O99" i="7"/>
  <c r="Q99" i="7" s="1"/>
  <c r="K99" i="7"/>
  <c r="S98" i="7"/>
  <c r="O98" i="7"/>
  <c r="Q98" i="7" s="1"/>
  <c r="K98" i="7"/>
  <c r="S97" i="7"/>
  <c r="O97" i="7"/>
  <c r="Q97" i="7" s="1"/>
  <c r="K97" i="7"/>
  <c r="S96" i="7"/>
  <c r="O96" i="7"/>
  <c r="Q96" i="7" s="1"/>
  <c r="K96" i="7"/>
  <c r="S95" i="7"/>
  <c r="O95" i="7"/>
  <c r="Q95" i="7" s="1"/>
  <c r="K95" i="7"/>
  <c r="S94" i="7"/>
  <c r="O94" i="7"/>
  <c r="Q94" i="7" s="1"/>
  <c r="K94" i="7"/>
  <c r="S93" i="7"/>
  <c r="N93" i="7"/>
  <c r="O93" i="7" s="1"/>
  <c r="Q93" i="7" s="1"/>
  <c r="S92" i="7"/>
  <c r="O92" i="7"/>
  <c r="Q92" i="7" s="1"/>
  <c r="K92" i="7"/>
  <c r="S91" i="7"/>
  <c r="O91" i="7"/>
  <c r="Q91" i="7" s="1"/>
  <c r="K91" i="7"/>
  <c r="S90" i="7"/>
  <c r="O90" i="7"/>
  <c r="Q90" i="7" s="1"/>
  <c r="K90" i="7"/>
  <c r="S89" i="7"/>
  <c r="O89" i="7"/>
  <c r="Q89" i="7" s="1"/>
  <c r="K89" i="7"/>
  <c r="S88" i="7"/>
  <c r="O88" i="7"/>
  <c r="Q88" i="7" s="1"/>
  <c r="K88" i="7"/>
  <c r="S87" i="7"/>
  <c r="O87" i="7"/>
  <c r="Q87" i="7" s="1"/>
  <c r="K87" i="7"/>
  <c r="S86" i="7"/>
  <c r="O86" i="7"/>
  <c r="Q86" i="7" s="1"/>
  <c r="K86" i="7"/>
  <c r="S85" i="7"/>
  <c r="O85" i="7"/>
  <c r="Q85" i="7" s="1"/>
  <c r="K85" i="7"/>
  <c r="S84" i="7"/>
  <c r="O84" i="7"/>
  <c r="Q84" i="7" s="1"/>
  <c r="K84" i="7"/>
  <c r="S83" i="7"/>
  <c r="O83" i="7"/>
  <c r="Q83" i="7" s="1"/>
  <c r="K83" i="7"/>
  <c r="S82" i="7"/>
  <c r="O82" i="7"/>
  <c r="Q82" i="7" s="1"/>
  <c r="K82" i="7"/>
  <c r="S81" i="7"/>
  <c r="O81" i="7"/>
  <c r="Q81" i="7" s="1"/>
  <c r="K81" i="7"/>
  <c r="S80" i="7"/>
  <c r="O80" i="7"/>
  <c r="Q80" i="7" s="1"/>
  <c r="K80" i="7"/>
  <c r="S79" i="7"/>
  <c r="O79" i="7"/>
  <c r="Q79" i="7" s="1"/>
  <c r="K79" i="7"/>
  <c r="S78" i="7"/>
  <c r="O78" i="7"/>
  <c r="Q78" i="7" s="1"/>
  <c r="K78" i="7"/>
  <c r="S77" i="7"/>
  <c r="O77" i="7"/>
  <c r="Q77" i="7" s="1"/>
  <c r="K77" i="7"/>
  <c r="S76" i="7"/>
  <c r="P76" i="7"/>
  <c r="N76" i="7"/>
  <c r="O76" i="7" s="1"/>
  <c r="Q76" i="7" s="1"/>
  <c r="S75" i="7"/>
  <c r="O75" i="7"/>
  <c r="Q75" i="7" s="1"/>
  <c r="K75" i="7"/>
  <c r="S74" i="7"/>
  <c r="O74" i="7"/>
  <c r="Q74" i="7" s="1"/>
  <c r="K74" i="7"/>
  <c r="S73" i="7"/>
  <c r="O73" i="7"/>
  <c r="Q73" i="7" s="1"/>
  <c r="K73" i="7"/>
  <c r="S72" i="7"/>
  <c r="O72" i="7"/>
  <c r="Q72" i="7" s="1"/>
  <c r="K72" i="7"/>
  <c r="S71" i="7"/>
  <c r="N71" i="7"/>
  <c r="O71" i="7" s="1"/>
  <c r="Q71" i="7" s="1"/>
  <c r="S70" i="7"/>
  <c r="O70" i="7"/>
  <c r="Q70" i="7" s="1"/>
  <c r="K70" i="7"/>
  <c r="S69" i="7"/>
  <c r="O69" i="7"/>
  <c r="Q69" i="7" s="1"/>
  <c r="K69" i="7"/>
  <c r="S68" i="7"/>
  <c r="O68" i="7"/>
  <c r="Q68" i="7" s="1"/>
  <c r="K68" i="7"/>
  <c r="S67" i="7"/>
  <c r="O67" i="7"/>
  <c r="Q67" i="7" s="1"/>
  <c r="K67" i="7"/>
  <c r="S63" i="7"/>
  <c r="O63" i="7"/>
  <c r="Q63" i="7" s="1"/>
  <c r="K63" i="7"/>
  <c r="S62" i="7"/>
  <c r="O62" i="7"/>
  <c r="Q62" i="7" s="1"/>
  <c r="K62" i="7"/>
  <c r="S61" i="7"/>
  <c r="O61" i="7"/>
  <c r="Q61" i="7" s="1"/>
  <c r="K61" i="7"/>
  <c r="S60" i="7"/>
  <c r="O60" i="7"/>
  <c r="Q60" i="7" s="1"/>
  <c r="K60" i="7"/>
  <c r="S59" i="7"/>
  <c r="O59" i="7"/>
  <c r="Q59" i="7" s="1"/>
  <c r="K59" i="7"/>
  <c r="S58" i="7"/>
  <c r="O58" i="7"/>
  <c r="Q58" i="7" s="1"/>
  <c r="K58" i="7"/>
  <c r="S57" i="7"/>
  <c r="O57" i="7"/>
  <c r="Q57" i="7" s="1"/>
  <c r="K57" i="7"/>
  <c r="S56" i="7"/>
  <c r="O56" i="7"/>
  <c r="Q56" i="7" s="1"/>
  <c r="K56" i="7"/>
  <c r="S55" i="7"/>
  <c r="O55" i="7"/>
  <c r="Q55" i="7" s="1"/>
  <c r="K55" i="7"/>
  <c r="S54" i="7"/>
  <c r="O54" i="7"/>
  <c r="Q54" i="7" s="1"/>
  <c r="K54" i="7"/>
  <c r="S53" i="7"/>
  <c r="O53" i="7"/>
  <c r="Q53" i="7" s="1"/>
  <c r="K53" i="7"/>
  <c r="S52" i="7"/>
  <c r="O52" i="7"/>
  <c r="Q52" i="7" s="1"/>
  <c r="K52" i="7"/>
  <c r="S51" i="7"/>
  <c r="O51" i="7"/>
  <c r="Q51" i="7" s="1"/>
  <c r="K51" i="7"/>
  <c r="S50" i="7"/>
  <c r="O50" i="7"/>
  <c r="Q50" i="7" s="1"/>
  <c r="K50" i="7"/>
  <c r="S49" i="7"/>
  <c r="O49" i="7"/>
  <c r="Q49" i="7" s="1"/>
  <c r="K49" i="7"/>
  <c r="S48" i="7"/>
  <c r="O48" i="7"/>
  <c r="Q48" i="7" s="1"/>
  <c r="K48" i="7"/>
  <c r="S47" i="7"/>
  <c r="O47" i="7"/>
  <c r="Q47" i="7" s="1"/>
  <c r="K47" i="7"/>
  <c r="S46" i="7"/>
  <c r="O46" i="7"/>
  <c r="Q46" i="7" s="1"/>
  <c r="K46" i="7"/>
  <c r="S45" i="7"/>
  <c r="O45" i="7"/>
  <c r="Q45" i="7" s="1"/>
  <c r="K45" i="7"/>
  <c r="S44" i="7"/>
  <c r="O44" i="7"/>
  <c r="Q44" i="7" s="1"/>
  <c r="K44" i="7"/>
  <c r="S43" i="7"/>
  <c r="O43" i="7"/>
  <c r="Q43" i="7" s="1"/>
  <c r="K43" i="7"/>
  <c r="S42" i="7"/>
  <c r="O42" i="7"/>
  <c r="Q42" i="7" s="1"/>
  <c r="K42" i="7"/>
  <c r="S41" i="7"/>
  <c r="O41" i="7"/>
  <c r="Q41" i="7" s="1"/>
  <c r="K41" i="7"/>
  <c r="S40" i="7"/>
  <c r="O40" i="7"/>
  <c r="Q40" i="7" s="1"/>
  <c r="K40" i="7"/>
  <c r="S39" i="7"/>
  <c r="O39" i="7"/>
  <c r="Q39" i="7" s="1"/>
  <c r="K39" i="7"/>
  <c r="S38" i="7"/>
  <c r="O38" i="7"/>
  <c r="Q38" i="7" s="1"/>
  <c r="K38" i="7"/>
  <c r="S37" i="7"/>
  <c r="O37" i="7"/>
  <c r="Q37" i="7" s="1"/>
  <c r="K37" i="7"/>
  <c r="S36" i="7"/>
  <c r="O36" i="7"/>
  <c r="Q36" i="7" s="1"/>
  <c r="K36" i="7"/>
  <c r="S35" i="7"/>
  <c r="O35" i="7"/>
  <c r="Q35" i="7" s="1"/>
  <c r="K35" i="7"/>
  <c r="S34" i="7"/>
  <c r="O34" i="7"/>
  <c r="Q34" i="7" s="1"/>
  <c r="K34" i="7"/>
  <c r="S33" i="7"/>
  <c r="O33" i="7"/>
  <c r="Q33" i="7" s="1"/>
  <c r="K33" i="7"/>
  <c r="S32" i="7"/>
  <c r="O32" i="7"/>
  <c r="Q32" i="7" s="1"/>
  <c r="K32" i="7"/>
  <c r="S31" i="7"/>
  <c r="O31" i="7"/>
  <c r="Q31" i="7" s="1"/>
  <c r="K31" i="7"/>
  <c r="S30" i="7"/>
  <c r="O30" i="7"/>
  <c r="Q30" i="7" s="1"/>
  <c r="K30" i="7"/>
  <c r="S29" i="7"/>
  <c r="O29" i="7"/>
  <c r="Q29" i="7" s="1"/>
  <c r="K29" i="7"/>
  <c r="S28" i="7"/>
  <c r="O28" i="7"/>
  <c r="Q28" i="7" s="1"/>
  <c r="K28" i="7"/>
  <c r="S27" i="7"/>
  <c r="O27" i="7"/>
  <c r="Q27" i="7" s="1"/>
  <c r="K27" i="7"/>
  <c r="S26" i="7"/>
  <c r="O26" i="7"/>
  <c r="Q26" i="7" s="1"/>
  <c r="K26" i="7"/>
  <c r="S25" i="7"/>
  <c r="O25" i="7"/>
  <c r="Q25" i="7" s="1"/>
  <c r="K25" i="7"/>
  <c r="S24" i="7"/>
  <c r="N24" i="7"/>
  <c r="O24" i="7" s="1"/>
  <c r="Q24" i="7" s="1"/>
  <c r="S23" i="7"/>
  <c r="O23" i="7"/>
  <c r="Q23" i="7" s="1"/>
  <c r="K23" i="7"/>
  <c r="S22" i="7"/>
  <c r="O22" i="7"/>
  <c r="Q22" i="7" s="1"/>
  <c r="K22" i="7"/>
  <c r="S21" i="7"/>
  <c r="O21" i="7"/>
  <c r="Q21" i="7" s="1"/>
  <c r="K21" i="7"/>
  <c r="S20" i="7"/>
  <c r="O20" i="7"/>
  <c r="Q20" i="7" s="1"/>
  <c r="K20" i="7"/>
  <c r="S19" i="7"/>
  <c r="O19" i="7"/>
  <c r="Q19" i="7" s="1"/>
  <c r="K19" i="7"/>
  <c r="S18" i="7"/>
  <c r="O18" i="7"/>
  <c r="Q18" i="7" s="1"/>
  <c r="K18" i="7"/>
  <c r="S17" i="7"/>
  <c r="O17" i="7"/>
  <c r="Q17" i="7" s="1"/>
  <c r="K17" i="7"/>
  <c r="S16" i="7"/>
  <c r="O16" i="7"/>
  <c r="Q16" i="7" s="1"/>
  <c r="K16" i="7"/>
  <c r="S15" i="7"/>
  <c r="O15" i="7"/>
  <c r="Q15" i="7" s="1"/>
  <c r="K15" i="7"/>
  <c r="S14" i="7"/>
  <c r="O14" i="7"/>
  <c r="Q14" i="7" s="1"/>
  <c r="K14" i="7"/>
  <c r="S13" i="7"/>
  <c r="O13" i="7"/>
  <c r="Q13" i="7" s="1"/>
  <c r="K13" i="7"/>
  <c r="S12" i="7"/>
  <c r="O12" i="7"/>
  <c r="Q12" i="7" s="1"/>
  <c r="K12" i="7"/>
  <c r="S11" i="7"/>
  <c r="O11" i="7"/>
  <c r="Q11" i="7" s="1"/>
  <c r="K11" i="7"/>
  <c r="S10" i="7"/>
  <c r="O10" i="7"/>
  <c r="Q10" i="7" s="1"/>
  <c r="K10" i="7"/>
  <c r="S9" i="7"/>
  <c r="O9" i="7"/>
  <c r="Q9" i="7" s="1"/>
  <c r="K9" i="7"/>
  <c r="S8" i="7"/>
  <c r="O8" i="7"/>
  <c r="Q8" i="7" s="1"/>
  <c r="K8" i="7"/>
  <c r="S7" i="7"/>
  <c r="O7" i="7"/>
  <c r="Q7" i="7" s="1"/>
  <c r="K7" i="7"/>
  <c r="S6" i="7"/>
  <c r="O6" i="7"/>
  <c r="Q6" i="7" s="1"/>
  <c r="K6" i="7"/>
  <c r="S5" i="7"/>
  <c r="O5" i="7"/>
  <c r="Q5" i="7" s="1"/>
  <c r="K5" i="7"/>
  <c r="S4" i="7"/>
  <c r="O4" i="7"/>
  <c r="Q4" i="7" s="1"/>
  <c r="K4" i="7"/>
</calcChain>
</file>

<file path=xl/comments1.xml><?xml version="1.0" encoding="utf-8"?>
<comments xmlns="http://schemas.openxmlformats.org/spreadsheetml/2006/main">
  <authors>
    <author>Author</author>
  </authors>
  <commentList>
    <comment ref="F1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1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<sst xmlns="http://schemas.openxmlformats.org/spreadsheetml/2006/main" count="1482" uniqueCount="508">
  <si>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</si>
  <si>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</si>
  <si>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</si>
  <si>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</si>
  <si>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</si>
  <si>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</si>
  <si>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</si>
  <si>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</si>
  <si>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</si>
  <si>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</si>
  <si>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</si>
  <si>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</si>
  <si>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</si>
  <si>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</si>
  <si>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</si>
  <si>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</si>
  <si>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Payable Attendance</t>
  </si>
  <si>
    <t>Date of Join</t>
  </si>
  <si>
    <t>Net Pay-able Salary</t>
  </si>
  <si>
    <t>Net Pay-able TA/DA</t>
  </si>
  <si>
    <t>Arear/cityallowance</t>
  </si>
  <si>
    <t>New</t>
  </si>
  <si>
    <t>TSO</t>
  </si>
  <si>
    <t>SI</t>
  </si>
  <si>
    <t>A</t>
  </si>
  <si>
    <t>B</t>
  </si>
  <si>
    <t>C</t>
  </si>
  <si>
    <t>D</t>
  </si>
  <si>
    <t>26.10.19</t>
  </si>
  <si>
    <t>01.12.19</t>
  </si>
  <si>
    <t>Territory wise Monthly Attendance and Salary Sheet CPT</t>
  </si>
  <si>
    <t>CSR</t>
  </si>
  <si>
    <t>SR</t>
  </si>
  <si>
    <t>30/10/2019</t>
  </si>
  <si>
    <t>CM</t>
  </si>
  <si>
    <t>-</t>
  </si>
  <si>
    <t>NEW</t>
  </si>
  <si>
    <t>26/10/2019</t>
  </si>
  <si>
    <t>RSI</t>
  </si>
  <si>
    <t>26/11/2019</t>
  </si>
  <si>
    <t>26.08.2019</t>
  </si>
  <si>
    <t>26.09.2019</t>
  </si>
  <si>
    <t>26/05/2017</t>
  </si>
  <si>
    <t>26/09/2019</t>
  </si>
  <si>
    <t>26/08/2019</t>
  </si>
  <si>
    <t>26/12/2018</t>
  </si>
  <si>
    <t>Md. Sohel Rana</t>
  </si>
  <si>
    <t>26/08/2018</t>
  </si>
  <si>
    <t>26/12/2013</t>
  </si>
  <si>
    <t>26/06/2019</t>
  </si>
  <si>
    <t>26/12/2019</t>
  </si>
  <si>
    <t>Md. Ataur Rahman</t>
  </si>
  <si>
    <t>Md. Bellal Hossain</t>
  </si>
  <si>
    <t>Md. Belal Hossain</t>
  </si>
  <si>
    <t>25.09.2017</t>
  </si>
  <si>
    <t>Md. Harunur Rashid</t>
  </si>
  <si>
    <t>Tso</t>
  </si>
  <si>
    <t>Nurul Islam</t>
  </si>
  <si>
    <t>Md. Mahabub Alam</t>
  </si>
  <si>
    <t>Md.Ariful Islam</t>
  </si>
  <si>
    <t>F</t>
  </si>
  <si>
    <t>Md. Sayed Ali</t>
  </si>
  <si>
    <t>Md. Saiful Islam</t>
  </si>
  <si>
    <t>Md. Amirul Islam</t>
  </si>
  <si>
    <t>Full Month</t>
  </si>
  <si>
    <t>Md.Nazrul Islam</t>
  </si>
  <si>
    <t>26/11/2014</t>
  </si>
  <si>
    <t>26/02/2015</t>
  </si>
  <si>
    <t>Md. Abdur Rahman</t>
  </si>
  <si>
    <t>Md. Shajahan</t>
  </si>
  <si>
    <t xml:space="preserve">Md. Mizanur Rahman </t>
  </si>
  <si>
    <t>Habibur Rahman</t>
  </si>
  <si>
    <t>Md. Abul Kalam Azad</t>
  </si>
  <si>
    <t>Md. Moniruzzaman</t>
  </si>
  <si>
    <t>Driver</t>
  </si>
  <si>
    <t>Md. Shah Alam</t>
  </si>
  <si>
    <t>Md. Zakir Hossain</t>
  </si>
  <si>
    <t>Md. Hasanuzzaman</t>
  </si>
  <si>
    <t>26/01/2017</t>
  </si>
  <si>
    <t>01.12.2019</t>
  </si>
  <si>
    <t>Md. Asaduzzaman</t>
  </si>
  <si>
    <t>Md. Zohirul Islam</t>
  </si>
  <si>
    <t>Md. Jahangir Alom</t>
  </si>
  <si>
    <t>Md. Saidur Rahman</t>
  </si>
  <si>
    <t>26/12/2017</t>
  </si>
  <si>
    <t>Md. Alamgir Hossain</t>
  </si>
  <si>
    <t>26/10/2017</t>
  </si>
  <si>
    <t>Nazrul Islam</t>
  </si>
  <si>
    <t>Md. Masudur Rahman</t>
  </si>
  <si>
    <t>Md. Billal Hossain</t>
  </si>
  <si>
    <t>Akram Hosen</t>
  </si>
  <si>
    <t>Territory : Mymensingh                       Region : Mymensingh                          Division : Mymensingh                         Month : January-2020                        Working Day-31</t>
  </si>
  <si>
    <t>16927</t>
  </si>
  <si>
    <t>Raton Mojumdar</t>
  </si>
  <si>
    <t>DMI</t>
  </si>
  <si>
    <t>31/10/2000</t>
  </si>
  <si>
    <t>15866</t>
  </si>
  <si>
    <t>Uzzwal Kumar Das</t>
  </si>
  <si>
    <t>Sr. Rso</t>
  </si>
  <si>
    <t>13/06/2009</t>
  </si>
  <si>
    <t>22643</t>
  </si>
  <si>
    <t>Sahmiran</t>
  </si>
  <si>
    <t>36416</t>
  </si>
  <si>
    <t>37416</t>
  </si>
  <si>
    <t>Md. Sipon Sheakh</t>
  </si>
  <si>
    <t>37795</t>
  </si>
  <si>
    <t>Due TA/DA Oct 2019</t>
  </si>
  <si>
    <t>Mohammad Alauddin Khan</t>
  </si>
  <si>
    <t>Due TA/DA Oct/Nov 2019</t>
  </si>
  <si>
    <t>21062</t>
  </si>
  <si>
    <t>Md. Sulaiman Kabir</t>
  </si>
  <si>
    <t>35367</t>
  </si>
  <si>
    <t>Kanchan Chandra Bonik</t>
  </si>
  <si>
    <t>37219</t>
  </si>
  <si>
    <t>Rubel Miah</t>
  </si>
  <si>
    <t>13/06/2019</t>
  </si>
  <si>
    <t>37025</t>
  </si>
  <si>
    <t>Robin Hasan</t>
  </si>
  <si>
    <t>16168</t>
  </si>
  <si>
    <t>Md. Tohidul Alam</t>
  </si>
  <si>
    <t>37773</t>
  </si>
  <si>
    <t>Alif Ahamed Sorna</t>
  </si>
  <si>
    <t>Md. Niamul Islam</t>
  </si>
  <si>
    <t>Due TA/DA Nov 2019</t>
  </si>
  <si>
    <t>16160</t>
  </si>
  <si>
    <t>Md. Hazrat Ali Razzak</t>
  </si>
  <si>
    <t>20378</t>
  </si>
  <si>
    <t>Milon Khan</t>
  </si>
  <si>
    <t>26/09/2014</t>
  </si>
  <si>
    <t>18951</t>
  </si>
  <si>
    <t>Muhammad Ali</t>
  </si>
  <si>
    <t>16162</t>
  </si>
  <si>
    <t>Md. Zulmot Ali</t>
  </si>
  <si>
    <t>25292</t>
  </si>
  <si>
    <t>Sanjib Kyri</t>
  </si>
  <si>
    <t>Pohulad Chandra Debnath</t>
  </si>
  <si>
    <t>Poritosh Paul</t>
  </si>
  <si>
    <t>36778</t>
  </si>
  <si>
    <t>S.M. Mahafuz Alam</t>
  </si>
  <si>
    <t>Hossain Mohammad Ershad</t>
  </si>
  <si>
    <t>Md. Rana Miah</t>
  </si>
  <si>
    <t>Md. Dilshad Hossain</t>
  </si>
  <si>
    <t>37799</t>
  </si>
  <si>
    <t>Md. Reajul Islam Monju</t>
  </si>
  <si>
    <t>24247</t>
  </si>
  <si>
    <t>Md. Mukbul Hossain</t>
  </si>
  <si>
    <t>32668</t>
  </si>
  <si>
    <t>Md. Mushraff Hossain</t>
  </si>
  <si>
    <t>26/08/2017</t>
  </si>
  <si>
    <t>16167</t>
  </si>
  <si>
    <t>Md. Zahid Hasan Lavlu</t>
  </si>
  <si>
    <t>25/02/2011</t>
  </si>
  <si>
    <t>32887</t>
  </si>
  <si>
    <t>Md. Sultan Miah</t>
  </si>
  <si>
    <t>26/09/2017</t>
  </si>
  <si>
    <t>Sourov Sarkar</t>
  </si>
  <si>
    <t>35193</t>
  </si>
  <si>
    <t>Md. Nur Hossain</t>
  </si>
  <si>
    <t>26/05/2018</t>
  </si>
  <si>
    <t>Arun Mojumdar</t>
  </si>
  <si>
    <t>Rajib Chandra Sarkar</t>
  </si>
  <si>
    <t>18/11/2019</t>
  </si>
  <si>
    <t>Md. Sohag Miah</t>
  </si>
  <si>
    <t>36300</t>
  </si>
  <si>
    <t>16169</t>
  </si>
  <si>
    <t>Md. Sumon Hossain</t>
  </si>
  <si>
    <t>25/04/2011</t>
  </si>
  <si>
    <t>16181</t>
  </si>
  <si>
    <t>Uttam Chandra Das</t>
  </si>
  <si>
    <t>15/12/2013</t>
  </si>
  <si>
    <t>16170</t>
  </si>
  <si>
    <t>Md. Asraful Alam</t>
  </si>
  <si>
    <t>26/05/2011</t>
  </si>
  <si>
    <t>24622</t>
  </si>
  <si>
    <t>Bipul Gosh</t>
  </si>
  <si>
    <t>21064</t>
  </si>
  <si>
    <t>Md. Rafiqul Islam</t>
  </si>
  <si>
    <t>Abdul Hannan</t>
  </si>
  <si>
    <t>Md. Sazzad Islam</t>
  </si>
  <si>
    <t>20/12/2019</t>
  </si>
  <si>
    <t>Sajedul Haque</t>
  </si>
  <si>
    <t>34770</t>
  </si>
  <si>
    <t>Md. Razaul Karim</t>
  </si>
  <si>
    <t>18/03/2018</t>
  </si>
  <si>
    <t>37768</t>
  </si>
  <si>
    <t>Md. Al-Amin</t>
  </si>
  <si>
    <t>Md. Limon Miah</t>
  </si>
  <si>
    <t>Md. Ruhul Amin Biswas</t>
  </si>
  <si>
    <t>33285</t>
  </si>
  <si>
    <t>31097</t>
  </si>
  <si>
    <t>Sanjit Chandra Paul</t>
  </si>
  <si>
    <t>33286</t>
  </si>
  <si>
    <t>33874</t>
  </si>
  <si>
    <t>Mihin Hasan Niloy</t>
  </si>
  <si>
    <t>Md. Sayem Miah</t>
  </si>
  <si>
    <t>Manual</t>
  </si>
  <si>
    <t>Md. Rifiqul Islam</t>
  </si>
  <si>
    <t>1st Page Balance</t>
  </si>
  <si>
    <t>2nd Page Balance</t>
  </si>
  <si>
    <t>Territory : Mawna                       Region : Mymensingh                              Division : Mymensingh                               Month : January-2020                                   Working Day-31</t>
  </si>
  <si>
    <t xml:space="preserve">Md. Shamim Raza </t>
  </si>
  <si>
    <t>Md. Sofikur Rahman</t>
  </si>
  <si>
    <t>17/05/2011</t>
  </si>
  <si>
    <t>Md. Emdadul Haq</t>
  </si>
  <si>
    <t>13/11/2011</t>
  </si>
  <si>
    <t>Md. Ashik Shekh</t>
  </si>
  <si>
    <t>Md. Sojibul Islam</t>
  </si>
  <si>
    <t>02/03/2019</t>
  </si>
  <si>
    <t xml:space="preserve">Md. Saidul Islam </t>
  </si>
  <si>
    <t>01/03/2011</t>
  </si>
  <si>
    <t xml:space="preserve">Aminul Fakir </t>
  </si>
  <si>
    <t>09/10/2017</t>
  </si>
  <si>
    <t xml:space="preserve">Md. Moniruzzaman </t>
  </si>
  <si>
    <t>02/12/2017</t>
  </si>
  <si>
    <t>Jiasmin Akter</t>
  </si>
  <si>
    <t>01/01/2020</t>
  </si>
  <si>
    <t xml:space="preserve">Abul Hosen </t>
  </si>
  <si>
    <t>Md. Haider Ali</t>
  </si>
  <si>
    <t>15/01/2015</t>
  </si>
  <si>
    <t>Md. Kayes Ali</t>
  </si>
  <si>
    <t>26/07/2017</t>
  </si>
  <si>
    <t>Md. Shahin Mia</t>
  </si>
  <si>
    <t>07/02/2015</t>
  </si>
  <si>
    <t>Md. Ohiduzzaman</t>
  </si>
  <si>
    <t>28/03/2015</t>
  </si>
  <si>
    <t xml:space="preserve">Md. Hafiz Uddin </t>
  </si>
  <si>
    <t>26/11/2011</t>
  </si>
  <si>
    <t>Md. Anarul Hosen</t>
  </si>
  <si>
    <t>14/11/2013</t>
  </si>
  <si>
    <t xml:space="preserve">Md. Shahed Ali </t>
  </si>
  <si>
    <t xml:space="preserve">Akhteruzzaman </t>
  </si>
  <si>
    <t>26/05/2016</t>
  </si>
  <si>
    <t>Billal Mia</t>
  </si>
  <si>
    <t>26/04/2017</t>
  </si>
  <si>
    <t>Sohiruddin Akash</t>
  </si>
  <si>
    <t>Md. Alamin</t>
  </si>
  <si>
    <t>30/01/2018</t>
  </si>
  <si>
    <t xml:space="preserve">Md. Jahangir Alom </t>
  </si>
  <si>
    <t>Md. Nijam Uddin</t>
  </si>
  <si>
    <t>Md. Kyde Azom Khan</t>
  </si>
  <si>
    <t>Md. Monir Hosen</t>
  </si>
  <si>
    <t>Md. Gaziur Rahaman</t>
  </si>
  <si>
    <t>Md. Kari Mia</t>
  </si>
  <si>
    <t>Rasel</t>
  </si>
  <si>
    <t>Md. Manjurul Alam</t>
  </si>
  <si>
    <t>13/01/2020</t>
  </si>
  <si>
    <t>Md. Nazrul Haq</t>
  </si>
  <si>
    <t>28/10/2019</t>
  </si>
  <si>
    <t>Nupur Chandra Das</t>
  </si>
  <si>
    <t>29/09/2019</t>
  </si>
  <si>
    <t xml:space="preserve">Abu Akther </t>
  </si>
  <si>
    <t xml:space="preserve">Md. Billal Hosen </t>
  </si>
  <si>
    <t>Md. Abdul Kuddus</t>
  </si>
  <si>
    <t>Md. Firoj</t>
  </si>
  <si>
    <t xml:space="preserve">Md. Lokman Shekh </t>
  </si>
  <si>
    <t>31/10/2019</t>
  </si>
  <si>
    <t xml:space="preserve">Ohidul Islam </t>
  </si>
  <si>
    <t xml:space="preserve">Abdul Latif </t>
  </si>
  <si>
    <t>Abdul Kyeum</t>
  </si>
  <si>
    <t xml:space="preserve">Md. Saiful Islam </t>
  </si>
  <si>
    <t>Nahid Hasan</t>
  </si>
  <si>
    <t>Territory : Bhaluka                       Region : Mymensingh                              Division : Mymensingh                               Month : January-2020                                   Working Day-31</t>
  </si>
  <si>
    <t>35552</t>
  </si>
  <si>
    <t>Md.Al Amin</t>
  </si>
  <si>
    <t>Md. Mahbubur Rahman</t>
  </si>
  <si>
    <t>16129</t>
  </si>
  <si>
    <t>Md. Monirul Islam</t>
  </si>
  <si>
    <t>27/01/2008</t>
  </si>
  <si>
    <t>16132</t>
  </si>
  <si>
    <t>Swapan Kumar Basu</t>
  </si>
  <si>
    <t>09/12/2011</t>
  </si>
  <si>
    <t>16134</t>
  </si>
  <si>
    <t>Md. Mukul Miah</t>
  </si>
  <si>
    <t>11/11/2012</t>
  </si>
  <si>
    <t>16138</t>
  </si>
  <si>
    <t>07/01/2013</t>
  </si>
  <si>
    <t>16140</t>
  </si>
  <si>
    <t>13/02/2014</t>
  </si>
  <si>
    <t>32165</t>
  </si>
  <si>
    <t>Md. Sabuj Mia</t>
  </si>
  <si>
    <t>34902</t>
  </si>
  <si>
    <t>Md. Suhel Mia</t>
  </si>
  <si>
    <t>29/03/2018</t>
  </si>
  <si>
    <t>35459</t>
  </si>
  <si>
    <t>Abu Rayhan</t>
  </si>
  <si>
    <t>15/07/2018</t>
  </si>
  <si>
    <t>Mominul Haque Pappu</t>
  </si>
  <si>
    <t>37032</t>
  </si>
  <si>
    <t>Kumar Bishawjit</t>
  </si>
  <si>
    <t>26/07/2019</t>
  </si>
  <si>
    <t xml:space="preserve">Md. Jweal Molla </t>
  </si>
  <si>
    <t>26/12/2015</t>
  </si>
  <si>
    <t>Territory: Sherpur                                  Region: Tangail                                  Division: Mymensingh                                  Month: January-2020                                         Working Day-27</t>
  </si>
  <si>
    <t>Mohammed Ullah</t>
  </si>
  <si>
    <t>07.06.17</t>
  </si>
  <si>
    <t>27 Days</t>
  </si>
  <si>
    <t>Md. Abdul Momin</t>
  </si>
  <si>
    <t>01.06.08</t>
  </si>
  <si>
    <t>"</t>
  </si>
  <si>
    <t>3,70,144</t>
  </si>
  <si>
    <t>Md. Khalilur Rahman</t>
  </si>
  <si>
    <t>11.08.12</t>
  </si>
  <si>
    <t>2,00,410</t>
  </si>
  <si>
    <t>Md. Zayed Hasan Jahin</t>
  </si>
  <si>
    <t>08.09.14</t>
  </si>
  <si>
    <t>2,20,511</t>
  </si>
  <si>
    <t>Md. Mahbub Alom</t>
  </si>
  <si>
    <t>26.07.15</t>
  </si>
  <si>
    <t>2,19,048</t>
  </si>
  <si>
    <t>Md. Sulaiman</t>
  </si>
  <si>
    <t>10.01.12</t>
  </si>
  <si>
    <t>2,91,544</t>
  </si>
  <si>
    <t>26.04.17</t>
  </si>
  <si>
    <t>1,15,300</t>
  </si>
  <si>
    <t>26.08.16</t>
  </si>
  <si>
    <t>1,42,495</t>
  </si>
  <si>
    <t>Prodip Chandra Day</t>
  </si>
  <si>
    <t>16.04.13</t>
  </si>
  <si>
    <t>2,91,605</t>
  </si>
  <si>
    <t>Abu Bakkar Shiddik</t>
  </si>
  <si>
    <t>26.08.19</t>
  </si>
  <si>
    <t>2,92,089</t>
  </si>
  <si>
    <t>Md. Nurul Amin Islam</t>
  </si>
  <si>
    <t>26.10.17</t>
  </si>
  <si>
    <t>Md. Shipon Meah</t>
  </si>
  <si>
    <t>18.07.17</t>
  </si>
  <si>
    <t>1,08,720</t>
  </si>
  <si>
    <t>Md. Polash Miya</t>
  </si>
  <si>
    <t>01.02.18</t>
  </si>
  <si>
    <t>1,09,018</t>
  </si>
  <si>
    <t>Md. Rifat Hosine</t>
  </si>
  <si>
    <t>14.11.18</t>
  </si>
  <si>
    <t>2,92,444</t>
  </si>
  <si>
    <t>Md. Jahurul Islam</t>
  </si>
  <si>
    <t>1,05,971</t>
  </si>
  <si>
    <t>Md. Siful Islam</t>
  </si>
  <si>
    <t>14.09.19</t>
  </si>
  <si>
    <t>1,63,528</t>
  </si>
  <si>
    <t>Md. Faruk Hossin</t>
  </si>
  <si>
    <t>2,92,980</t>
  </si>
  <si>
    <t>1,73,000</t>
  </si>
  <si>
    <t>1,89,500</t>
  </si>
  <si>
    <t>35,07,351</t>
  </si>
  <si>
    <t>Territory:Tangail                             Region: Tangail                                             Division:Mymensingh                                          Month:January 2020                                      Working Day-27</t>
  </si>
  <si>
    <t>Ranjit Ghosh</t>
  </si>
  <si>
    <t>26/2/2013</t>
  </si>
  <si>
    <t>Md. Juwel Rana</t>
  </si>
  <si>
    <t>Md. Rasel Khan</t>
  </si>
  <si>
    <t>26/08/2014</t>
  </si>
  <si>
    <t>Md. Abu Bakar Siddiq</t>
  </si>
  <si>
    <t>Md.Rasel</t>
  </si>
  <si>
    <t>Md.Shohel Rana</t>
  </si>
  <si>
    <t>26/02/2017</t>
  </si>
  <si>
    <t>Md. Nasir Miah</t>
  </si>
  <si>
    <t>31/01/2018</t>
  </si>
  <si>
    <t>Md. Manik Miah</t>
  </si>
  <si>
    <t>26/02/2018</t>
  </si>
  <si>
    <t>Md. Shaiful Islam</t>
  </si>
  <si>
    <t>Md. Nasimul Haque</t>
  </si>
  <si>
    <t>Md. Dinias Miah</t>
  </si>
  <si>
    <t>Md.Hafizur Rahman</t>
  </si>
  <si>
    <t>MD.Alamgir Hossain</t>
  </si>
  <si>
    <t>Md.Ajmot Ali</t>
  </si>
  <si>
    <t>Grand Total</t>
  </si>
  <si>
    <t>Territory:Jamalpur                  Region:Tangail                         Division:Mymensingh                                       Month:January-2020                                 Working Day-26Days</t>
  </si>
  <si>
    <t>Md. Faisal Mobin</t>
  </si>
  <si>
    <t>26-02-2019</t>
  </si>
  <si>
    <t>26Days</t>
  </si>
  <si>
    <t>5Days</t>
  </si>
  <si>
    <t>Md. Joynal Abedin</t>
  </si>
  <si>
    <t>13-07-2019</t>
  </si>
  <si>
    <t>Md. Shekh Rasel</t>
  </si>
  <si>
    <t>Md. Abu Helal</t>
  </si>
  <si>
    <t>15-04-2013</t>
  </si>
  <si>
    <t>Md. Mohon Ali</t>
  </si>
  <si>
    <t>18-09-2019</t>
  </si>
  <si>
    <t>Md. Halim Mia</t>
  </si>
  <si>
    <t>25-06-2010</t>
  </si>
  <si>
    <t>Amit Paul</t>
  </si>
  <si>
    <t>Md. Akbar Hossain</t>
  </si>
  <si>
    <t>Md. Sultan Hossain</t>
  </si>
  <si>
    <t>28-05-2013</t>
  </si>
  <si>
    <t>Md. Forhad Ali</t>
  </si>
  <si>
    <t>13-02-2017</t>
  </si>
  <si>
    <t>26-02-2017</t>
  </si>
  <si>
    <t>Md. Ratan Ali Khan</t>
  </si>
  <si>
    <t>26-09-2018</t>
  </si>
  <si>
    <t>Md. Ohed Ali</t>
  </si>
  <si>
    <t>26-06-2015</t>
  </si>
  <si>
    <t>Md. Shadat Hossain</t>
  </si>
  <si>
    <t>26-10-2019</t>
  </si>
  <si>
    <t>Md. Jubayed Hasan</t>
  </si>
  <si>
    <t>28-02-2019</t>
  </si>
  <si>
    <t>26-04-2018</t>
  </si>
  <si>
    <t>Md. Arifat Ali</t>
  </si>
  <si>
    <t>26-06-2014</t>
  </si>
  <si>
    <t>Md. Samsul Hoque</t>
  </si>
  <si>
    <t>26-06-2013</t>
  </si>
  <si>
    <t>Md. Motiur Rahman</t>
  </si>
  <si>
    <t>26-03-2018</t>
  </si>
  <si>
    <t>Md. Abdur Razzaq</t>
  </si>
  <si>
    <t>15-06-2019</t>
  </si>
  <si>
    <t>16/6/1999</t>
  </si>
  <si>
    <t>Md.Anowar Hossain</t>
  </si>
  <si>
    <t>Md. Nooralam</t>
  </si>
  <si>
    <t>Md. Tarequl Islam</t>
  </si>
  <si>
    <t>Md.Shamsul Hoque</t>
  </si>
  <si>
    <t>Shamal Kumar Sarkar</t>
  </si>
  <si>
    <t>13/3/219</t>
  </si>
  <si>
    <t>Md. Jhomsher Ali</t>
  </si>
  <si>
    <t>Zakir Hossain</t>
  </si>
  <si>
    <t>Md. Ayub Khan</t>
  </si>
  <si>
    <t>26/3/2013</t>
  </si>
  <si>
    <t>Nimay Chandra</t>
  </si>
  <si>
    <t>Md. Imran Hossain</t>
  </si>
  <si>
    <t>26/10/2016</t>
  </si>
  <si>
    <t>26/3/2018</t>
  </si>
  <si>
    <t>Abu Alam</t>
  </si>
  <si>
    <t>19/5/2018</t>
  </si>
  <si>
    <t>Md. Mominul Islam</t>
  </si>
  <si>
    <t>26/6/2018</t>
  </si>
  <si>
    <t>Md.Jamal Uddin</t>
  </si>
  <si>
    <t>26/1/2019</t>
  </si>
  <si>
    <t>Md.Johirul Islam</t>
  </si>
  <si>
    <t>Md. Al Amin Hossain</t>
  </si>
  <si>
    <t>26/12/19</t>
  </si>
  <si>
    <t>Division</t>
  </si>
  <si>
    <t>25.09.2016</t>
  </si>
  <si>
    <t>01.10.19</t>
  </si>
  <si>
    <t>26.11.19</t>
  </si>
  <si>
    <t>Md. Habibur Rahman</t>
  </si>
  <si>
    <t>Territory:Bhairab                                              Region:Bhairab                                                        Division:Mymensing                                                 Month: January/20                                            Working Day-27</t>
  </si>
  <si>
    <t xml:space="preserve">Pranay  Kumar Singha </t>
  </si>
  <si>
    <t>04.07.2012</t>
  </si>
  <si>
    <t>Md. Jamshed Hossain</t>
  </si>
  <si>
    <t>14.10.19</t>
  </si>
  <si>
    <t>Md Mazharul Islam</t>
  </si>
  <si>
    <t>Sarafat Ali</t>
  </si>
  <si>
    <t>Md. Kamal Miya</t>
  </si>
  <si>
    <t>Md. Safayetullah Rabbi</t>
  </si>
  <si>
    <t>1.11.19</t>
  </si>
  <si>
    <t>Md. Golam Hasan</t>
  </si>
  <si>
    <t>Rakib Miya</t>
  </si>
  <si>
    <t>Md Mobarak Hossain</t>
  </si>
  <si>
    <t>Md Mosaraf Hossain</t>
  </si>
  <si>
    <t>Modusudan Baisnab</t>
  </si>
  <si>
    <t>Chanchal Sarker</t>
  </si>
  <si>
    <t>Md. Moklesur Rahman</t>
  </si>
  <si>
    <t>Md. Sahin Miya</t>
  </si>
  <si>
    <t>Md. Adir Talukder</t>
  </si>
  <si>
    <t>Md. Aynal Hoque</t>
  </si>
  <si>
    <t>Md. Lal Badsha</t>
  </si>
  <si>
    <t>Territory:Kishoregonj                                             Region:Bhairab                                                       Division:  Maymensigh                                              Month: January /20                                           Working Day-27</t>
  </si>
  <si>
    <t>Abu taher</t>
  </si>
  <si>
    <t>Biplob chandra</t>
  </si>
  <si>
    <t>Ram krishna</t>
  </si>
  <si>
    <t>Bimal chandra</t>
  </si>
  <si>
    <t>Jamil uddin</t>
  </si>
  <si>
    <t>Samiul Islam</t>
  </si>
  <si>
    <t>Kazol chandra</t>
  </si>
  <si>
    <t>Sadekul Islam</t>
  </si>
  <si>
    <t>Tanjimul Islam</t>
  </si>
  <si>
    <t>Ilais mia</t>
  </si>
  <si>
    <t>Sahabuddin</t>
  </si>
  <si>
    <t>Anisur Rahman</t>
  </si>
  <si>
    <t>Mahbub Alam</t>
  </si>
  <si>
    <t>Baten Mia</t>
  </si>
  <si>
    <t>Sah Alam</t>
  </si>
  <si>
    <t>Babul mia</t>
  </si>
  <si>
    <t>Obidullah</t>
  </si>
  <si>
    <t>Jahangir alam</t>
  </si>
  <si>
    <t>OMAR FARUK</t>
  </si>
  <si>
    <t>Awlad hossain</t>
  </si>
  <si>
    <t>Nazmul huda</t>
  </si>
  <si>
    <t>Kanchan mia</t>
  </si>
  <si>
    <t>AL Mamun</t>
  </si>
  <si>
    <t>Rafiqul Islam</t>
  </si>
  <si>
    <t>Territory: Netrakona                                      Region:  Bhairab                                                  Division:   Mymensingh                                        Month:    Jan-2020                                     Working Day-27</t>
  </si>
  <si>
    <t>Md. Abdur Rahman Uzzal</t>
  </si>
  <si>
    <t>09.01.2016</t>
  </si>
  <si>
    <t>Sobashish Shaha</t>
  </si>
  <si>
    <t>Ripon Shaha</t>
  </si>
  <si>
    <t>25.03.2018</t>
  </si>
  <si>
    <t>Md. Sofiqul Islam</t>
  </si>
  <si>
    <t>09.01.2013</t>
  </si>
  <si>
    <t>Md. Samsul Alam Sabbir</t>
  </si>
  <si>
    <t>04.02.2019</t>
  </si>
  <si>
    <t>Md. Altabur Rahman</t>
  </si>
  <si>
    <t>01.06.2015</t>
  </si>
  <si>
    <t>Md. Sohag Mia</t>
  </si>
  <si>
    <t>Md. Sahan Khan</t>
  </si>
  <si>
    <t>03.07.2017</t>
  </si>
  <si>
    <t>Md. Faruk Ahammed</t>
  </si>
  <si>
    <t>25.07.2017</t>
  </si>
  <si>
    <t>Md. Mostak Ahmed</t>
  </si>
  <si>
    <t>Md. Jomir Uddin</t>
  </si>
  <si>
    <t>01.08.2015</t>
  </si>
  <si>
    <t>Susthir Chandra Talukder</t>
  </si>
  <si>
    <t>08.04.2018</t>
  </si>
  <si>
    <t>Md. Mahbub Alam</t>
  </si>
  <si>
    <t>Md. Nurul Alam</t>
  </si>
  <si>
    <t>Md. Mahfujul Alam</t>
  </si>
  <si>
    <t>Md. Hamidul Hoque</t>
  </si>
  <si>
    <t>01.10.2017</t>
  </si>
  <si>
    <t>Md. Nur Ahmed</t>
  </si>
  <si>
    <t>08.06.2019</t>
  </si>
  <si>
    <t>Md. Lalon Mia</t>
  </si>
  <si>
    <t>01.01.2009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</si>
</sst>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7" formatCode="dd/mm/yyyy"/>
    <numFmt numFmtId="175" formatCode="[$-409]d\-mmm\-yyyy;@"/>
    <numFmt numFmtId="176" formatCode="mm\-dd\-yyyy"/>
    <numFmt numFmtId="177" formatCode="m\-d\-yyyy"/>
    <numFmt numFmtId="178" formatCode="mm\-dd\-yy"/>
    <numFmt numFmtId="179" formatCode="[$-F800]dddd\,\ mmmm\ dd\,\ yyyy"/>
  </numFmts>
  <fonts count="34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indexed="64"/>
      <name val="Calibri"/>
      <family val="2"/>
    </font>
    <font>
      <sz val="11"/>
      <name val="Calibri"/>
      <family val="2"/>
    </font>
    <font>
      <sz val="10"/>
      <color indexed="64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indexed="64"/>
      <name val="Arial"/>
      <family val="2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color rgb="FF000000"/>
      <name val="Arial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name val="Century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2" fillId="0" borderId="0">
      <protection locked="0"/>
    </xf>
    <xf numFmtId="0" fontId="3" fillId="0" borderId="0"/>
    <xf numFmtId="0" fontId="19" fillId="0" borderId="0">
      <alignment vertical="center"/>
    </xf>
    <xf numFmtId="0" fontId="10" fillId="0" borderId="0"/>
    <xf numFmtId="43" fontId="33" fillId="0" borderId="0">
      <protection locked="0"/>
    </xf>
    <xf numFmtId="0" fontId="3" fillId="0" borderId="0"/>
    <xf numFmtId="0" fontId="3" fillId="0" borderId="0"/>
    <xf numFmtId="43" fontId="14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Alignment="1"/>
    <xf numFmtId="0" fontId="16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Font="1" applyAlignment="1"/>
    <xf numFmtId="0" fontId="8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22" fillId="6" borderId="1" xfId="0" applyNumberFormat="1" applyFont="1" applyFill="1" applyBorder="1" applyAlignment="1">
      <alignment horizontal="center" vertical="center" wrapText="1"/>
    </xf>
    <xf numFmtId="49" fontId="22" fillId="6" borderId="1" xfId="0" applyNumberFormat="1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7" fillId="0" borderId="0" xfId="0" applyFont="1" applyBorder="1"/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28" fillId="6" borderId="1" xfId="0" applyNumberFormat="1" applyFont="1" applyFill="1" applyBorder="1" applyAlignment="1">
      <alignment horizontal="center" vertical="center" wrapText="1"/>
    </xf>
    <xf numFmtId="49" fontId="28" fillId="6" borderId="1" xfId="0" applyNumberFormat="1" applyFont="1" applyFill="1" applyBorder="1" applyAlignment="1">
      <alignment horizontal="left" vertical="center" wrapText="1"/>
    </xf>
    <xf numFmtId="175" fontId="3" fillId="0" borderId="0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0" fontId="16" fillId="4" borderId="1" xfId="4" applyFont="1" applyFill="1" applyBorder="1" applyAlignment="1" applyProtection="1">
      <alignment horizontal="center" vertical="top" wrapText="1"/>
    </xf>
    <xf numFmtId="0" fontId="16" fillId="4" borderId="1" xfId="4" applyFont="1" applyFill="1" applyBorder="1" applyAlignment="1" applyProtection="1">
      <alignment horizontal="left" vertical="top" wrapText="1"/>
    </xf>
    <xf numFmtId="3" fontId="16" fillId="4" borderId="1" xfId="0" applyNumberFormat="1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21" fillId="0" borderId="8" xfId="0" applyFont="1" applyBorder="1"/>
    <xf numFmtId="0" fontId="21" fillId="0" borderId="7" xfId="0" applyFont="1" applyBorder="1"/>
    <xf numFmtId="0" fontId="6" fillId="0" borderId="8" xfId="0" applyFont="1" applyBorder="1" applyAlignment="1">
      <alignment horizontal="center" vertical="center"/>
    </xf>
  </cellXfs>
  <cellStyles count="9">
    <cellStyle name="Comma 2" xfId="5"/>
    <cellStyle name="Comma 2 6" xfId="8"/>
    <cellStyle name="Normal" xfId="0" builtinId="0"/>
    <cellStyle name="Normal 18 2" xfId="1"/>
    <cellStyle name="Normal 2" xfId="4"/>
    <cellStyle name="Normal 2 2" xfId="2"/>
    <cellStyle name="Normal 2 2 2 2" xfId="6"/>
    <cellStyle name="Normal 2 2 2 2 2 2 2" xfId="7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4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13.5703125" style="40" customWidth="1"/>
    <col min="2" max="2" width="4.85546875" style="40" customWidth="1"/>
    <col min="3" max="3" width="8.5703125" style="40" customWidth="1"/>
    <col min="4" max="4" width="21.5703125" style="40" customWidth="1"/>
    <col min="5" max="5" width="9.28515625" style="40" customWidth="1"/>
    <col min="6" max="6" width="13.5703125" style="40" customWidth="1"/>
    <col min="7" max="7" width="8.5703125" style="40" customWidth="1"/>
    <col min="8" max="8" width="5.85546875" style="40" customWidth="1"/>
    <col min="9" max="9" width="8.28515625" style="40" customWidth="1"/>
    <col min="10" max="10" width="7" style="40" customWidth="1"/>
    <col min="11" max="11" width="9.28515625" style="40" customWidth="1"/>
    <col min="12" max="12" width="10.28515625" style="40" customWidth="1"/>
    <col min="13" max="13" width="8.28515625" style="40" customWidth="1"/>
    <col min="14" max="14" width="8.7109375" style="40" customWidth="1"/>
    <col min="15" max="15" width="10.28515625" style="40" customWidth="1"/>
    <col min="16" max="16" width="9" style="40" customWidth="1"/>
    <col min="17" max="17" width="13.140625" style="40" customWidth="1"/>
    <col min="18" max="18" width="13" style="40" customWidth="1"/>
    <col min="19" max="19" width="13.28515625" style="40" customWidth="1"/>
    <col min="20" max="20" width="7.28515625" style="40" customWidth="1"/>
    <col min="21" max="21" width="10.7109375" style="40" customWidth="1"/>
    <col min="22" max="16384" width="9.140625" style="40"/>
  </cols>
  <sheetData>
    <row r="1" spans="1:23" ht="26.25" x14ac:dyDescent="0.4">
      <c r="B1" s="130" t="s">
        <v>30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 spans="1:23" s="43" customFormat="1" ht="25.5" customHeight="1" x14ac:dyDescent="0.25">
      <c r="A2" s="125" t="s">
        <v>426</v>
      </c>
      <c r="B2" s="53" t="s">
        <v>91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3" s="46" customFormat="1" ht="36" x14ac:dyDescent="0.25">
      <c r="A3" s="132"/>
      <c r="B3" s="108" t="s">
        <v>0</v>
      </c>
      <c r="C3" s="45" t="s">
        <v>1</v>
      </c>
      <c r="D3" s="48" t="s">
        <v>2</v>
      </c>
      <c r="E3" s="49" t="s">
        <v>3</v>
      </c>
      <c r="F3" s="49" t="s">
        <v>17</v>
      </c>
      <c r="G3" s="49" t="s">
        <v>4</v>
      </c>
      <c r="H3" s="49" t="s">
        <v>5</v>
      </c>
      <c r="I3" s="49" t="s">
        <v>6</v>
      </c>
      <c r="J3" s="49" t="s">
        <v>7</v>
      </c>
      <c r="K3" s="50" t="s">
        <v>16</v>
      </c>
      <c r="L3" s="49" t="s">
        <v>8</v>
      </c>
      <c r="M3" s="49" t="s">
        <v>20</v>
      </c>
      <c r="N3" s="49" t="s">
        <v>9</v>
      </c>
      <c r="O3" s="49" t="s">
        <v>18</v>
      </c>
      <c r="P3" s="49" t="s">
        <v>19</v>
      </c>
      <c r="Q3" s="49" t="s">
        <v>10</v>
      </c>
      <c r="R3" s="49" t="s">
        <v>14</v>
      </c>
      <c r="S3" s="49" t="s">
        <v>15</v>
      </c>
      <c r="T3" s="49" t="s">
        <v>13</v>
      </c>
      <c r="U3" s="49" t="s">
        <v>11</v>
      </c>
    </row>
    <row r="4" spans="1:23" s="46" customFormat="1" x14ac:dyDescent="0.25">
      <c r="A4" s="132"/>
      <c r="B4" s="114">
        <v>1</v>
      </c>
      <c r="C4" s="55" t="s">
        <v>92</v>
      </c>
      <c r="D4" s="56" t="s">
        <v>93</v>
      </c>
      <c r="E4" s="2" t="s">
        <v>94</v>
      </c>
      <c r="F4" s="2" t="s">
        <v>95</v>
      </c>
      <c r="G4" s="2">
        <v>27</v>
      </c>
      <c r="H4" s="2">
        <v>2</v>
      </c>
      <c r="I4" s="2">
        <v>2</v>
      </c>
      <c r="J4" s="2"/>
      <c r="K4" s="3">
        <f>G4-J4+I4+H4</f>
        <v>31</v>
      </c>
      <c r="L4" s="2">
        <v>70000</v>
      </c>
      <c r="M4" s="2"/>
      <c r="N4" s="2"/>
      <c r="O4" s="2">
        <f>L4+M4-N4</f>
        <v>70000</v>
      </c>
      <c r="P4" s="2"/>
      <c r="Q4" s="2">
        <f>O4+P4</f>
        <v>70000</v>
      </c>
      <c r="R4" s="2"/>
      <c r="S4" s="57">
        <f t="shared" ref="S4:S23" si="0">R4/26</f>
        <v>0</v>
      </c>
      <c r="T4" s="2"/>
      <c r="U4" s="2"/>
    </row>
    <row r="5" spans="1:23" s="46" customFormat="1" x14ac:dyDescent="0.25">
      <c r="A5" s="132"/>
      <c r="B5" s="115">
        <v>2</v>
      </c>
      <c r="C5" s="55" t="s">
        <v>96</v>
      </c>
      <c r="D5" s="56" t="s">
        <v>97</v>
      </c>
      <c r="E5" s="3" t="s">
        <v>98</v>
      </c>
      <c r="F5" s="3" t="s">
        <v>99</v>
      </c>
      <c r="G5" s="2">
        <v>29</v>
      </c>
      <c r="H5" s="3"/>
      <c r="I5" s="2">
        <v>2</v>
      </c>
      <c r="J5" s="3"/>
      <c r="K5" s="3">
        <f t="shared" ref="K5:K23" si="1">G5-J5+I5+H5</f>
        <v>31</v>
      </c>
      <c r="L5" s="3">
        <v>64000</v>
      </c>
      <c r="M5" s="3"/>
      <c r="N5" s="3"/>
      <c r="O5" s="2">
        <f t="shared" ref="O5:O23" si="2">L5+M5-N5</f>
        <v>64000</v>
      </c>
      <c r="P5" s="3"/>
      <c r="Q5" s="2">
        <f t="shared" ref="Q5:Q23" si="3">O5+P5</f>
        <v>64000</v>
      </c>
      <c r="R5" s="3"/>
      <c r="S5" s="57">
        <f t="shared" si="0"/>
        <v>0</v>
      </c>
      <c r="T5" s="3"/>
      <c r="U5" s="3"/>
    </row>
    <row r="6" spans="1:23" s="46" customFormat="1" x14ac:dyDescent="0.25">
      <c r="A6" s="132"/>
      <c r="B6" s="114">
        <v>3</v>
      </c>
      <c r="C6" s="55" t="s">
        <v>100</v>
      </c>
      <c r="D6" s="56" t="s">
        <v>101</v>
      </c>
      <c r="E6" s="3" t="s">
        <v>56</v>
      </c>
      <c r="F6" s="3" t="s">
        <v>66</v>
      </c>
      <c r="G6" s="2">
        <v>28</v>
      </c>
      <c r="H6" s="3"/>
      <c r="I6" s="2">
        <v>3</v>
      </c>
      <c r="J6" s="3"/>
      <c r="K6" s="3">
        <f t="shared" si="1"/>
        <v>31</v>
      </c>
      <c r="L6" s="3">
        <v>26000</v>
      </c>
      <c r="M6" s="3"/>
      <c r="N6" s="3"/>
      <c r="O6" s="2">
        <f t="shared" si="2"/>
        <v>26000</v>
      </c>
      <c r="P6" s="3"/>
      <c r="Q6" s="2">
        <f t="shared" si="3"/>
        <v>26000</v>
      </c>
      <c r="R6" s="3"/>
      <c r="S6" s="57">
        <f t="shared" si="0"/>
        <v>0</v>
      </c>
      <c r="T6" s="3"/>
      <c r="U6" s="3"/>
    </row>
    <row r="7" spans="1:23" s="46" customFormat="1" x14ac:dyDescent="0.25">
      <c r="A7" s="132"/>
      <c r="B7" s="115">
        <v>4</v>
      </c>
      <c r="C7" s="55" t="s">
        <v>102</v>
      </c>
      <c r="D7" s="56" t="s">
        <v>52</v>
      </c>
      <c r="E7" s="58" t="s">
        <v>23</v>
      </c>
      <c r="F7" s="59" t="s">
        <v>45</v>
      </c>
      <c r="G7" s="2">
        <v>28</v>
      </c>
      <c r="H7" s="3"/>
      <c r="I7" s="2">
        <v>3</v>
      </c>
      <c r="J7" s="3"/>
      <c r="K7" s="3">
        <f t="shared" si="1"/>
        <v>31</v>
      </c>
      <c r="L7" s="3">
        <v>13000</v>
      </c>
      <c r="M7" s="3"/>
      <c r="N7" s="3"/>
      <c r="O7" s="2">
        <f t="shared" si="2"/>
        <v>13000</v>
      </c>
      <c r="P7" s="3">
        <v>6000</v>
      </c>
      <c r="Q7" s="2">
        <f t="shared" si="3"/>
        <v>19000</v>
      </c>
      <c r="R7" s="3"/>
      <c r="S7" s="57">
        <f t="shared" si="0"/>
        <v>0</v>
      </c>
      <c r="T7" s="3"/>
      <c r="U7" s="3"/>
    </row>
    <row r="8" spans="1:23" s="46" customFormat="1" x14ac:dyDescent="0.25">
      <c r="A8" s="132"/>
      <c r="B8" s="114">
        <v>5</v>
      </c>
      <c r="C8" s="55" t="s">
        <v>103</v>
      </c>
      <c r="D8" s="56" t="s">
        <v>104</v>
      </c>
      <c r="E8" s="3" t="s">
        <v>23</v>
      </c>
      <c r="F8" s="4">
        <v>43502</v>
      </c>
      <c r="G8" s="2">
        <v>28</v>
      </c>
      <c r="H8" s="3"/>
      <c r="I8" s="2">
        <v>3</v>
      </c>
      <c r="J8" s="3"/>
      <c r="K8" s="3">
        <f t="shared" si="1"/>
        <v>31</v>
      </c>
      <c r="L8" s="3">
        <v>13000</v>
      </c>
      <c r="M8" s="3"/>
      <c r="N8" s="3"/>
      <c r="O8" s="2">
        <f t="shared" si="2"/>
        <v>13000</v>
      </c>
      <c r="P8" s="3">
        <v>6000</v>
      </c>
      <c r="Q8" s="2">
        <f t="shared" si="3"/>
        <v>19000</v>
      </c>
      <c r="R8" s="3"/>
      <c r="S8" s="57">
        <f t="shared" si="0"/>
        <v>0</v>
      </c>
      <c r="T8" s="3"/>
      <c r="U8" s="3"/>
    </row>
    <row r="9" spans="1:23" s="46" customFormat="1" ht="22.5" x14ac:dyDescent="0.25">
      <c r="A9" s="132"/>
      <c r="B9" s="115">
        <v>6</v>
      </c>
      <c r="C9" s="55" t="s">
        <v>105</v>
      </c>
      <c r="D9" s="56" t="s">
        <v>75</v>
      </c>
      <c r="E9" s="3" t="s">
        <v>23</v>
      </c>
      <c r="F9" s="3" t="s">
        <v>44</v>
      </c>
      <c r="G9" s="2">
        <v>28</v>
      </c>
      <c r="H9" s="3"/>
      <c r="I9" s="2">
        <v>3</v>
      </c>
      <c r="J9" s="3"/>
      <c r="K9" s="3">
        <f t="shared" si="1"/>
        <v>31</v>
      </c>
      <c r="L9" s="3">
        <v>13000</v>
      </c>
      <c r="M9" s="3">
        <v>6000</v>
      </c>
      <c r="N9" s="3"/>
      <c r="O9" s="2">
        <f t="shared" si="2"/>
        <v>19000</v>
      </c>
      <c r="P9" s="3">
        <v>6000</v>
      </c>
      <c r="Q9" s="2">
        <f t="shared" si="3"/>
        <v>25000</v>
      </c>
      <c r="R9" s="3"/>
      <c r="S9" s="57">
        <f t="shared" si="0"/>
        <v>0</v>
      </c>
      <c r="T9" s="3"/>
      <c r="U9" s="52" t="s">
        <v>106</v>
      </c>
    </row>
    <row r="10" spans="1:23" s="46" customFormat="1" ht="28.5" x14ac:dyDescent="0.25">
      <c r="A10" s="132"/>
      <c r="B10" s="114">
        <v>7</v>
      </c>
      <c r="C10" s="55" t="s">
        <v>21</v>
      </c>
      <c r="D10" s="56" t="s">
        <v>107</v>
      </c>
      <c r="E10" s="3" t="s">
        <v>23</v>
      </c>
      <c r="F10" s="4">
        <v>43719</v>
      </c>
      <c r="G10" s="2">
        <v>28</v>
      </c>
      <c r="H10" s="3"/>
      <c r="I10" s="2">
        <v>3</v>
      </c>
      <c r="J10" s="3"/>
      <c r="K10" s="3">
        <f t="shared" si="1"/>
        <v>31</v>
      </c>
      <c r="L10" s="3">
        <v>13000</v>
      </c>
      <c r="M10" s="3">
        <v>9200</v>
      </c>
      <c r="N10" s="3"/>
      <c r="O10" s="2">
        <f t="shared" si="2"/>
        <v>22200</v>
      </c>
      <c r="P10" s="3">
        <v>6000</v>
      </c>
      <c r="Q10" s="2">
        <f t="shared" si="3"/>
        <v>28200</v>
      </c>
      <c r="R10" s="3"/>
      <c r="S10" s="57">
        <f t="shared" si="0"/>
        <v>0</v>
      </c>
      <c r="T10" s="3"/>
      <c r="U10" s="52" t="s">
        <v>108</v>
      </c>
    </row>
    <row r="11" spans="1:23" s="46" customFormat="1" x14ac:dyDescent="0.25">
      <c r="A11" s="132"/>
      <c r="B11" s="115">
        <v>8</v>
      </c>
      <c r="C11" s="55" t="s">
        <v>109</v>
      </c>
      <c r="D11" s="56" t="s">
        <v>110</v>
      </c>
      <c r="E11" s="3" t="s">
        <v>32</v>
      </c>
      <c r="F11" s="4">
        <v>41681</v>
      </c>
      <c r="G11" s="2">
        <v>28</v>
      </c>
      <c r="H11" s="3"/>
      <c r="I11" s="2">
        <v>3</v>
      </c>
      <c r="J11" s="3"/>
      <c r="K11" s="3">
        <f t="shared" si="1"/>
        <v>31</v>
      </c>
      <c r="L11" s="3">
        <v>12000</v>
      </c>
      <c r="M11" s="3"/>
      <c r="N11" s="3"/>
      <c r="O11" s="2">
        <f t="shared" si="2"/>
        <v>12000</v>
      </c>
      <c r="P11" s="3">
        <v>2950</v>
      </c>
      <c r="Q11" s="2">
        <f t="shared" si="3"/>
        <v>14950</v>
      </c>
      <c r="R11" s="3">
        <v>762074</v>
      </c>
      <c r="S11" s="57">
        <f t="shared" si="0"/>
        <v>29310.538461538461</v>
      </c>
      <c r="T11" s="3" t="s">
        <v>26</v>
      </c>
      <c r="U11" s="51"/>
    </row>
    <row r="12" spans="1:23" s="46" customFormat="1" ht="28.5" x14ac:dyDescent="0.25">
      <c r="A12" s="132"/>
      <c r="B12" s="114">
        <v>9</v>
      </c>
      <c r="C12" s="55" t="s">
        <v>111</v>
      </c>
      <c r="D12" s="56" t="s">
        <v>112</v>
      </c>
      <c r="E12" s="3" t="s">
        <v>32</v>
      </c>
      <c r="F12" s="4">
        <v>43197</v>
      </c>
      <c r="G12" s="2">
        <v>28</v>
      </c>
      <c r="H12" s="3"/>
      <c r="I12" s="2">
        <v>3</v>
      </c>
      <c r="J12" s="3"/>
      <c r="K12" s="3">
        <f t="shared" si="1"/>
        <v>31</v>
      </c>
      <c r="L12" s="3">
        <v>10250</v>
      </c>
      <c r="M12" s="3"/>
      <c r="N12" s="3"/>
      <c r="O12" s="2">
        <f t="shared" si="2"/>
        <v>10250</v>
      </c>
      <c r="P12" s="3">
        <v>2950</v>
      </c>
      <c r="Q12" s="2">
        <f t="shared" si="3"/>
        <v>13200</v>
      </c>
      <c r="R12" s="3">
        <v>473841</v>
      </c>
      <c r="S12" s="57">
        <f t="shared" si="0"/>
        <v>18224.653846153848</v>
      </c>
      <c r="T12" s="3" t="s">
        <v>60</v>
      </c>
      <c r="U12" s="51"/>
    </row>
    <row r="13" spans="1:23" s="46" customFormat="1" x14ac:dyDescent="0.25">
      <c r="A13" s="132"/>
      <c r="B13" s="115">
        <v>10</v>
      </c>
      <c r="C13" s="55" t="s">
        <v>113</v>
      </c>
      <c r="D13" s="56" t="s">
        <v>114</v>
      </c>
      <c r="E13" s="3" t="s">
        <v>32</v>
      </c>
      <c r="F13" s="3" t="s">
        <v>115</v>
      </c>
      <c r="G13" s="2">
        <v>28</v>
      </c>
      <c r="H13" s="3"/>
      <c r="I13" s="2">
        <v>3</v>
      </c>
      <c r="J13" s="3"/>
      <c r="K13" s="3">
        <f t="shared" si="1"/>
        <v>31</v>
      </c>
      <c r="L13" s="3">
        <v>12000</v>
      </c>
      <c r="M13" s="3"/>
      <c r="N13" s="3"/>
      <c r="O13" s="2">
        <f t="shared" si="2"/>
        <v>12000</v>
      </c>
      <c r="P13" s="3">
        <v>2950</v>
      </c>
      <c r="Q13" s="2">
        <f t="shared" si="3"/>
        <v>14950</v>
      </c>
      <c r="R13" s="3">
        <v>520362</v>
      </c>
      <c r="S13" s="57">
        <f t="shared" si="0"/>
        <v>20013.923076923078</v>
      </c>
      <c r="T13" s="3" t="s">
        <v>26</v>
      </c>
      <c r="U13" s="51"/>
    </row>
    <row r="14" spans="1:23" s="46" customFormat="1" x14ac:dyDescent="0.25">
      <c r="A14" s="132"/>
      <c r="B14" s="114">
        <v>11</v>
      </c>
      <c r="C14" s="55" t="s">
        <v>116</v>
      </c>
      <c r="D14" s="56" t="s">
        <v>117</v>
      </c>
      <c r="E14" s="3" t="s">
        <v>32</v>
      </c>
      <c r="F14" s="4">
        <v>43711</v>
      </c>
      <c r="G14" s="2">
        <v>28</v>
      </c>
      <c r="H14" s="3"/>
      <c r="I14" s="2">
        <v>3</v>
      </c>
      <c r="J14" s="3"/>
      <c r="K14" s="3">
        <f t="shared" si="1"/>
        <v>31</v>
      </c>
      <c r="L14" s="3">
        <v>12000</v>
      </c>
      <c r="M14" s="3"/>
      <c r="N14" s="3"/>
      <c r="O14" s="2">
        <f t="shared" si="2"/>
        <v>12000</v>
      </c>
      <c r="P14" s="3">
        <v>2950</v>
      </c>
      <c r="Q14" s="2">
        <f t="shared" si="3"/>
        <v>14950</v>
      </c>
      <c r="R14" s="3">
        <v>556080</v>
      </c>
      <c r="S14" s="57">
        <f t="shared" si="0"/>
        <v>21387.692307692309</v>
      </c>
      <c r="T14" s="3" t="s">
        <v>26</v>
      </c>
      <c r="U14" s="51"/>
    </row>
    <row r="15" spans="1:23" s="46" customFormat="1" x14ac:dyDescent="0.25">
      <c r="A15" s="132"/>
      <c r="B15" s="115">
        <v>12</v>
      </c>
      <c r="C15" s="55" t="s">
        <v>118</v>
      </c>
      <c r="D15" s="56" t="s">
        <v>119</v>
      </c>
      <c r="E15" s="3" t="s">
        <v>32</v>
      </c>
      <c r="F15" s="4">
        <v>40729</v>
      </c>
      <c r="G15" s="2">
        <v>28</v>
      </c>
      <c r="H15" s="3"/>
      <c r="I15" s="2">
        <v>3</v>
      </c>
      <c r="J15" s="3"/>
      <c r="K15" s="3">
        <f t="shared" si="1"/>
        <v>31</v>
      </c>
      <c r="L15" s="3">
        <v>13500</v>
      </c>
      <c r="M15" s="3"/>
      <c r="N15" s="3"/>
      <c r="O15" s="2">
        <f t="shared" si="2"/>
        <v>13500</v>
      </c>
      <c r="P15" s="3">
        <v>2950</v>
      </c>
      <c r="Q15" s="2">
        <f t="shared" si="3"/>
        <v>16450</v>
      </c>
      <c r="R15" s="3">
        <v>825374</v>
      </c>
      <c r="S15" s="57">
        <f t="shared" si="0"/>
        <v>31745.153846153848</v>
      </c>
      <c r="T15" s="3" t="s">
        <v>25</v>
      </c>
      <c r="U15" s="51"/>
      <c r="W15" s="47"/>
    </row>
    <row r="16" spans="1:23" s="46" customFormat="1" ht="22.5" x14ac:dyDescent="0.25">
      <c r="A16" s="132"/>
      <c r="B16" s="114">
        <v>13</v>
      </c>
      <c r="C16" s="55" t="s">
        <v>120</v>
      </c>
      <c r="D16" s="56" t="s">
        <v>121</v>
      </c>
      <c r="E16" s="3" t="s">
        <v>32</v>
      </c>
      <c r="F16" s="4">
        <v>43655</v>
      </c>
      <c r="G16" s="2">
        <v>28</v>
      </c>
      <c r="H16" s="3"/>
      <c r="I16" s="2">
        <v>3</v>
      </c>
      <c r="J16" s="3"/>
      <c r="K16" s="3">
        <f t="shared" si="1"/>
        <v>31</v>
      </c>
      <c r="L16" s="3">
        <v>12000</v>
      </c>
      <c r="M16" s="3">
        <v>2950</v>
      </c>
      <c r="N16" s="3"/>
      <c r="O16" s="2">
        <f t="shared" si="2"/>
        <v>14950</v>
      </c>
      <c r="P16" s="3">
        <v>2950</v>
      </c>
      <c r="Q16" s="2">
        <f t="shared" si="3"/>
        <v>17900</v>
      </c>
      <c r="R16" s="3">
        <v>630956</v>
      </c>
      <c r="S16" s="57">
        <f t="shared" si="0"/>
        <v>24267.538461538461</v>
      </c>
      <c r="T16" s="3" t="s">
        <v>26</v>
      </c>
      <c r="U16" s="52" t="s">
        <v>106</v>
      </c>
      <c r="W16" s="47"/>
    </row>
    <row r="17" spans="1:23" s="46" customFormat="1" ht="22.5" x14ac:dyDescent="0.25">
      <c r="A17" s="132"/>
      <c r="B17" s="115">
        <v>14</v>
      </c>
      <c r="C17" s="55" t="s">
        <v>21</v>
      </c>
      <c r="D17" s="56" t="s">
        <v>122</v>
      </c>
      <c r="E17" s="3" t="s">
        <v>32</v>
      </c>
      <c r="F17" s="3" t="s">
        <v>37</v>
      </c>
      <c r="G17" s="2">
        <v>28</v>
      </c>
      <c r="H17" s="3"/>
      <c r="I17" s="2">
        <v>3</v>
      </c>
      <c r="J17" s="3"/>
      <c r="K17" s="3">
        <f t="shared" si="1"/>
        <v>31</v>
      </c>
      <c r="L17" s="3">
        <v>13500</v>
      </c>
      <c r="M17" s="3">
        <v>2950</v>
      </c>
      <c r="N17" s="3"/>
      <c r="O17" s="2">
        <f t="shared" si="2"/>
        <v>16450</v>
      </c>
      <c r="P17" s="3">
        <v>2950</v>
      </c>
      <c r="Q17" s="2">
        <f t="shared" si="3"/>
        <v>19400</v>
      </c>
      <c r="R17" s="3">
        <v>800421</v>
      </c>
      <c r="S17" s="57">
        <f t="shared" si="0"/>
        <v>30785.423076923078</v>
      </c>
      <c r="T17" s="3" t="s">
        <v>25</v>
      </c>
      <c r="U17" s="52" t="s">
        <v>123</v>
      </c>
      <c r="W17" s="47"/>
    </row>
    <row r="18" spans="1:23" s="46" customFormat="1" ht="28.5" x14ac:dyDescent="0.25">
      <c r="A18" s="132"/>
      <c r="B18" s="114">
        <v>15</v>
      </c>
      <c r="C18" s="55" t="s">
        <v>124</v>
      </c>
      <c r="D18" s="56" t="s">
        <v>125</v>
      </c>
      <c r="E18" s="3" t="s">
        <v>32</v>
      </c>
      <c r="F18" s="4">
        <v>39091</v>
      </c>
      <c r="G18" s="2">
        <v>28</v>
      </c>
      <c r="H18" s="3"/>
      <c r="I18" s="2">
        <v>3</v>
      </c>
      <c r="J18" s="3"/>
      <c r="K18" s="3">
        <f t="shared" si="1"/>
        <v>31</v>
      </c>
      <c r="L18" s="3">
        <v>10250</v>
      </c>
      <c r="M18" s="3"/>
      <c r="N18" s="3"/>
      <c r="O18" s="2">
        <f t="shared" si="2"/>
        <v>10250</v>
      </c>
      <c r="P18" s="3">
        <v>2950</v>
      </c>
      <c r="Q18" s="2">
        <f t="shared" si="3"/>
        <v>13200</v>
      </c>
      <c r="R18" s="3">
        <v>312510</v>
      </c>
      <c r="S18" s="57">
        <f t="shared" si="0"/>
        <v>12019.615384615385</v>
      </c>
      <c r="T18" s="3" t="s">
        <v>60</v>
      </c>
      <c r="U18" s="3"/>
      <c r="W18" s="47"/>
    </row>
    <row r="19" spans="1:23" s="46" customFormat="1" x14ac:dyDescent="0.25">
      <c r="A19" s="132"/>
      <c r="B19" s="115">
        <v>16</v>
      </c>
      <c r="C19" s="55" t="s">
        <v>126</v>
      </c>
      <c r="D19" s="56" t="s">
        <v>127</v>
      </c>
      <c r="E19" s="3" t="s">
        <v>32</v>
      </c>
      <c r="F19" s="3" t="s">
        <v>128</v>
      </c>
      <c r="G19" s="2">
        <v>28</v>
      </c>
      <c r="H19" s="3"/>
      <c r="I19" s="2">
        <v>3</v>
      </c>
      <c r="J19" s="3"/>
      <c r="K19" s="3">
        <f t="shared" si="1"/>
        <v>31</v>
      </c>
      <c r="L19" s="3">
        <v>15000</v>
      </c>
      <c r="M19" s="3"/>
      <c r="N19" s="3"/>
      <c r="O19" s="2">
        <f t="shared" si="2"/>
        <v>15000</v>
      </c>
      <c r="P19" s="3">
        <v>2950</v>
      </c>
      <c r="Q19" s="2">
        <f t="shared" si="3"/>
        <v>17950</v>
      </c>
      <c r="R19" s="3">
        <v>1553793</v>
      </c>
      <c r="S19" s="57">
        <f t="shared" si="0"/>
        <v>59761.269230769234</v>
      </c>
      <c r="T19" s="3" t="s">
        <v>24</v>
      </c>
      <c r="U19" s="3"/>
      <c r="W19" s="47"/>
    </row>
    <row r="20" spans="1:23" s="46" customFormat="1" x14ac:dyDescent="0.25">
      <c r="A20" s="132"/>
      <c r="B20" s="114">
        <v>17</v>
      </c>
      <c r="C20" s="55" t="s">
        <v>129</v>
      </c>
      <c r="D20" s="56" t="s">
        <v>130</v>
      </c>
      <c r="E20" s="3" t="s">
        <v>32</v>
      </c>
      <c r="F20" s="4">
        <v>41735</v>
      </c>
      <c r="G20" s="2">
        <v>28</v>
      </c>
      <c r="H20" s="3"/>
      <c r="I20" s="2">
        <v>3</v>
      </c>
      <c r="J20" s="3"/>
      <c r="K20" s="3">
        <f t="shared" si="1"/>
        <v>31</v>
      </c>
      <c r="L20" s="3">
        <v>12000</v>
      </c>
      <c r="M20" s="3"/>
      <c r="N20" s="3"/>
      <c r="O20" s="2">
        <f t="shared" si="2"/>
        <v>12000</v>
      </c>
      <c r="P20" s="3">
        <v>2950</v>
      </c>
      <c r="Q20" s="2">
        <f t="shared" si="3"/>
        <v>14950</v>
      </c>
      <c r="R20" s="3">
        <v>633136</v>
      </c>
      <c r="S20" s="57">
        <f t="shared" si="0"/>
        <v>24351.384615384617</v>
      </c>
      <c r="T20" s="3" t="s">
        <v>26</v>
      </c>
      <c r="U20" s="3"/>
      <c r="W20" s="47"/>
    </row>
    <row r="21" spans="1:23" s="46" customFormat="1" x14ac:dyDescent="0.25">
      <c r="A21" s="132"/>
      <c r="B21" s="115">
        <v>18</v>
      </c>
      <c r="C21" s="55" t="s">
        <v>131</v>
      </c>
      <c r="D21" s="56" t="s">
        <v>132</v>
      </c>
      <c r="E21" s="3" t="s">
        <v>32</v>
      </c>
      <c r="F21" s="4">
        <v>40210</v>
      </c>
      <c r="G21" s="2">
        <v>28</v>
      </c>
      <c r="H21" s="3"/>
      <c r="I21" s="2">
        <v>3</v>
      </c>
      <c r="J21" s="3"/>
      <c r="K21" s="3">
        <f t="shared" si="1"/>
        <v>31</v>
      </c>
      <c r="L21" s="3">
        <v>12000</v>
      </c>
      <c r="M21" s="3"/>
      <c r="N21" s="3"/>
      <c r="O21" s="2">
        <f t="shared" si="2"/>
        <v>12000</v>
      </c>
      <c r="P21" s="3">
        <v>2950</v>
      </c>
      <c r="Q21" s="2">
        <f t="shared" si="3"/>
        <v>14950</v>
      </c>
      <c r="R21" s="3">
        <v>763199</v>
      </c>
      <c r="S21" s="57">
        <f t="shared" si="0"/>
        <v>29353.807692307691</v>
      </c>
      <c r="T21" s="3" t="s">
        <v>26</v>
      </c>
      <c r="U21" s="3"/>
      <c r="W21" s="47"/>
    </row>
    <row r="22" spans="1:23" s="46" customFormat="1" x14ac:dyDescent="0.25">
      <c r="A22" s="132"/>
      <c r="B22" s="114">
        <v>19</v>
      </c>
      <c r="C22" s="55" t="s">
        <v>133</v>
      </c>
      <c r="D22" s="56" t="s">
        <v>134</v>
      </c>
      <c r="E22" s="3" t="s">
        <v>32</v>
      </c>
      <c r="F22" s="4">
        <v>42131</v>
      </c>
      <c r="G22" s="2">
        <v>28</v>
      </c>
      <c r="H22" s="3"/>
      <c r="I22" s="2">
        <v>3</v>
      </c>
      <c r="J22" s="3"/>
      <c r="K22" s="3">
        <f t="shared" si="1"/>
        <v>31</v>
      </c>
      <c r="L22" s="3">
        <v>13500</v>
      </c>
      <c r="M22" s="3"/>
      <c r="N22" s="3"/>
      <c r="O22" s="2">
        <f t="shared" si="2"/>
        <v>13500</v>
      </c>
      <c r="P22" s="3">
        <v>2950</v>
      </c>
      <c r="Q22" s="2">
        <f t="shared" si="3"/>
        <v>16450</v>
      </c>
      <c r="R22" s="3">
        <v>843829</v>
      </c>
      <c r="S22" s="57">
        <f t="shared" si="0"/>
        <v>32454.961538461539</v>
      </c>
      <c r="T22" s="3" t="s">
        <v>25</v>
      </c>
      <c r="U22" s="3"/>
      <c r="W22" s="47"/>
    </row>
    <row r="23" spans="1:23" s="46" customFormat="1" ht="28.5" x14ac:dyDescent="0.25">
      <c r="A23" s="132"/>
      <c r="B23" s="115">
        <v>20</v>
      </c>
      <c r="C23" s="55" t="s">
        <v>21</v>
      </c>
      <c r="D23" s="60" t="s">
        <v>135</v>
      </c>
      <c r="E23" s="3" t="s">
        <v>32</v>
      </c>
      <c r="F23" s="4">
        <v>43508</v>
      </c>
      <c r="G23" s="2">
        <v>28</v>
      </c>
      <c r="H23" s="3"/>
      <c r="I23" s="2">
        <v>3</v>
      </c>
      <c r="J23" s="3"/>
      <c r="K23" s="3">
        <f t="shared" si="1"/>
        <v>31</v>
      </c>
      <c r="L23" s="3">
        <v>10250</v>
      </c>
      <c r="M23" s="3"/>
      <c r="N23" s="3"/>
      <c r="O23" s="2">
        <f t="shared" si="2"/>
        <v>10250</v>
      </c>
      <c r="P23" s="3">
        <v>2950</v>
      </c>
      <c r="Q23" s="2">
        <f t="shared" si="3"/>
        <v>13200</v>
      </c>
      <c r="R23" s="3">
        <v>102990</v>
      </c>
      <c r="S23" s="57">
        <f t="shared" si="0"/>
        <v>3961.1538461538462</v>
      </c>
      <c r="T23" s="3" t="s">
        <v>60</v>
      </c>
      <c r="U23" s="3"/>
      <c r="W23" s="47"/>
    </row>
    <row r="24" spans="1:23" x14ac:dyDescent="0.25">
      <c r="A24" s="132"/>
      <c r="B24" s="114">
        <v>21</v>
      </c>
      <c r="C24" s="55" t="s">
        <v>21</v>
      </c>
      <c r="D24" s="56" t="s">
        <v>136</v>
      </c>
      <c r="E24" s="3" t="s">
        <v>34</v>
      </c>
      <c r="F24" s="61">
        <v>43891</v>
      </c>
      <c r="G24" s="2">
        <v>26</v>
      </c>
      <c r="H24" s="2"/>
      <c r="I24" s="2">
        <v>3</v>
      </c>
      <c r="J24" s="2">
        <v>2</v>
      </c>
      <c r="K24" s="3">
        <v>29</v>
      </c>
      <c r="L24" s="2">
        <v>8000</v>
      </c>
      <c r="M24" s="2"/>
      <c r="N24" s="57">
        <f>L24/31*2</f>
        <v>516.12903225806451</v>
      </c>
      <c r="O24" s="57">
        <f>L24+M24-N24</f>
        <v>7483.8709677419356</v>
      </c>
      <c r="P24" s="2"/>
      <c r="Q24" s="57">
        <f>O24+P24</f>
        <v>7483.8709677419356</v>
      </c>
      <c r="R24" s="2">
        <v>25631</v>
      </c>
      <c r="S24" s="57">
        <f>R24/23</f>
        <v>1114.391304347826</v>
      </c>
      <c r="T24" s="2" t="s">
        <v>60</v>
      </c>
      <c r="U24" s="2"/>
    </row>
    <row r="25" spans="1:23" x14ac:dyDescent="0.25">
      <c r="A25" s="132"/>
      <c r="B25" s="115">
        <v>22</v>
      </c>
      <c r="C25" s="55" t="s">
        <v>137</v>
      </c>
      <c r="D25" s="60" t="s">
        <v>138</v>
      </c>
      <c r="E25" s="3" t="s">
        <v>32</v>
      </c>
      <c r="F25" s="4">
        <v>43801</v>
      </c>
      <c r="G25" s="2">
        <v>28</v>
      </c>
      <c r="H25" s="3"/>
      <c r="I25" s="2">
        <v>3</v>
      </c>
      <c r="J25" s="3"/>
      <c r="K25" s="3">
        <f t="shared" ref="K25:K43" si="4">G25-J25+I25+H25</f>
        <v>31</v>
      </c>
      <c r="L25" s="3">
        <v>12000</v>
      </c>
      <c r="M25" s="3"/>
      <c r="N25" s="3"/>
      <c r="O25" s="2">
        <f t="shared" ref="O25:O43" si="5">L25+M25-N25</f>
        <v>12000</v>
      </c>
      <c r="P25" s="3">
        <v>2950</v>
      </c>
      <c r="Q25" s="2">
        <f t="shared" ref="Q25:Q43" si="6">O25+P25</f>
        <v>14950</v>
      </c>
      <c r="R25" s="3">
        <v>607260</v>
      </c>
      <c r="S25" s="57">
        <f t="shared" ref="S25:S63" si="7">R25/26</f>
        <v>23356.153846153848</v>
      </c>
      <c r="T25" s="3" t="s">
        <v>26</v>
      </c>
      <c r="U25" s="3"/>
    </row>
    <row r="26" spans="1:23" ht="28.5" x14ac:dyDescent="0.25">
      <c r="A26" s="132"/>
      <c r="B26" s="114">
        <v>23</v>
      </c>
      <c r="C26" s="3">
        <v>36107</v>
      </c>
      <c r="D26" s="60" t="s">
        <v>139</v>
      </c>
      <c r="E26" s="3" t="s">
        <v>34</v>
      </c>
      <c r="F26" s="3" t="s">
        <v>39</v>
      </c>
      <c r="G26" s="2">
        <v>28</v>
      </c>
      <c r="H26" s="3"/>
      <c r="I26" s="2">
        <v>3</v>
      </c>
      <c r="J26" s="3"/>
      <c r="K26" s="3">
        <f t="shared" si="4"/>
        <v>31</v>
      </c>
      <c r="L26" s="3">
        <v>8000</v>
      </c>
      <c r="M26" s="3"/>
      <c r="N26" s="3"/>
      <c r="O26" s="2">
        <f t="shared" si="5"/>
        <v>8000</v>
      </c>
      <c r="P26" s="3"/>
      <c r="Q26" s="2">
        <f t="shared" si="6"/>
        <v>8000</v>
      </c>
      <c r="R26" s="3">
        <v>109058</v>
      </c>
      <c r="S26" s="57">
        <f t="shared" si="7"/>
        <v>4194.5384615384619</v>
      </c>
      <c r="T26" s="3" t="s">
        <v>60</v>
      </c>
      <c r="U26" s="3"/>
    </row>
    <row r="27" spans="1:23" x14ac:dyDescent="0.25">
      <c r="A27" s="132"/>
      <c r="B27" s="115">
        <v>24</v>
      </c>
      <c r="C27" s="3" t="s">
        <v>21</v>
      </c>
      <c r="D27" s="62" t="s">
        <v>140</v>
      </c>
      <c r="E27" s="3" t="s">
        <v>34</v>
      </c>
      <c r="F27" s="59" t="s">
        <v>37</v>
      </c>
      <c r="G27" s="2">
        <v>28</v>
      </c>
      <c r="H27" s="3"/>
      <c r="I27" s="2">
        <v>3</v>
      </c>
      <c r="J27" s="3"/>
      <c r="K27" s="3">
        <f t="shared" si="4"/>
        <v>31</v>
      </c>
      <c r="L27" s="3">
        <v>8000</v>
      </c>
      <c r="M27" s="3"/>
      <c r="N27" s="3"/>
      <c r="O27" s="2">
        <f t="shared" si="5"/>
        <v>8000</v>
      </c>
      <c r="P27" s="3"/>
      <c r="Q27" s="2">
        <f t="shared" si="6"/>
        <v>8000</v>
      </c>
      <c r="R27" s="3">
        <v>102681</v>
      </c>
      <c r="S27" s="57">
        <f t="shared" si="7"/>
        <v>3949.2692307692309</v>
      </c>
      <c r="T27" s="3" t="s">
        <v>60</v>
      </c>
      <c r="U27" s="3"/>
    </row>
    <row r="28" spans="1:23" x14ac:dyDescent="0.25">
      <c r="A28" s="132"/>
      <c r="B28" s="114">
        <v>25</v>
      </c>
      <c r="C28" s="55" t="s">
        <v>21</v>
      </c>
      <c r="D28" s="56" t="s">
        <v>141</v>
      </c>
      <c r="E28" s="2" t="s">
        <v>34</v>
      </c>
      <c r="F28" s="4">
        <v>43535</v>
      </c>
      <c r="G28" s="2">
        <v>28</v>
      </c>
      <c r="H28" s="3"/>
      <c r="I28" s="2">
        <v>3</v>
      </c>
      <c r="J28" s="3"/>
      <c r="K28" s="3">
        <f t="shared" si="4"/>
        <v>31</v>
      </c>
      <c r="L28" s="3">
        <v>8000</v>
      </c>
      <c r="M28" s="3"/>
      <c r="N28" s="3"/>
      <c r="O28" s="2">
        <f t="shared" si="5"/>
        <v>8000</v>
      </c>
      <c r="P28" s="3"/>
      <c r="Q28" s="2">
        <f t="shared" si="6"/>
        <v>8000</v>
      </c>
      <c r="R28" s="3">
        <v>136069</v>
      </c>
      <c r="S28" s="57">
        <f t="shared" si="7"/>
        <v>5233.4230769230771</v>
      </c>
      <c r="T28" s="3" t="s">
        <v>60</v>
      </c>
      <c r="U28" s="3"/>
    </row>
    <row r="29" spans="1:23" ht="28.5" x14ac:dyDescent="0.25">
      <c r="A29" s="132"/>
      <c r="B29" s="115">
        <v>26</v>
      </c>
      <c r="C29" s="55" t="s">
        <v>142</v>
      </c>
      <c r="D29" s="56" t="s">
        <v>143</v>
      </c>
      <c r="E29" s="3" t="s">
        <v>34</v>
      </c>
      <c r="F29" s="3" t="s">
        <v>44</v>
      </c>
      <c r="G29" s="2">
        <v>28</v>
      </c>
      <c r="H29" s="3"/>
      <c r="I29" s="2">
        <v>3</v>
      </c>
      <c r="J29" s="3"/>
      <c r="K29" s="3">
        <f t="shared" si="4"/>
        <v>31</v>
      </c>
      <c r="L29" s="3">
        <v>8000</v>
      </c>
      <c r="M29" s="3"/>
      <c r="N29" s="3"/>
      <c r="O29" s="2">
        <f t="shared" si="5"/>
        <v>8000</v>
      </c>
      <c r="P29" s="3"/>
      <c r="Q29" s="2">
        <f t="shared" si="6"/>
        <v>8000</v>
      </c>
      <c r="R29" s="3">
        <v>117229</v>
      </c>
      <c r="S29" s="57">
        <f t="shared" si="7"/>
        <v>4508.8076923076924</v>
      </c>
      <c r="T29" s="3" t="s">
        <v>60</v>
      </c>
      <c r="U29" s="3"/>
    </row>
    <row r="30" spans="1:23" x14ac:dyDescent="0.25">
      <c r="A30" s="132"/>
      <c r="B30" s="114">
        <v>27</v>
      </c>
      <c r="C30" s="55" t="s">
        <v>144</v>
      </c>
      <c r="D30" s="56" t="s">
        <v>145</v>
      </c>
      <c r="E30" s="3" t="s">
        <v>34</v>
      </c>
      <c r="F30" s="3" t="s">
        <v>67</v>
      </c>
      <c r="G30" s="2">
        <v>28</v>
      </c>
      <c r="H30" s="3"/>
      <c r="I30" s="2">
        <v>3</v>
      </c>
      <c r="J30" s="3"/>
      <c r="K30" s="3">
        <f t="shared" si="4"/>
        <v>31</v>
      </c>
      <c r="L30" s="3">
        <v>8000</v>
      </c>
      <c r="M30" s="3"/>
      <c r="N30" s="3"/>
      <c r="O30" s="2">
        <f t="shared" si="5"/>
        <v>8000</v>
      </c>
      <c r="P30" s="3"/>
      <c r="Q30" s="2">
        <f t="shared" si="6"/>
        <v>8000</v>
      </c>
      <c r="R30" s="3">
        <v>165662</v>
      </c>
      <c r="S30" s="57">
        <f t="shared" si="7"/>
        <v>6371.6153846153848</v>
      </c>
      <c r="T30" s="3" t="s">
        <v>60</v>
      </c>
      <c r="U30" s="3"/>
    </row>
    <row r="31" spans="1:23" x14ac:dyDescent="0.25">
      <c r="A31" s="132"/>
      <c r="B31" s="115">
        <v>28</v>
      </c>
      <c r="C31" s="55" t="s">
        <v>146</v>
      </c>
      <c r="D31" s="56" t="s">
        <v>147</v>
      </c>
      <c r="E31" s="58" t="s">
        <v>34</v>
      </c>
      <c r="F31" s="3" t="s">
        <v>148</v>
      </c>
      <c r="G31" s="2">
        <v>28</v>
      </c>
      <c r="H31" s="3"/>
      <c r="I31" s="2">
        <v>3</v>
      </c>
      <c r="J31" s="3"/>
      <c r="K31" s="3">
        <f t="shared" si="4"/>
        <v>31</v>
      </c>
      <c r="L31" s="3">
        <v>8000</v>
      </c>
      <c r="M31" s="3"/>
      <c r="N31" s="3"/>
      <c r="O31" s="2">
        <f t="shared" si="5"/>
        <v>8000</v>
      </c>
      <c r="P31" s="3"/>
      <c r="Q31" s="2">
        <f t="shared" si="6"/>
        <v>8000</v>
      </c>
      <c r="R31" s="3">
        <v>66508</v>
      </c>
      <c r="S31" s="57">
        <f t="shared" si="7"/>
        <v>2558</v>
      </c>
      <c r="T31" s="3" t="s">
        <v>60</v>
      </c>
      <c r="U31" s="3"/>
    </row>
    <row r="32" spans="1:23" ht="28.5" x14ac:dyDescent="0.25">
      <c r="A32" s="132"/>
      <c r="B32" s="114">
        <v>29</v>
      </c>
      <c r="C32" s="55" t="s">
        <v>149</v>
      </c>
      <c r="D32" s="56" t="s">
        <v>150</v>
      </c>
      <c r="E32" s="3" t="s">
        <v>34</v>
      </c>
      <c r="F32" s="3" t="s">
        <v>151</v>
      </c>
      <c r="G32" s="2">
        <v>28</v>
      </c>
      <c r="H32" s="3"/>
      <c r="I32" s="2">
        <v>3</v>
      </c>
      <c r="J32" s="3"/>
      <c r="K32" s="3">
        <f t="shared" si="4"/>
        <v>31</v>
      </c>
      <c r="L32" s="3">
        <v>8000</v>
      </c>
      <c r="M32" s="3"/>
      <c r="N32" s="3"/>
      <c r="O32" s="2">
        <f t="shared" si="5"/>
        <v>8000</v>
      </c>
      <c r="P32" s="3"/>
      <c r="Q32" s="2">
        <f t="shared" si="6"/>
        <v>8000</v>
      </c>
      <c r="R32" s="3">
        <v>127989</v>
      </c>
      <c r="S32" s="57">
        <f t="shared" si="7"/>
        <v>4922.6538461538457</v>
      </c>
      <c r="T32" s="3" t="s">
        <v>60</v>
      </c>
      <c r="U32" s="3"/>
    </row>
    <row r="33" spans="1:21" x14ac:dyDescent="0.25">
      <c r="A33" s="132"/>
      <c r="B33" s="115">
        <v>30</v>
      </c>
      <c r="C33" s="55" t="s">
        <v>152</v>
      </c>
      <c r="D33" s="56" t="s">
        <v>153</v>
      </c>
      <c r="E33" s="3" t="s">
        <v>34</v>
      </c>
      <c r="F33" s="3" t="s">
        <v>154</v>
      </c>
      <c r="G33" s="2">
        <v>28</v>
      </c>
      <c r="H33" s="3"/>
      <c r="I33" s="2">
        <v>3</v>
      </c>
      <c r="J33" s="3"/>
      <c r="K33" s="3">
        <f t="shared" si="4"/>
        <v>31</v>
      </c>
      <c r="L33" s="3">
        <v>8000</v>
      </c>
      <c r="M33" s="3"/>
      <c r="N33" s="3"/>
      <c r="O33" s="2">
        <f t="shared" si="5"/>
        <v>8000</v>
      </c>
      <c r="P33" s="3"/>
      <c r="Q33" s="2">
        <f t="shared" si="6"/>
        <v>8000</v>
      </c>
      <c r="R33" s="3">
        <v>100168</v>
      </c>
      <c r="S33" s="57">
        <f t="shared" si="7"/>
        <v>3852.6153846153848</v>
      </c>
      <c r="T33" s="3" t="s">
        <v>60</v>
      </c>
      <c r="U33" s="3"/>
    </row>
    <row r="34" spans="1:21" x14ac:dyDescent="0.25">
      <c r="A34" s="132"/>
      <c r="B34" s="114">
        <v>31</v>
      </c>
      <c r="C34" s="55" t="s">
        <v>21</v>
      </c>
      <c r="D34" s="56" t="s">
        <v>155</v>
      </c>
      <c r="E34" s="3" t="s">
        <v>34</v>
      </c>
      <c r="F34" s="4">
        <v>43627</v>
      </c>
      <c r="G34" s="2">
        <v>28</v>
      </c>
      <c r="H34" s="3"/>
      <c r="I34" s="2">
        <v>3</v>
      </c>
      <c r="J34" s="3"/>
      <c r="K34" s="3">
        <f t="shared" si="4"/>
        <v>31</v>
      </c>
      <c r="L34" s="3">
        <v>8000</v>
      </c>
      <c r="M34" s="3"/>
      <c r="N34" s="3"/>
      <c r="O34" s="2">
        <f t="shared" si="5"/>
        <v>8000</v>
      </c>
      <c r="P34" s="3"/>
      <c r="Q34" s="2">
        <f t="shared" si="6"/>
        <v>8000</v>
      </c>
      <c r="R34" s="3">
        <v>71071</v>
      </c>
      <c r="S34" s="57">
        <f t="shared" si="7"/>
        <v>2733.5</v>
      </c>
      <c r="T34" s="3" t="s">
        <v>60</v>
      </c>
      <c r="U34" s="3"/>
    </row>
    <row r="35" spans="1:21" x14ac:dyDescent="0.25">
      <c r="A35" s="132"/>
      <c r="B35" s="115">
        <v>32</v>
      </c>
      <c r="C35" s="55" t="s">
        <v>156</v>
      </c>
      <c r="D35" s="56" t="s">
        <v>157</v>
      </c>
      <c r="E35" s="3" t="s">
        <v>34</v>
      </c>
      <c r="F35" s="3" t="s">
        <v>158</v>
      </c>
      <c r="G35" s="2">
        <v>28</v>
      </c>
      <c r="H35" s="3"/>
      <c r="I35" s="2">
        <v>3</v>
      </c>
      <c r="J35" s="3"/>
      <c r="K35" s="3">
        <f t="shared" si="4"/>
        <v>31</v>
      </c>
      <c r="L35" s="3">
        <v>10000</v>
      </c>
      <c r="M35" s="3"/>
      <c r="N35" s="3"/>
      <c r="O35" s="2">
        <f t="shared" si="5"/>
        <v>10000</v>
      </c>
      <c r="P35" s="3"/>
      <c r="Q35" s="2">
        <f t="shared" si="6"/>
        <v>10000</v>
      </c>
      <c r="R35" s="3">
        <v>318985</v>
      </c>
      <c r="S35" s="57">
        <f t="shared" si="7"/>
        <v>12268.653846153846</v>
      </c>
      <c r="T35" s="3" t="s">
        <v>26</v>
      </c>
      <c r="U35" s="3"/>
    </row>
    <row r="36" spans="1:21" x14ac:dyDescent="0.25">
      <c r="A36" s="132"/>
      <c r="B36" s="114">
        <v>33</v>
      </c>
      <c r="C36" s="55" t="s">
        <v>21</v>
      </c>
      <c r="D36" s="56" t="s">
        <v>159</v>
      </c>
      <c r="E36" s="3" t="s">
        <v>34</v>
      </c>
      <c r="F36" s="3" t="s">
        <v>37</v>
      </c>
      <c r="G36" s="2">
        <v>28</v>
      </c>
      <c r="H36" s="3"/>
      <c r="I36" s="2">
        <v>3</v>
      </c>
      <c r="J36" s="3"/>
      <c r="K36" s="3">
        <f t="shared" si="4"/>
        <v>31</v>
      </c>
      <c r="L36" s="3">
        <v>8000</v>
      </c>
      <c r="M36" s="3"/>
      <c r="N36" s="3"/>
      <c r="O36" s="2">
        <f t="shared" si="5"/>
        <v>8000</v>
      </c>
      <c r="P36" s="3"/>
      <c r="Q36" s="2">
        <f t="shared" si="6"/>
        <v>8000</v>
      </c>
      <c r="R36" s="3">
        <v>111374</v>
      </c>
      <c r="S36" s="57">
        <f t="shared" si="7"/>
        <v>4283.6153846153848</v>
      </c>
      <c r="T36" s="3" t="s">
        <v>60</v>
      </c>
      <c r="U36" s="3"/>
    </row>
    <row r="37" spans="1:21" x14ac:dyDescent="0.25">
      <c r="A37" s="132"/>
      <c r="B37" s="115">
        <v>34</v>
      </c>
      <c r="C37" s="55" t="s">
        <v>21</v>
      </c>
      <c r="D37" s="56" t="s">
        <v>160</v>
      </c>
      <c r="E37" s="3" t="s">
        <v>34</v>
      </c>
      <c r="F37" s="3" t="s">
        <v>161</v>
      </c>
      <c r="G37" s="2">
        <v>28</v>
      </c>
      <c r="H37" s="3"/>
      <c r="I37" s="2">
        <v>3</v>
      </c>
      <c r="J37" s="3"/>
      <c r="K37" s="3">
        <f t="shared" si="4"/>
        <v>31</v>
      </c>
      <c r="L37" s="3">
        <v>8000</v>
      </c>
      <c r="M37" s="3"/>
      <c r="N37" s="3"/>
      <c r="O37" s="2">
        <f t="shared" si="5"/>
        <v>8000</v>
      </c>
      <c r="P37" s="3"/>
      <c r="Q37" s="2">
        <f t="shared" si="6"/>
        <v>8000</v>
      </c>
      <c r="R37" s="3">
        <v>106566</v>
      </c>
      <c r="S37" s="57">
        <f t="shared" si="7"/>
        <v>4098.6923076923076</v>
      </c>
      <c r="T37" s="3" t="s">
        <v>60</v>
      </c>
      <c r="U37" s="3"/>
    </row>
    <row r="38" spans="1:21" x14ac:dyDescent="0.25">
      <c r="A38" s="132"/>
      <c r="B38" s="114">
        <v>35</v>
      </c>
      <c r="C38" s="55" t="s">
        <v>21</v>
      </c>
      <c r="D38" s="56" t="s">
        <v>162</v>
      </c>
      <c r="E38" s="3" t="s">
        <v>34</v>
      </c>
      <c r="F38" s="4">
        <v>43474</v>
      </c>
      <c r="G38" s="2">
        <v>28</v>
      </c>
      <c r="H38" s="3"/>
      <c r="I38" s="2">
        <v>3</v>
      </c>
      <c r="J38" s="3"/>
      <c r="K38" s="3">
        <f t="shared" si="4"/>
        <v>31</v>
      </c>
      <c r="L38" s="3">
        <v>8000</v>
      </c>
      <c r="M38" s="3"/>
      <c r="N38" s="3"/>
      <c r="O38" s="2">
        <f t="shared" si="5"/>
        <v>8000</v>
      </c>
      <c r="P38" s="3"/>
      <c r="Q38" s="2">
        <f t="shared" si="6"/>
        <v>8000</v>
      </c>
      <c r="R38" s="3">
        <v>54480</v>
      </c>
      <c r="S38" s="57">
        <f t="shared" si="7"/>
        <v>2095.3846153846152</v>
      </c>
      <c r="T38" s="3" t="s">
        <v>60</v>
      </c>
      <c r="U38" s="3"/>
    </row>
    <row r="39" spans="1:21" x14ac:dyDescent="0.25">
      <c r="A39" s="132"/>
      <c r="B39" s="115">
        <v>36</v>
      </c>
      <c r="C39" s="55" t="s">
        <v>163</v>
      </c>
      <c r="D39" s="56" t="s">
        <v>76</v>
      </c>
      <c r="E39" s="3" t="s">
        <v>34</v>
      </c>
      <c r="F39" s="4">
        <v>43384</v>
      </c>
      <c r="G39" s="2">
        <v>28</v>
      </c>
      <c r="H39" s="3"/>
      <c r="I39" s="2">
        <v>3</v>
      </c>
      <c r="J39" s="3"/>
      <c r="K39" s="3">
        <f t="shared" si="4"/>
        <v>31</v>
      </c>
      <c r="L39" s="3">
        <v>8000</v>
      </c>
      <c r="M39" s="3"/>
      <c r="N39" s="3"/>
      <c r="O39" s="2">
        <f t="shared" si="5"/>
        <v>8000</v>
      </c>
      <c r="P39" s="3"/>
      <c r="Q39" s="2">
        <f t="shared" si="6"/>
        <v>8000</v>
      </c>
      <c r="R39" s="3">
        <v>283458</v>
      </c>
      <c r="S39" s="57">
        <f t="shared" si="7"/>
        <v>10902.23076923077</v>
      </c>
      <c r="T39" s="3" t="s">
        <v>60</v>
      </c>
      <c r="U39" s="3"/>
    </row>
    <row r="40" spans="1:21" x14ac:dyDescent="0.25">
      <c r="A40" s="132"/>
      <c r="B40" s="114">
        <v>37</v>
      </c>
      <c r="C40" s="55" t="s">
        <v>164</v>
      </c>
      <c r="D40" s="56" t="s">
        <v>165</v>
      </c>
      <c r="E40" s="3" t="s">
        <v>34</v>
      </c>
      <c r="F40" s="3" t="s">
        <v>166</v>
      </c>
      <c r="G40" s="2">
        <v>28</v>
      </c>
      <c r="H40" s="3"/>
      <c r="I40" s="2">
        <v>3</v>
      </c>
      <c r="J40" s="3"/>
      <c r="K40" s="3">
        <f t="shared" si="4"/>
        <v>31</v>
      </c>
      <c r="L40" s="3">
        <v>10000</v>
      </c>
      <c r="M40" s="3"/>
      <c r="N40" s="3"/>
      <c r="O40" s="2">
        <f t="shared" si="5"/>
        <v>10000</v>
      </c>
      <c r="P40" s="3"/>
      <c r="Q40" s="2">
        <f t="shared" si="6"/>
        <v>10000</v>
      </c>
      <c r="R40" s="3">
        <v>322693</v>
      </c>
      <c r="S40" s="57">
        <f t="shared" si="7"/>
        <v>12411.26923076923</v>
      </c>
      <c r="T40" s="3" t="s">
        <v>26</v>
      </c>
      <c r="U40" s="3"/>
    </row>
    <row r="41" spans="1:21" x14ac:dyDescent="0.25">
      <c r="A41" s="132"/>
      <c r="B41" s="115">
        <v>38</v>
      </c>
      <c r="C41" s="55" t="s">
        <v>167</v>
      </c>
      <c r="D41" s="56" t="s">
        <v>168</v>
      </c>
      <c r="E41" s="3" t="s">
        <v>34</v>
      </c>
      <c r="F41" s="3" t="s">
        <v>169</v>
      </c>
      <c r="G41" s="2">
        <v>28</v>
      </c>
      <c r="H41" s="3"/>
      <c r="I41" s="2">
        <v>3</v>
      </c>
      <c r="J41" s="3"/>
      <c r="K41" s="3">
        <f t="shared" si="4"/>
        <v>31</v>
      </c>
      <c r="L41" s="3">
        <v>8000</v>
      </c>
      <c r="M41" s="3"/>
      <c r="N41" s="3"/>
      <c r="O41" s="2">
        <f t="shared" si="5"/>
        <v>8000</v>
      </c>
      <c r="P41" s="3"/>
      <c r="Q41" s="2">
        <f t="shared" si="6"/>
        <v>8000</v>
      </c>
      <c r="R41" s="3">
        <v>94917</v>
      </c>
      <c r="S41" s="57">
        <f t="shared" si="7"/>
        <v>3650.6538461538462</v>
      </c>
      <c r="T41" s="3" t="s">
        <v>60</v>
      </c>
      <c r="U41" s="3"/>
    </row>
    <row r="42" spans="1:21" x14ac:dyDescent="0.25">
      <c r="A42" s="132"/>
      <c r="B42" s="114">
        <v>39</v>
      </c>
      <c r="C42" s="55" t="s">
        <v>170</v>
      </c>
      <c r="D42" s="56" t="s">
        <v>171</v>
      </c>
      <c r="E42" s="3" t="s">
        <v>34</v>
      </c>
      <c r="F42" s="3" t="s">
        <v>172</v>
      </c>
      <c r="G42" s="2">
        <v>28</v>
      </c>
      <c r="H42" s="3"/>
      <c r="I42" s="2">
        <v>3</v>
      </c>
      <c r="J42" s="3"/>
      <c r="K42" s="3">
        <f t="shared" si="4"/>
        <v>31</v>
      </c>
      <c r="L42" s="3">
        <v>8000</v>
      </c>
      <c r="M42" s="3"/>
      <c r="N42" s="3"/>
      <c r="O42" s="2">
        <f t="shared" si="5"/>
        <v>8000</v>
      </c>
      <c r="P42" s="3"/>
      <c r="Q42" s="2">
        <f t="shared" si="6"/>
        <v>8000</v>
      </c>
      <c r="R42" s="3">
        <v>214977</v>
      </c>
      <c r="S42" s="57">
        <f t="shared" si="7"/>
        <v>8268.3461538461543</v>
      </c>
      <c r="T42" s="3" t="s">
        <v>60</v>
      </c>
      <c r="U42" s="3"/>
    </row>
    <row r="43" spans="1:21" x14ac:dyDescent="0.25">
      <c r="A43" s="132"/>
      <c r="B43" s="115">
        <v>40</v>
      </c>
      <c r="C43" s="55" t="s">
        <v>173</v>
      </c>
      <c r="D43" s="60" t="s">
        <v>174</v>
      </c>
      <c r="E43" s="3" t="s">
        <v>34</v>
      </c>
      <c r="F43" s="4">
        <v>42128</v>
      </c>
      <c r="G43" s="2">
        <v>28</v>
      </c>
      <c r="H43" s="3"/>
      <c r="I43" s="2">
        <v>3</v>
      </c>
      <c r="J43" s="3"/>
      <c r="K43" s="3">
        <f t="shared" si="4"/>
        <v>31</v>
      </c>
      <c r="L43" s="3">
        <v>8000</v>
      </c>
      <c r="M43" s="3"/>
      <c r="N43" s="3"/>
      <c r="O43" s="2">
        <f t="shared" si="5"/>
        <v>8000</v>
      </c>
      <c r="P43" s="3"/>
      <c r="Q43" s="2">
        <f t="shared" si="6"/>
        <v>8000</v>
      </c>
      <c r="R43" s="3">
        <v>119928</v>
      </c>
      <c r="S43" s="57">
        <f t="shared" si="7"/>
        <v>4612.6153846153848</v>
      </c>
      <c r="T43" s="3" t="s">
        <v>60</v>
      </c>
      <c r="U43" s="3"/>
    </row>
    <row r="44" spans="1:21" x14ac:dyDescent="0.25">
      <c r="A44" s="132"/>
      <c r="B44" s="114">
        <v>41</v>
      </c>
      <c r="C44" s="55" t="s">
        <v>175</v>
      </c>
      <c r="D44" s="60" t="s">
        <v>176</v>
      </c>
      <c r="E44" s="3" t="s">
        <v>34</v>
      </c>
      <c r="F44" s="61">
        <v>41709</v>
      </c>
      <c r="G44" s="2">
        <v>28</v>
      </c>
      <c r="H44" s="2"/>
      <c r="I44" s="2">
        <v>3</v>
      </c>
      <c r="J44" s="2"/>
      <c r="K44" s="3">
        <f>G44-J44+I44+H44</f>
        <v>31</v>
      </c>
      <c r="L44" s="2">
        <v>8000</v>
      </c>
      <c r="M44" s="2"/>
      <c r="N44" s="2"/>
      <c r="O44" s="2">
        <f>L44+M44-N44</f>
        <v>8000</v>
      </c>
      <c r="P44" s="2"/>
      <c r="Q44" s="2">
        <f>O44+P44</f>
        <v>8000</v>
      </c>
      <c r="R44" s="2">
        <v>106547</v>
      </c>
      <c r="S44" s="57">
        <f t="shared" si="7"/>
        <v>4097.9615384615381</v>
      </c>
      <c r="T44" s="2" t="s">
        <v>60</v>
      </c>
      <c r="U44" s="2"/>
    </row>
    <row r="45" spans="1:21" x14ac:dyDescent="0.25">
      <c r="A45" s="132"/>
      <c r="B45" s="115">
        <v>42</v>
      </c>
      <c r="C45" s="3">
        <v>37559</v>
      </c>
      <c r="D45" s="60" t="s">
        <v>177</v>
      </c>
      <c r="E45" s="3" t="s">
        <v>34</v>
      </c>
      <c r="F45" s="4">
        <v>43532</v>
      </c>
      <c r="G45" s="2">
        <v>28</v>
      </c>
      <c r="H45" s="3"/>
      <c r="I45" s="2">
        <v>3</v>
      </c>
      <c r="J45" s="3"/>
      <c r="K45" s="3">
        <f t="shared" ref="K45:K63" si="8">G45-J45+I45+H45</f>
        <v>31</v>
      </c>
      <c r="L45" s="3">
        <v>8000</v>
      </c>
      <c r="M45" s="3"/>
      <c r="N45" s="3"/>
      <c r="O45" s="2">
        <f t="shared" ref="O45:O63" si="9">L45+M45-N45</f>
        <v>8000</v>
      </c>
      <c r="P45" s="3"/>
      <c r="Q45" s="2">
        <f t="shared" ref="Q45:Q63" si="10">O45+P45</f>
        <v>8000</v>
      </c>
      <c r="R45" s="3">
        <v>103828</v>
      </c>
      <c r="S45" s="57">
        <f t="shared" si="7"/>
        <v>3993.3846153846152</v>
      </c>
      <c r="T45" s="3" t="s">
        <v>60</v>
      </c>
      <c r="U45" s="3"/>
    </row>
    <row r="46" spans="1:21" x14ac:dyDescent="0.25">
      <c r="A46" s="132"/>
      <c r="B46" s="114">
        <v>43</v>
      </c>
      <c r="C46" s="55" t="s">
        <v>21</v>
      </c>
      <c r="D46" s="56" t="s">
        <v>178</v>
      </c>
      <c r="E46" s="2" t="s">
        <v>34</v>
      </c>
      <c r="F46" s="3" t="s">
        <v>179</v>
      </c>
      <c r="G46" s="2">
        <v>28</v>
      </c>
      <c r="H46" s="3"/>
      <c r="I46" s="2">
        <v>3</v>
      </c>
      <c r="J46" s="3"/>
      <c r="K46" s="3">
        <f t="shared" si="8"/>
        <v>31</v>
      </c>
      <c r="L46" s="2">
        <v>8000</v>
      </c>
      <c r="M46" s="3"/>
      <c r="N46" s="3"/>
      <c r="O46" s="2">
        <f t="shared" si="9"/>
        <v>8000</v>
      </c>
      <c r="P46" s="3"/>
      <c r="Q46" s="2">
        <f t="shared" si="10"/>
        <v>8000</v>
      </c>
      <c r="R46" s="3">
        <v>120519</v>
      </c>
      <c r="S46" s="57">
        <f t="shared" si="7"/>
        <v>4635.3461538461543</v>
      </c>
      <c r="T46" s="3" t="s">
        <v>60</v>
      </c>
      <c r="U46" s="3"/>
    </row>
    <row r="47" spans="1:21" x14ac:dyDescent="0.25">
      <c r="A47" s="132"/>
      <c r="B47" s="115">
        <v>44</v>
      </c>
      <c r="C47" s="55" t="s">
        <v>21</v>
      </c>
      <c r="D47" s="56" t="s">
        <v>180</v>
      </c>
      <c r="E47" s="3" t="s">
        <v>34</v>
      </c>
      <c r="F47" s="59" t="s">
        <v>37</v>
      </c>
      <c r="G47" s="2">
        <v>28</v>
      </c>
      <c r="H47" s="3"/>
      <c r="I47" s="2">
        <v>3</v>
      </c>
      <c r="J47" s="3"/>
      <c r="K47" s="3">
        <f t="shared" si="8"/>
        <v>31</v>
      </c>
      <c r="L47" s="3">
        <v>8000</v>
      </c>
      <c r="M47" s="3"/>
      <c r="N47" s="3"/>
      <c r="O47" s="2">
        <f t="shared" si="9"/>
        <v>8000</v>
      </c>
      <c r="P47" s="3"/>
      <c r="Q47" s="2">
        <f t="shared" si="10"/>
        <v>8000</v>
      </c>
      <c r="R47" s="3">
        <v>137115</v>
      </c>
      <c r="S47" s="57">
        <f t="shared" si="7"/>
        <v>5273.6538461538457</v>
      </c>
      <c r="T47" s="3" t="s">
        <v>60</v>
      </c>
      <c r="U47" s="3"/>
    </row>
    <row r="48" spans="1:21" x14ac:dyDescent="0.25">
      <c r="A48" s="132"/>
      <c r="B48" s="114">
        <v>45</v>
      </c>
      <c r="C48" s="55" t="s">
        <v>181</v>
      </c>
      <c r="D48" s="56" t="s">
        <v>182</v>
      </c>
      <c r="E48" s="58" t="s">
        <v>34</v>
      </c>
      <c r="F48" s="3" t="s">
        <v>183</v>
      </c>
      <c r="G48" s="2">
        <v>28</v>
      </c>
      <c r="H48" s="3"/>
      <c r="I48" s="2">
        <v>3</v>
      </c>
      <c r="J48" s="3"/>
      <c r="K48" s="3">
        <f t="shared" si="8"/>
        <v>31</v>
      </c>
      <c r="L48" s="2">
        <v>8000</v>
      </c>
      <c r="M48" s="3"/>
      <c r="N48" s="3"/>
      <c r="O48" s="2">
        <f t="shared" si="9"/>
        <v>8000</v>
      </c>
      <c r="P48" s="3"/>
      <c r="Q48" s="2">
        <f t="shared" si="10"/>
        <v>8000</v>
      </c>
      <c r="R48" s="3">
        <v>70860</v>
      </c>
      <c r="S48" s="57">
        <f t="shared" si="7"/>
        <v>2725.3846153846152</v>
      </c>
      <c r="T48" s="3" t="s">
        <v>60</v>
      </c>
      <c r="U48" s="3"/>
    </row>
    <row r="49" spans="1:21" x14ac:dyDescent="0.25">
      <c r="A49" s="132"/>
      <c r="B49" s="115">
        <v>46</v>
      </c>
      <c r="C49" s="55" t="s">
        <v>184</v>
      </c>
      <c r="D49" s="56" t="s">
        <v>185</v>
      </c>
      <c r="E49" s="3" t="s">
        <v>34</v>
      </c>
      <c r="F49" s="4">
        <v>43808</v>
      </c>
      <c r="G49" s="2">
        <v>28</v>
      </c>
      <c r="H49" s="3"/>
      <c r="I49" s="2">
        <v>3</v>
      </c>
      <c r="J49" s="3"/>
      <c r="K49" s="3">
        <f t="shared" si="8"/>
        <v>31</v>
      </c>
      <c r="L49" s="3">
        <v>10000</v>
      </c>
      <c r="M49" s="3"/>
      <c r="N49" s="3"/>
      <c r="O49" s="2">
        <f t="shared" si="9"/>
        <v>10000</v>
      </c>
      <c r="P49" s="3"/>
      <c r="Q49" s="2">
        <f t="shared" si="10"/>
        <v>10000</v>
      </c>
      <c r="R49" s="3">
        <v>347395</v>
      </c>
      <c r="S49" s="57">
        <f t="shared" si="7"/>
        <v>13361.346153846154</v>
      </c>
      <c r="T49" s="3" t="s">
        <v>26</v>
      </c>
      <c r="U49" s="3"/>
    </row>
    <row r="50" spans="1:21" x14ac:dyDescent="0.25">
      <c r="A50" s="132"/>
      <c r="B50" s="114">
        <v>47</v>
      </c>
      <c r="C50" s="55" t="s">
        <v>21</v>
      </c>
      <c r="D50" s="56" t="s">
        <v>186</v>
      </c>
      <c r="E50" s="3" t="s">
        <v>34</v>
      </c>
      <c r="F50" s="3" t="s">
        <v>43</v>
      </c>
      <c r="G50" s="2">
        <v>28</v>
      </c>
      <c r="H50" s="3"/>
      <c r="I50" s="2">
        <v>3</v>
      </c>
      <c r="J50" s="3"/>
      <c r="K50" s="3">
        <f t="shared" si="8"/>
        <v>31</v>
      </c>
      <c r="L50" s="3">
        <v>8000</v>
      </c>
      <c r="M50" s="3"/>
      <c r="N50" s="3"/>
      <c r="O50" s="2">
        <f t="shared" si="9"/>
        <v>8000</v>
      </c>
      <c r="P50" s="3"/>
      <c r="Q50" s="2">
        <f t="shared" si="10"/>
        <v>8000</v>
      </c>
      <c r="R50" s="3">
        <v>263160</v>
      </c>
      <c r="S50" s="57">
        <f t="shared" si="7"/>
        <v>10121.538461538461</v>
      </c>
      <c r="T50" s="3" t="s">
        <v>60</v>
      </c>
      <c r="U50" s="3"/>
    </row>
    <row r="51" spans="1:21" ht="28.5" x14ac:dyDescent="0.25">
      <c r="A51" s="132"/>
      <c r="B51" s="115">
        <v>48</v>
      </c>
      <c r="C51" s="55" t="s">
        <v>21</v>
      </c>
      <c r="D51" s="56" t="s">
        <v>187</v>
      </c>
      <c r="E51" s="3" t="s">
        <v>34</v>
      </c>
      <c r="F51" s="4">
        <v>43507</v>
      </c>
      <c r="G51" s="2">
        <v>28</v>
      </c>
      <c r="H51" s="3"/>
      <c r="I51" s="2">
        <v>3</v>
      </c>
      <c r="J51" s="3"/>
      <c r="K51" s="3">
        <f t="shared" si="8"/>
        <v>31</v>
      </c>
      <c r="L51" s="3">
        <v>8000</v>
      </c>
      <c r="M51" s="3"/>
      <c r="N51" s="3"/>
      <c r="O51" s="2">
        <f t="shared" si="9"/>
        <v>8000</v>
      </c>
      <c r="P51" s="3"/>
      <c r="Q51" s="2">
        <f t="shared" si="10"/>
        <v>8000</v>
      </c>
      <c r="R51" s="3">
        <v>164185</v>
      </c>
      <c r="S51" s="57">
        <f t="shared" si="7"/>
        <v>6314.8076923076924</v>
      </c>
      <c r="T51" s="3" t="s">
        <v>60</v>
      </c>
      <c r="U51" s="3"/>
    </row>
    <row r="52" spans="1:21" x14ac:dyDescent="0.25">
      <c r="A52" s="132"/>
      <c r="B52" s="114">
        <v>49</v>
      </c>
      <c r="C52" s="55" t="s">
        <v>188</v>
      </c>
      <c r="D52" s="56" t="s">
        <v>89</v>
      </c>
      <c r="E52" s="3" t="s">
        <v>34</v>
      </c>
      <c r="F52" s="4" t="s">
        <v>86</v>
      </c>
      <c r="G52" s="2">
        <v>28</v>
      </c>
      <c r="H52" s="3"/>
      <c r="I52" s="2">
        <v>3</v>
      </c>
      <c r="J52" s="3"/>
      <c r="K52" s="3">
        <f t="shared" si="8"/>
        <v>31</v>
      </c>
      <c r="L52" s="3">
        <v>11000</v>
      </c>
      <c r="M52" s="3"/>
      <c r="N52" s="3"/>
      <c r="O52" s="2">
        <f t="shared" si="9"/>
        <v>11000</v>
      </c>
      <c r="P52" s="3"/>
      <c r="Q52" s="2">
        <f t="shared" si="10"/>
        <v>11000</v>
      </c>
      <c r="R52" s="3">
        <v>371111</v>
      </c>
      <c r="S52" s="57">
        <f t="shared" si="7"/>
        <v>14273.5</v>
      </c>
      <c r="T52" s="3" t="s">
        <v>25</v>
      </c>
      <c r="U52" s="3"/>
    </row>
    <row r="53" spans="1:21" x14ac:dyDescent="0.25">
      <c r="A53" s="132"/>
      <c r="B53" s="115">
        <v>50</v>
      </c>
      <c r="C53" s="55" t="s">
        <v>189</v>
      </c>
      <c r="D53" s="56" t="s">
        <v>190</v>
      </c>
      <c r="E53" s="3" t="s">
        <v>34</v>
      </c>
      <c r="F53" s="4">
        <v>42889</v>
      </c>
      <c r="G53" s="2">
        <v>28</v>
      </c>
      <c r="H53" s="3"/>
      <c r="I53" s="2">
        <v>3</v>
      </c>
      <c r="J53" s="3"/>
      <c r="K53" s="3">
        <f t="shared" si="8"/>
        <v>31</v>
      </c>
      <c r="L53" s="3">
        <v>10000</v>
      </c>
      <c r="M53" s="3"/>
      <c r="N53" s="3"/>
      <c r="O53" s="2">
        <f t="shared" si="9"/>
        <v>10000</v>
      </c>
      <c r="P53" s="3"/>
      <c r="Q53" s="2">
        <f t="shared" si="10"/>
        <v>10000</v>
      </c>
      <c r="R53" s="3">
        <v>347220</v>
      </c>
      <c r="S53" s="57">
        <f t="shared" si="7"/>
        <v>13354.615384615385</v>
      </c>
      <c r="T53" s="3" t="s">
        <v>26</v>
      </c>
      <c r="U53" s="3"/>
    </row>
    <row r="54" spans="1:21" x14ac:dyDescent="0.25">
      <c r="A54" s="132"/>
      <c r="B54" s="114">
        <v>51</v>
      </c>
      <c r="C54" s="55" t="s">
        <v>191</v>
      </c>
      <c r="D54" s="56" t="s">
        <v>176</v>
      </c>
      <c r="E54" s="3" t="s">
        <v>34</v>
      </c>
      <c r="F54" s="3" t="s">
        <v>86</v>
      </c>
      <c r="G54" s="2">
        <v>28</v>
      </c>
      <c r="H54" s="3"/>
      <c r="I54" s="2">
        <v>3</v>
      </c>
      <c r="J54" s="3"/>
      <c r="K54" s="3">
        <f t="shared" si="8"/>
        <v>31</v>
      </c>
      <c r="L54" s="3">
        <v>8000</v>
      </c>
      <c r="M54" s="3"/>
      <c r="N54" s="3"/>
      <c r="O54" s="2">
        <f t="shared" si="9"/>
        <v>8000</v>
      </c>
      <c r="P54" s="3"/>
      <c r="Q54" s="2">
        <f t="shared" si="10"/>
        <v>8000</v>
      </c>
      <c r="R54" s="3">
        <v>130920</v>
      </c>
      <c r="S54" s="57">
        <f t="shared" si="7"/>
        <v>5035.3846153846152</v>
      </c>
      <c r="T54" s="3" t="s">
        <v>60</v>
      </c>
      <c r="U54" s="3"/>
    </row>
    <row r="55" spans="1:21" x14ac:dyDescent="0.25">
      <c r="A55" s="132"/>
      <c r="B55" s="115">
        <v>52</v>
      </c>
      <c r="C55" s="55" t="s">
        <v>192</v>
      </c>
      <c r="D55" s="56" t="s">
        <v>83</v>
      </c>
      <c r="E55" s="3" t="s">
        <v>34</v>
      </c>
      <c r="F55" s="3" t="s">
        <v>84</v>
      </c>
      <c r="G55" s="2">
        <v>28</v>
      </c>
      <c r="H55" s="3"/>
      <c r="I55" s="2">
        <v>3</v>
      </c>
      <c r="J55" s="3"/>
      <c r="K55" s="3">
        <f t="shared" si="8"/>
        <v>31</v>
      </c>
      <c r="L55" s="3">
        <v>10000</v>
      </c>
      <c r="M55" s="3"/>
      <c r="N55" s="3"/>
      <c r="O55" s="2">
        <f t="shared" si="9"/>
        <v>10000</v>
      </c>
      <c r="P55" s="3"/>
      <c r="Q55" s="2">
        <f t="shared" si="10"/>
        <v>10000</v>
      </c>
      <c r="R55" s="3">
        <v>347907</v>
      </c>
      <c r="S55" s="57">
        <f t="shared" si="7"/>
        <v>13381.038461538461</v>
      </c>
      <c r="T55" s="3" t="s">
        <v>26</v>
      </c>
      <c r="U55" s="3"/>
    </row>
    <row r="56" spans="1:21" x14ac:dyDescent="0.25">
      <c r="A56" s="132"/>
      <c r="B56" s="114">
        <v>53</v>
      </c>
      <c r="C56" s="55" t="s">
        <v>21</v>
      </c>
      <c r="D56" s="56" t="s">
        <v>193</v>
      </c>
      <c r="E56" s="3" t="s">
        <v>34</v>
      </c>
      <c r="F56" s="3" t="s">
        <v>39</v>
      </c>
      <c r="G56" s="2">
        <v>28</v>
      </c>
      <c r="H56" s="3"/>
      <c r="I56" s="2">
        <v>3</v>
      </c>
      <c r="J56" s="3"/>
      <c r="K56" s="3">
        <f t="shared" si="8"/>
        <v>31</v>
      </c>
      <c r="L56" s="3">
        <v>8000</v>
      </c>
      <c r="M56" s="3"/>
      <c r="N56" s="3"/>
      <c r="O56" s="2">
        <f t="shared" si="9"/>
        <v>8000</v>
      </c>
      <c r="P56" s="3"/>
      <c r="Q56" s="2">
        <f t="shared" si="10"/>
        <v>8000</v>
      </c>
      <c r="R56" s="3">
        <v>140508</v>
      </c>
      <c r="S56" s="57">
        <f t="shared" si="7"/>
        <v>5404.1538461538457</v>
      </c>
      <c r="T56" s="3" t="s">
        <v>60</v>
      </c>
      <c r="U56" s="3"/>
    </row>
    <row r="57" spans="1:21" x14ac:dyDescent="0.25">
      <c r="A57" s="132"/>
      <c r="B57" s="115">
        <v>54</v>
      </c>
      <c r="C57" s="55" t="s">
        <v>21</v>
      </c>
      <c r="D57" s="56" t="s">
        <v>89</v>
      </c>
      <c r="E57" s="3" t="s">
        <v>34</v>
      </c>
      <c r="F57" s="4">
        <v>43750</v>
      </c>
      <c r="G57" s="2">
        <v>28</v>
      </c>
      <c r="H57" s="3"/>
      <c r="I57" s="2">
        <v>3</v>
      </c>
      <c r="J57" s="3"/>
      <c r="K57" s="3">
        <f t="shared" si="8"/>
        <v>31</v>
      </c>
      <c r="L57" s="3">
        <v>8000</v>
      </c>
      <c r="M57" s="3"/>
      <c r="N57" s="3"/>
      <c r="O57" s="2">
        <f t="shared" si="9"/>
        <v>8000</v>
      </c>
      <c r="P57" s="3"/>
      <c r="Q57" s="2">
        <f t="shared" si="10"/>
        <v>8000</v>
      </c>
      <c r="R57" s="3">
        <v>184620</v>
      </c>
      <c r="S57" s="57">
        <f t="shared" si="7"/>
        <v>7100.7692307692305</v>
      </c>
      <c r="T57" s="3" t="s">
        <v>60</v>
      </c>
      <c r="U57" s="3"/>
    </row>
    <row r="58" spans="1:21" x14ac:dyDescent="0.25">
      <c r="A58" s="132"/>
      <c r="B58" s="114">
        <v>55</v>
      </c>
      <c r="C58" s="55" t="s">
        <v>21</v>
      </c>
      <c r="D58" s="56" t="s">
        <v>194</v>
      </c>
      <c r="E58" s="3" t="s">
        <v>34</v>
      </c>
      <c r="F58" s="4">
        <v>43689</v>
      </c>
      <c r="G58" s="2">
        <v>28</v>
      </c>
      <c r="H58" s="3"/>
      <c r="I58" s="2">
        <v>3</v>
      </c>
      <c r="J58" s="3"/>
      <c r="K58" s="3">
        <f t="shared" si="8"/>
        <v>31</v>
      </c>
      <c r="L58" s="3">
        <v>8000</v>
      </c>
      <c r="M58" s="3"/>
      <c r="N58" s="3"/>
      <c r="O58" s="2">
        <f t="shared" si="9"/>
        <v>8000</v>
      </c>
      <c r="P58" s="3"/>
      <c r="Q58" s="2">
        <f t="shared" si="10"/>
        <v>8000</v>
      </c>
      <c r="R58" s="3">
        <v>88934</v>
      </c>
      <c r="S58" s="57">
        <f t="shared" si="7"/>
        <v>3420.5384615384614</v>
      </c>
      <c r="T58" s="3" t="s">
        <v>60</v>
      </c>
      <c r="U58" s="3"/>
    </row>
    <row r="59" spans="1:21" x14ac:dyDescent="0.25">
      <c r="A59" s="132"/>
      <c r="B59" s="115">
        <v>56</v>
      </c>
      <c r="C59" s="55" t="s">
        <v>21</v>
      </c>
      <c r="D59" s="56" t="s">
        <v>81</v>
      </c>
      <c r="E59" s="3" t="s">
        <v>34</v>
      </c>
      <c r="F59" s="4">
        <v>43689</v>
      </c>
      <c r="G59" s="2">
        <v>28</v>
      </c>
      <c r="H59" s="3"/>
      <c r="I59" s="2">
        <v>3</v>
      </c>
      <c r="J59" s="3"/>
      <c r="K59" s="3">
        <f t="shared" si="8"/>
        <v>31</v>
      </c>
      <c r="L59" s="3">
        <v>8000</v>
      </c>
      <c r="M59" s="3"/>
      <c r="N59" s="3"/>
      <c r="O59" s="2">
        <f t="shared" si="9"/>
        <v>8000</v>
      </c>
      <c r="P59" s="3"/>
      <c r="Q59" s="2">
        <f t="shared" si="10"/>
        <v>8000</v>
      </c>
      <c r="R59" s="3">
        <v>90729</v>
      </c>
      <c r="S59" s="57">
        <f t="shared" si="7"/>
        <v>3489.5769230769229</v>
      </c>
      <c r="T59" s="3" t="s">
        <v>60</v>
      </c>
      <c r="U59" s="3"/>
    </row>
    <row r="60" spans="1:21" x14ac:dyDescent="0.25">
      <c r="A60" s="132"/>
      <c r="B60" s="114">
        <v>57</v>
      </c>
      <c r="C60" s="55" t="s">
        <v>195</v>
      </c>
      <c r="D60" s="56" t="s">
        <v>165</v>
      </c>
      <c r="E60" s="3" t="s">
        <v>74</v>
      </c>
      <c r="F60" s="3"/>
      <c r="G60" s="2">
        <v>28</v>
      </c>
      <c r="H60" s="3"/>
      <c r="I60" s="2">
        <v>3</v>
      </c>
      <c r="J60" s="3"/>
      <c r="K60" s="3">
        <f t="shared" si="8"/>
        <v>31</v>
      </c>
      <c r="L60" s="3">
        <v>12000</v>
      </c>
      <c r="M60" s="3"/>
      <c r="N60" s="3"/>
      <c r="O60" s="2">
        <f t="shared" si="9"/>
        <v>12000</v>
      </c>
      <c r="P60" s="3"/>
      <c r="Q60" s="2">
        <f t="shared" si="10"/>
        <v>12000</v>
      </c>
      <c r="R60" s="3"/>
      <c r="S60" s="57">
        <f t="shared" si="7"/>
        <v>0</v>
      </c>
      <c r="T60" s="3"/>
      <c r="U60" s="3"/>
    </row>
    <row r="61" spans="1:21" x14ac:dyDescent="0.25">
      <c r="A61" s="132"/>
      <c r="B61" s="115">
        <v>58</v>
      </c>
      <c r="C61" s="55" t="s">
        <v>195</v>
      </c>
      <c r="D61" s="56" t="s">
        <v>196</v>
      </c>
      <c r="E61" s="3" t="s">
        <v>74</v>
      </c>
      <c r="F61" s="3"/>
      <c r="G61" s="2">
        <v>28</v>
      </c>
      <c r="H61" s="3"/>
      <c r="I61" s="2">
        <v>3</v>
      </c>
      <c r="J61" s="3"/>
      <c r="K61" s="3">
        <f t="shared" si="8"/>
        <v>31</v>
      </c>
      <c r="L61" s="3">
        <v>12000</v>
      </c>
      <c r="M61" s="3"/>
      <c r="N61" s="3"/>
      <c r="O61" s="2">
        <f t="shared" si="9"/>
        <v>12000</v>
      </c>
      <c r="P61" s="3">
        <v>7590</v>
      </c>
      <c r="Q61" s="2">
        <f t="shared" si="10"/>
        <v>19590</v>
      </c>
      <c r="R61" s="3"/>
      <c r="S61" s="57">
        <f t="shared" si="7"/>
        <v>0</v>
      </c>
      <c r="T61" s="3"/>
      <c r="U61" s="3"/>
    </row>
    <row r="62" spans="1:21" x14ac:dyDescent="0.25">
      <c r="A62" s="132"/>
      <c r="B62" s="114">
        <v>59</v>
      </c>
      <c r="C62" s="55"/>
      <c r="D62" s="56" t="s">
        <v>197</v>
      </c>
      <c r="E62" s="3"/>
      <c r="F62" s="3"/>
      <c r="G62" s="2"/>
      <c r="H62" s="3"/>
      <c r="I62" s="2"/>
      <c r="J62" s="3"/>
      <c r="K62" s="3">
        <f t="shared" si="8"/>
        <v>0</v>
      </c>
      <c r="L62" s="3">
        <v>370250</v>
      </c>
      <c r="M62" s="3">
        <v>21100</v>
      </c>
      <c r="N62" s="3">
        <v>0</v>
      </c>
      <c r="O62" s="2">
        <f t="shared" si="9"/>
        <v>391350</v>
      </c>
      <c r="P62" s="3">
        <v>62350</v>
      </c>
      <c r="Q62" s="2">
        <f t="shared" si="10"/>
        <v>453700</v>
      </c>
      <c r="R62" s="3">
        <v>8778565</v>
      </c>
      <c r="S62" s="57">
        <f t="shared" si="7"/>
        <v>337637.11538461538</v>
      </c>
      <c r="T62" s="3"/>
      <c r="U62" s="3"/>
    </row>
    <row r="63" spans="1:21" x14ac:dyDescent="0.25">
      <c r="A63" s="132"/>
      <c r="B63" s="115">
        <v>60</v>
      </c>
      <c r="C63" s="55"/>
      <c r="D63" s="56" t="s">
        <v>198</v>
      </c>
      <c r="E63" s="3"/>
      <c r="F63" s="3"/>
      <c r="G63" s="2"/>
      <c r="H63" s="3"/>
      <c r="I63" s="2"/>
      <c r="J63" s="3"/>
      <c r="K63" s="3">
        <f t="shared" si="8"/>
        <v>0</v>
      </c>
      <c r="L63" s="3">
        <v>168000</v>
      </c>
      <c r="M63" s="3">
        <v>0</v>
      </c>
      <c r="N63" s="3">
        <v>516</v>
      </c>
      <c r="O63" s="2">
        <f t="shared" si="9"/>
        <v>167484</v>
      </c>
      <c r="P63" s="3">
        <v>2950</v>
      </c>
      <c r="Q63" s="2">
        <f t="shared" si="10"/>
        <v>170434</v>
      </c>
      <c r="R63" s="3">
        <v>3256704</v>
      </c>
      <c r="S63" s="57">
        <f t="shared" si="7"/>
        <v>125257.84615384616</v>
      </c>
      <c r="T63" s="3"/>
      <c r="U63" s="3"/>
    </row>
    <row r="64" spans="1:21" x14ac:dyDescent="0.25">
      <c r="A64" s="132"/>
    </row>
    <row r="65" spans="1:22" s="43" customFormat="1" ht="15.75" x14ac:dyDescent="0.25">
      <c r="A65" s="132"/>
      <c r="B65" s="128" t="s">
        <v>199</v>
      </c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9"/>
    </row>
    <row r="66" spans="1:22" s="46" customFormat="1" ht="36" x14ac:dyDescent="0.25">
      <c r="A66" s="132"/>
      <c r="B66" s="108" t="s">
        <v>0</v>
      </c>
      <c r="C66" s="45" t="s">
        <v>1</v>
      </c>
      <c r="D66" s="48" t="s">
        <v>2</v>
      </c>
      <c r="E66" s="49" t="s">
        <v>3</v>
      </c>
      <c r="F66" s="49" t="s">
        <v>17</v>
      </c>
      <c r="G66" s="49" t="s">
        <v>4</v>
      </c>
      <c r="H66" s="49" t="s">
        <v>5</v>
      </c>
      <c r="I66" s="49" t="s">
        <v>6</v>
      </c>
      <c r="J66" s="49" t="s">
        <v>7</v>
      </c>
      <c r="K66" s="50" t="s">
        <v>16</v>
      </c>
      <c r="L66" s="49" t="s">
        <v>8</v>
      </c>
      <c r="M66" s="49" t="s">
        <v>20</v>
      </c>
      <c r="N66" s="49" t="s">
        <v>9</v>
      </c>
      <c r="O66" s="49" t="s">
        <v>18</v>
      </c>
      <c r="P66" s="49" t="s">
        <v>19</v>
      </c>
      <c r="Q66" s="49" t="s">
        <v>10</v>
      </c>
      <c r="R66" s="49" t="s">
        <v>14</v>
      </c>
      <c r="S66" s="49" t="s">
        <v>15</v>
      </c>
      <c r="T66" s="49" t="s">
        <v>13</v>
      </c>
      <c r="U66" s="49" t="s">
        <v>11</v>
      </c>
    </row>
    <row r="67" spans="1:22" s="46" customFormat="1" x14ac:dyDescent="0.25">
      <c r="A67" s="132"/>
      <c r="B67" s="109">
        <v>1</v>
      </c>
      <c r="C67" s="45">
        <v>35556</v>
      </c>
      <c r="D67" s="42" t="s">
        <v>200</v>
      </c>
      <c r="E67" s="44" t="s">
        <v>22</v>
      </c>
      <c r="F67" s="63" t="s">
        <v>47</v>
      </c>
      <c r="G67" s="44">
        <v>28</v>
      </c>
      <c r="H67" s="44"/>
      <c r="I67" s="44">
        <v>3</v>
      </c>
      <c r="J67" s="44"/>
      <c r="K67" s="42">
        <f>G67-J67+I67+H67</f>
        <v>31</v>
      </c>
      <c r="L67" s="44">
        <v>24000</v>
      </c>
      <c r="M67" s="44"/>
      <c r="N67" s="44"/>
      <c r="O67" s="44">
        <f>L67+M67-N67</f>
        <v>24000</v>
      </c>
      <c r="P67" s="44"/>
      <c r="Q67" s="44">
        <f>O67+P67</f>
        <v>24000</v>
      </c>
      <c r="R67" s="44"/>
      <c r="S67" s="23">
        <f t="shared" ref="S67:S109" si="11">R67/26</f>
        <v>0</v>
      </c>
      <c r="T67" s="44"/>
      <c r="U67" s="44"/>
    </row>
    <row r="68" spans="1:22" s="46" customFormat="1" x14ac:dyDescent="0.25">
      <c r="A68" s="132"/>
      <c r="B68" s="110">
        <v>2</v>
      </c>
      <c r="C68" s="21">
        <v>16147</v>
      </c>
      <c r="D68" s="42" t="s">
        <v>201</v>
      </c>
      <c r="E68" s="42" t="s">
        <v>23</v>
      </c>
      <c r="F68" s="64" t="s">
        <v>202</v>
      </c>
      <c r="G68" s="44">
        <v>28</v>
      </c>
      <c r="H68" s="42"/>
      <c r="I68" s="44">
        <v>3</v>
      </c>
      <c r="J68" s="42"/>
      <c r="K68" s="42">
        <f t="shared" ref="K68:K86" si="12">G68-J68+I68+H68</f>
        <v>31</v>
      </c>
      <c r="L68" s="42">
        <v>13000</v>
      </c>
      <c r="M68" s="42"/>
      <c r="N68" s="42"/>
      <c r="O68" s="44">
        <f t="shared" ref="O68:O86" si="13">L68+M68-N68</f>
        <v>13000</v>
      </c>
      <c r="P68" s="42">
        <v>6000</v>
      </c>
      <c r="Q68" s="44">
        <f t="shared" ref="Q68:Q86" si="14">O68+P68</f>
        <v>19000</v>
      </c>
      <c r="R68" s="42">
        <v>7011813</v>
      </c>
      <c r="S68" s="23">
        <f t="shared" si="11"/>
        <v>269685.11538461538</v>
      </c>
      <c r="T68" s="42"/>
      <c r="U68" s="41"/>
    </row>
    <row r="69" spans="1:22" s="46" customFormat="1" x14ac:dyDescent="0.25">
      <c r="A69" s="132"/>
      <c r="B69" s="109">
        <v>3</v>
      </c>
      <c r="C69" s="22" t="s">
        <v>21</v>
      </c>
      <c r="D69" s="42" t="s">
        <v>203</v>
      </c>
      <c r="E69" s="42" t="s">
        <v>23</v>
      </c>
      <c r="F69" s="64" t="s">
        <v>37</v>
      </c>
      <c r="G69" s="44">
        <v>28</v>
      </c>
      <c r="H69" s="42"/>
      <c r="I69" s="44">
        <v>3</v>
      </c>
      <c r="J69" s="42"/>
      <c r="K69" s="42">
        <f t="shared" si="12"/>
        <v>31</v>
      </c>
      <c r="L69" s="42">
        <v>13000</v>
      </c>
      <c r="M69" s="42"/>
      <c r="N69" s="42"/>
      <c r="O69" s="44">
        <f t="shared" si="13"/>
        <v>13000</v>
      </c>
      <c r="P69" s="42">
        <v>6000</v>
      </c>
      <c r="Q69" s="44">
        <f t="shared" si="14"/>
        <v>19000</v>
      </c>
      <c r="R69" s="42"/>
      <c r="S69" s="23">
        <f t="shared" si="11"/>
        <v>0</v>
      </c>
      <c r="T69" s="42"/>
      <c r="U69" s="41"/>
    </row>
    <row r="70" spans="1:22" s="46" customFormat="1" x14ac:dyDescent="0.25">
      <c r="A70" s="132"/>
      <c r="B70" s="110">
        <v>4</v>
      </c>
      <c r="C70" s="45">
        <v>16149</v>
      </c>
      <c r="D70" s="42" t="s">
        <v>90</v>
      </c>
      <c r="E70" s="12" t="s">
        <v>32</v>
      </c>
      <c r="F70" s="65" t="s">
        <v>204</v>
      </c>
      <c r="G70" s="44">
        <v>28</v>
      </c>
      <c r="H70" s="42"/>
      <c r="I70" s="44">
        <v>3</v>
      </c>
      <c r="J70" s="42"/>
      <c r="K70" s="42">
        <f t="shared" si="12"/>
        <v>31</v>
      </c>
      <c r="L70" s="42">
        <v>12000</v>
      </c>
      <c r="M70" s="42"/>
      <c r="N70" s="42"/>
      <c r="O70" s="44">
        <f t="shared" si="13"/>
        <v>12000</v>
      </c>
      <c r="P70" s="42">
        <v>2750</v>
      </c>
      <c r="Q70" s="44">
        <f t="shared" si="14"/>
        <v>14750</v>
      </c>
      <c r="R70" s="42">
        <v>619648</v>
      </c>
      <c r="S70" s="23">
        <f t="shared" si="11"/>
        <v>23832.615384615383</v>
      </c>
      <c r="T70" s="42" t="s">
        <v>26</v>
      </c>
      <c r="U70" s="41"/>
    </row>
    <row r="71" spans="1:22" s="46" customFormat="1" x14ac:dyDescent="0.25">
      <c r="A71" s="132"/>
      <c r="B71" s="109">
        <v>5</v>
      </c>
      <c r="C71" s="45">
        <v>37401</v>
      </c>
      <c r="D71" s="42" t="s">
        <v>205</v>
      </c>
      <c r="E71" s="42" t="s">
        <v>32</v>
      </c>
      <c r="F71" s="64" t="s">
        <v>49</v>
      </c>
      <c r="G71" s="44">
        <v>19</v>
      </c>
      <c r="H71" s="42"/>
      <c r="I71" s="44">
        <v>2</v>
      </c>
      <c r="J71" s="42">
        <v>10</v>
      </c>
      <c r="K71" s="42">
        <v>21</v>
      </c>
      <c r="L71" s="42">
        <v>10250</v>
      </c>
      <c r="M71" s="42"/>
      <c r="N71" s="18">
        <f>L71/31*10</f>
        <v>3306.4516129032254</v>
      </c>
      <c r="O71" s="23">
        <f t="shared" si="13"/>
        <v>6943.5483870967746</v>
      </c>
      <c r="P71" s="42">
        <v>1866</v>
      </c>
      <c r="Q71" s="23">
        <f t="shared" si="14"/>
        <v>8809.5483870967746</v>
      </c>
      <c r="R71" s="42">
        <v>341938</v>
      </c>
      <c r="S71" s="23">
        <f>R71/19</f>
        <v>17996.736842105263</v>
      </c>
      <c r="T71" s="42" t="s">
        <v>60</v>
      </c>
      <c r="U71" s="41"/>
    </row>
    <row r="72" spans="1:22" s="46" customFormat="1" x14ac:dyDescent="0.25">
      <c r="A72" s="132"/>
      <c r="B72" s="110">
        <v>6</v>
      </c>
      <c r="C72" s="45">
        <v>37035</v>
      </c>
      <c r="D72" s="42" t="s">
        <v>206</v>
      </c>
      <c r="E72" s="42" t="s">
        <v>23</v>
      </c>
      <c r="F72" s="64" t="s">
        <v>207</v>
      </c>
      <c r="G72" s="44">
        <v>28</v>
      </c>
      <c r="H72" s="42"/>
      <c r="I72" s="44">
        <v>3</v>
      </c>
      <c r="J72" s="42"/>
      <c r="K72" s="42">
        <f t="shared" si="12"/>
        <v>31</v>
      </c>
      <c r="L72" s="42">
        <v>13000</v>
      </c>
      <c r="M72" s="42"/>
      <c r="N72" s="42"/>
      <c r="O72" s="44">
        <f t="shared" si="13"/>
        <v>13000</v>
      </c>
      <c r="P72" s="42">
        <v>6000</v>
      </c>
      <c r="Q72" s="44">
        <f t="shared" si="14"/>
        <v>19000</v>
      </c>
      <c r="R72" s="42">
        <v>1898903</v>
      </c>
      <c r="S72" s="23">
        <f t="shared" si="11"/>
        <v>73034.730769230766</v>
      </c>
      <c r="T72" s="42"/>
      <c r="U72" s="41"/>
    </row>
    <row r="73" spans="1:22" s="46" customFormat="1" x14ac:dyDescent="0.25">
      <c r="A73" s="132"/>
      <c r="B73" s="109">
        <v>7</v>
      </c>
      <c r="C73" s="45">
        <v>16145</v>
      </c>
      <c r="D73" s="42" t="s">
        <v>208</v>
      </c>
      <c r="E73" s="42" t="s">
        <v>32</v>
      </c>
      <c r="F73" s="64" t="s">
        <v>209</v>
      </c>
      <c r="G73" s="44">
        <v>28</v>
      </c>
      <c r="H73" s="42"/>
      <c r="I73" s="44">
        <v>3</v>
      </c>
      <c r="J73" s="42"/>
      <c r="K73" s="42">
        <f t="shared" si="12"/>
        <v>31</v>
      </c>
      <c r="L73" s="42">
        <v>12000</v>
      </c>
      <c r="M73" s="42"/>
      <c r="N73" s="42"/>
      <c r="O73" s="44">
        <f t="shared" si="13"/>
        <v>12000</v>
      </c>
      <c r="P73" s="42">
        <v>2750</v>
      </c>
      <c r="Q73" s="44">
        <f t="shared" si="14"/>
        <v>14750</v>
      </c>
      <c r="R73" s="42">
        <v>541831</v>
      </c>
      <c r="S73" s="23">
        <f t="shared" si="11"/>
        <v>20839.653846153848</v>
      </c>
      <c r="T73" s="42" t="s">
        <v>26</v>
      </c>
      <c r="U73" s="41"/>
    </row>
    <row r="74" spans="1:22" s="46" customFormat="1" x14ac:dyDescent="0.25">
      <c r="A74" s="132"/>
      <c r="B74" s="110">
        <v>8</v>
      </c>
      <c r="C74" s="45">
        <v>32888</v>
      </c>
      <c r="D74" s="42" t="s">
        <v>210</v>
      </c>
      <c r="E74" s="42" t="s">
        <v>32</v>
      </c>
      <c r="F74" s="64" t="s">
        <v>211</v>
      </c>
      <c r="G74" s="44">
        <v>28</v>
      </c>
      <c r="H74" s="42"/>
      <c r="I74" s="44">
        <v>3</v>
      </c>
      <c r="J74" s="42"/>
      <c r="K74" s="42">
        <f t="shared" si="12"/>
        <v>31</v>
      </c>
      <c r="L74" s="42">
        <v>10250</v>
      </c>
      <c r="M74" s="42"/>
      <c r="N74" s="42"/>
      <c r="O74" s="44">
        <f t="shared" si="13"/>
        <v>10250</v>
      </c>
      <c r="P74" s="42">
        <v>2750</v>
      </c>
      <c r="Q74" s="44">
        <f t="shared" si="14"/>
        <v>13000</v>
      </c>
      <c r="R74" s="42">
        <v>346613</v>
      </c>
      <c r="S74" s="23">
        <f t="shared" si="11"/>
        <v>13331.26923076923</v>
      </c>
      <c r="T74" s="42" t="s">
        <v>60</v>
      </c>
      <c r="U74" s="41"/>
    </row>
    <row r="75" spans="1:22" s="46" customFormat="1" x14ac:dyDescent="0.25">
      <c r="A75" s="132"/>
      <c r="B75" s="109">
        <v>9</v>
      </c>
      <c r="C75" s="45">
        <v>33573</v>
      </c>
      <c r="D75" s="42" t="s">
        <v>212</v>
      </c>
      <c r="E75" s="42" t="s">
        <v>32</v>
      </c>
      <c r="F75" s="64" t="s">
        <v>213</v>
      </c>
      <c r="G75" s="44">
        <v>28</v>
      </c>
      <c r="H75" s="42"/>
      <c r="I75" s="44">
        <v>3</v>
      </c>
      <c r="J75" s="42"/>
      <c r="K75" s="42">
        <f t="shared" si="12"/>
        <v>31</v>
      </c>
      <c r="L75" s="42">
        <v>10250</v>
      </c>
      <c r="M75" s="42"/>
      <c r="N75" s="42"/>
      <c r="O75" s="44">
        <f t="shared" si="13"/>
        <v>10250</v>
      </c>
      <c r="P75" s="42">
        <v>2750</v>
      </c>
      <c r="Q75" s="44">
        <f t="shared" si="14"/>
        <v>13000</v>
      </c>
      <c r="R75" s="42">
        <v>364199</v>
      </c>
      <c r="S75" s="23">
        <f t="shared" si="11"/>
        <v>14007.653846153846</v>
      </c>
      <c r="T75" s="42" t="s">
        <v>60</v>
      </c>
      <c r="U75" s="41"/>
    </row>
    <row r="76" spans="1:22" s="46" customFormat="1" x14ac:dyDescent="0.25">
      <c r="A76" s="132"/>
      <c r="B76" s="110">
        <v>10</v>
      </c>
      <c r="C76" s="45" t="s">
        <v>21</v>
      </c>
      <c r="D76" s="42" t="s">
        <v>214</v>
      </c>
      <c r="E76" s="42" t="s">
        <v>32</v>
      </c>
      <c r="F76" s="64" t="s">
        <v>215</v>
      </c>
      <c r="G76" s="44">
        <v>22</v>
      </c>
      <c r="H76" s="42"/>
      <c r="I76" s="44">
        <v>3</v>
      </c>
      <c r="J76" s="42">
        <v>6</v>
      </c>
      <c r="K76" s="42">
        <v>25</v>
      </c>
      <c r="L76" s="42">
        <v>10250</v>
      </c>
      <c r="M76" s="42"/>
      <c r="N76" s="18">
        <f>L76/31*6</f>
        <v>1983.8709677419354</v>
      </c>
      <c r="O76" s="23">
        <f t="shared" si="13"/>
        <v>8266.1290322580644</v>
      </c>
      <c r="P76" s="18">
        <f>2750/28*22</f>
        <v>2160.7142857142858</v>
      </c>
      <c r="Q76" s="23">
        <f t="shared" si="14"/>
        <v>10426.843317972351</v>
      </c>
      <c r="R76" s="42">
        <v>366856</v>
      </c>
      <c r="S76" s="23">
        <f t="shared" si="11"/>
        <v>14109.846153846154</v>
      </c>
      <c r="T76" s="42" t="s">
        <v>60</v>
      </c>
      <c r="U76" s="41"/>
    </row>
    <row r="77" spans="1:22" s="46" customFormat="1" x14ac:dyDescent="0.25">
      <c r="A77" s="132"/>
      <c r="B77" s="109">
        <v>11</v>
      </c>
      <c r="C77" s="45">
        <v>36608</v>
      </c>
      <c r="D77" s="42" t="s">
        <v>216</v>
      </c>
      <c r="E77" s="42" t="s">
        <v>34</v>
      </c>
      <c r="F77" s="64" t="s">
        <v>45</v>
      </c>
      <c r="G77" s="44">
        <v>28</v>
      </c>
      <c r="H77" s="42"/>
      <c r="I77" s="44">
        <v>3</v>
      </c>
      <c r="J77" s="42"/>
      <c r="K77" s="42">
        <f t="shared" si="12"/>
        <v>31</v>
      </c>
      <c r="L77" s="42">
        <v>8000</v>
      </c>
      <c r="M77" s="42"/>
      <c r="N77" s="42"/>
      <c r="O77" s="44">
        <f t="shared" si="13"/>
        <v>8000</v>
      </c>
      <c r="P77" s="42"/>
      <c r="Q77" s="44">
        <f t="shared" si="14"/>
        <v>8000</v>
      </c>
      <c r="R77" s="42">
        <v>176926</v>
      </c>
      <c r="S77" s="23">
        <f t="shared" si="11"/>
        <v>6804.8461538461543</v>
      </c>
      <c r="T77" s="42" t="s">
        <v>60</v>
      </c>
      <c r="U77" s="41"/>
    </row>
    <row r="78" spans="1:22" s="46" customFormat="1" x14ac:dyDescent="0.25">
      <c r="A78" s="132"/>
      <c r="B78" s="110">
        <v>12</v>
      </c>
      <c r="C78" s="45">
        <v>22730</v>
      </c>
      <c r="D78" s="42" t="s">
        <v>217</v>
      </c>
      <c r="E78" s="42" t="s">
        <v>34</v>
      </c>
      <c r="F78" s="64" t="s">
        <v>218</v>
      </c>
      <c r="G78" s="44">
        <v>28</v>
      </c>
      <c r="H78" s="42"/>
      <c r="I78" s="44">
        <v>3</v>
      </c>
      <c r="J78" s="42"/>
      <c r="K78" s="42">
        <f t="shared" si="12"/>
        <v>31</v>
      </c>
      <c r="L78" s="42">
        <v>8000</v>
      </c>
      <c r="M78" s="42"/>
      <c r="N78" s="42"/>
      <c r="O78" s="44">
        <f t="shared" si="13"/>
        <v>8000</v>
      </c>
      <c r="P78" s="42"/>
      <c r="Q78" s="44">
        <f t="shared" si="14"/>
        <v>8000</v>
      </c>
      <c r="R78" s="42">
        <v>173803</v>
      </c>
      <c r="S78" s="23">
        <f t="shared" si="11"/>
        <v>6684.7307692307695</v>
      </c>
      <c r="T78" s="42" t="s">
        <v>60</v>
      </c>
      <c r="U78" s="41"/>
      <c r="V78" s="47"/>
    </row>
    <row r="79" spans="1:22" s="46" customFormat="1" x14ac:dyDescent="0.25">
      <c r="A79" s="132"/>
      <c r="B79" s="109">
        <v>13</v>
      </c>
      <c r="C79" s="45">
        <v>32719</v>
      </c>
      <c r="D79" s="42" t="s">
        <v>219</v>
      </c>
      <c r="E79" s="42" t="s">
        <v>34</v>
      </c>
      <c r="F79" s="64" t="s">
        <v>220</v>
      </c>
      <c r="G79" s="44">
        <v>28</v>
      </c>
      <c r="H79" s="42"/>
      <c r="I79" s="44">
        <v>3</v>
      </c>
      <c r="J79" s="42"/>
      <c r="K79" s="42">
        <f t="shared" si="12"/>
        <v>31</v>
      </c>
      <c r="L79" s="42">
        <v>10000</v>
      </c>
      <c r="M79" s="42"/>
      <c r="N79" s="42"/>
      <c r="O79" s="44">
        <f t="shared" si="13"/>
        <v>10000</v>
      </c>
      <c r="P79" s="42"/>
      <c r="Q79" s="44">
        <f t="shared" si="14"/>
        <v>10000</v>
      </c>
      <c r="R79" s="42">
        <v>332877</v>
      </c>
      <c r="S79" s="23">
        <f t="shared" si="11"/>
        <v>12802.961538461539</v>
      </c>
      <c r="T79" s="42" t="s">
        <v>26</v>
      </c>
      <c r="U79" s="41"/>
      <c r="V79" s="47"/>
    </row>
    <row r="80" spans="1:22" s="46" customFormat="1" x14ac:dyDescent="0.25">
      <c r="A80" s="132"/>
      <c r="B80" s="110">
        <v>14</v>
      </c>
      <c r="C80" s="45">
        <v>23925</v>
      </c>
      <c r="D80" s="42" t="s">
        <v>221</v>
      </c>
      <c r="E80" s="42" t="s">
        <v>34</v>
      </c>
      <c r="F80" s="64" t="s">
        <v>222</v>
      </c>
      <c r="G80" s="44">
        <v>28</v>
      </c>
      <c r="H80" s="42"/>
      <c r="I80" s="44">
        <v>3</v>
      </c>
      <c r="J80" s="42"/>
      <c r="K80" s="42">
        <f t="shared" si="12"/>
        <v>31</v>
      </c>
      <c r="L80" s="42">
        <v>10000</v>
      </c>
      <c r="M80" s="42"/>
      <c r="N80" s="42"/>
      <c r="O80" s="44">
        <f t="shared" si="13"/>
        <v>10000</v>
      </c>
      <c r="P80" s="42"/>
      <c r="Q80" s="44">
        <f t="shared" si="14"/>
        <v>10000</v>
      </c>
      <c r="R80" s="42">
        <v>308268</v>
      </c>
      <c r="S80" s="23">
        <f t="shared" si="11"/>
        <v>11856.461538461539</v>
      </c>
      <c r="T80" s="42" t="s">
        <v>26</v>
      </c>
      <c r="U80" s="41"/>
      <c r="V80" s="47"/>
    </row>
    <row r="81" spans="1:22" s="46" customFormat="1" x14ac:dyDescent="0.25">
      <c r="A81" s="132"/>
      <c r="B81" s="109">
        <v>15</v>
      </c>
      <c r="C81" s="45">
        <v>24624</v>
      </c>
      <c r="D81" s="42" t="s">
        <v>223</v>
      </c>
      <c r="E81" s="42" t="s">
        <v>34</v>
      </c>
      <c r="F81" s="64" t="s">
        <v>224</v>
      </c>
      <c r="G81" s="44">
        <v>28</v>
      </c>
      <c r="H81" s="42"/>
      <c r="I81" s="44">
        <v>3</v>
      </c>
      <c r="J81" s="42"/>
      <c r="K81" s="42">
        <f t="shared" si="12"/>
        <v>31</v>
      </c>
      <c r="L81" s="42">
        <v>10000</v>
      </c>
      <c r="M81" s="42"/>
      <c r="N81" s="42"/>
      <c r="O81" s="44">
        <f t="shared" si="13"/>
        <v>10000</v>
      </c>
      <c r="P81" s="42"/>
      <c r="Q81" s="44">
        <f t="shared" si="14"/>
        <v>10000</v>
      </c>
      <c r="R81" s="42">
        <v>334170</v>
      </c>
      <c r="S81" s="23">
        <f t="shared" si="11"/>
        <v>12852.692307692309</v>
      </c>
      <c r="T81" s="42" t="s">
        <v>26</v>
      </c>
      <c r="U81" s="41"/>
      <c r="V81" s="47"/>
    </row>
    <row r="82" spans="1:22" s="46" customFormat="1" x14ac:dyDescent="0.25">
      <c r="A82" s="132"/>
      <c r="B82" s="110">
        <v>16</v>
      </c>
      <c r="C82" s="45">
        <v>16150</v>
      </c>
      <c r="D82" s="42" t="s">
        <v>225</v>
      </c>
      <c r="E82" s="42" t="s">
        <v>34</v>
      </c>
      <c r="F82" s="64" t="s">
        <v>226</v>
      </c>
      <c r="G82" s="44">
        <v>28</v>
      </c>
      <c r="H82" s="42"/>
      <c r="I82" s="44">
        <v>3</v>
      </c>
      <c r="J82" s="42"/>
      <c r="K82" s="42">
        <f t="shared" si="12"/>
        <v>31</v>
      </c>
      <c r="L82" s="42">
        <v>10000</v>
      </c>
      <c r="M82" s="42"/>
      <c r="N82" s="42"/>
      <c r="O82" s="44">
        <f t="shared" si="13"/>
        <v>10000</v>
      </c>
      <c r="P82" s="42"/>
      <c r="Q82" s="44">
        <f t="shared" si="14"/>
        <v>10000</v>
      </c>
      <c r="R82" s="42">
        <v>304725</v>
      </c>
      <c r="S82" s="23">
        <f t="shared" si="11"/>
        <v>11720.192307692309</v>
      </c>
      <c r="T82" s="42" t="s">
        <v>26</v>
      </c>
      <c r="U82" s="41"/>
      <c r="V82" s="47"/>
    </row>
    <row r="83" spans="1:22" s="46" customFormat="1" x14ac:dyDescent="0.25">
      <c r="A83" s="132"/>
      <c r="B83" s="109">
        <v>17</v>
      </c>
      <c r="C83" s="45">
        <v>16190</v>
      </c>
      <c r="D83" s="42" t="s">
        <v>227</v>
      </c>
      <c r="E83" s="42" t="s">
        <v>34</v>
      </c>
      <c r="F83" s="64" t="s">
        <v>228</v>
      </c>
      <c r="G83" s="44">
        <v>28</v>
      </c>
      <c r="H83" s="42"/>
      <c r="I83" s="44">
        <v>3</v>
      </c>
      <c r="J83" s="42"/>
      <c r="K83" s="42">
        <f t="shared" si="12"/>
        <v>31</v>
      </c>
      <c r="L83" s="42">
        <v>8000</v>
      </c>
      <c r="M83" s="42"/>
      <c r="N83" s="42"/>
      <c r="O83" s="44">
        <f t="shared" si="13"/>
        <v>8000</v>
      </c>
      <c r="P83" s="42"/>
      <c r="Q83" s="44">
        <f t="shared" si="14"/>
        <v>8000</v>
      </c>
      <c r="R83" s="42">
        <v>167880</v>
      </c>
      <c r="S83" s="23">
        <f t="shared" si="11"/>
        <v>6456.9230769230771</v>
      </c>
      <c r="T83" s="42" t="s">
        <v>60</v>
      </c>
      <c r="U83" s="41"/>
      <c r="V83" s="47"/>
    </row>
    <row r="84" spans="1:22" s="46" customFormat="1" x14ac:dyDescent="0.25">
      <c r="A84" s="132"/>
      <c r="B84" s="110">
        <v>18</v>
      </c>
      <c r="C84" s="45">
        <v>30825</v>
      </c>
      <c r="D84" s="42" t="s">
        <v>229</v>
      </c>
      <c r="E84" s="42" t="s">
        <v>34</v>
      </c>
      <c r="F84" s="64" t="s">
        <v>78</v>
      </c>
      <c r="G84" s="44">
        <v>28</v>
      </c>
      <c r="H84" s="42"/>
      <c r="I84" s="44">
        <v>3</v>
      </c>
      <c r="J84" s="42"/>
      <c r="K84" s="42">
        <f t="shared" si="12"/>
        <v>31</v>
      </c>
      <c r="L84" s="42">
        <v>8000</v>
      </c>
      <c r="M84" s="42"/>
      <c r="N84" s="42"/>
      <c r="O84" s="44">
        <f t="shared" si="13"/>
        <v>8000</v>
      </c>
      <c r="P84" s="42"/>
      <c r="Q84" s="44">
        <f t="shared" si="14"/>
        <v>8000</v>
      </c>
      <c r="R84" s="42">
        <v>191098</v>
      </c>
      <c r="S84" s="23">
        <f t="shared" si="11"/>
        <v>7349.9230769230771</v>
      </c>
      <c r="T84" s="42" t="s">
        <v>60</v>
      </c>
      <c r="U84" s="41"/>
      <c r="V84" s="47"/>
    </row>
    <row r="85" spans="1:22" s="46" customFormat="1" x14ac:dyDescent="0.25">
      <c r="A85" s="132"/>
      <c r="B85" s="109">
        <v>19</v>
      </c>
      <c r="C85" s="45">
        <v>27988</v>
      </c>
      <c r="D85" s="42" t="s">
        <v>230</v>
      </c>
      <c r="E85" s="42" t="s">
        <v>34</v>
      </c>
      <c r="F85" s="64" t="s">
        <v>231</v>
      </c>
      <c r="G85" s="44">
        <v>28</v>
      </c>
      <c r="H85" s="42"/>
      <c r="I85" s="44">
        <v>3</v>
      </c>
      <c r="J85" s="42"/>
      <c r="K85" s="42">
        <f t="shared" si="12"/>
        <v>31</v>
      </c>
      <c r="L85" s="42">
        <v>10000</v>
      </c>
      <c r="M85" s="42"/>
      <c r="N85" s="42"/>
      <c r="O85" s="44">
        <f t="shared" si="13"/>
        <v>10000</v>
      </c>
      <c r="P85" s="42"/>
      <c r="Q85" s="44">
        <f t="shared" si="14"/>
        <v>10000</v>
      </c>
      <c r="R85" s="42">
        <v>342363</v>
      </c>
      <c r="S85" s="23">
        <f t="shared" si="11"/>
        <v>13167.807692307691</v>
      </c>
      <c r="T85" s="42" t="s">
        <v>26</v>
      </c>
      <c r="U85" s="41"/>
      <c r="V85" s="47"/>
    </row>
    <row r="86" spans="1:22" s="46" customFormat="1" x14ac:dyDescent="0.25">
      <c r="A86" s="132"/>
      <c r="B86" s="110">
        <v>20</v>
      </c>
      <c r="C86" s="45">
        <v>31477</v>
      </c>
      <c r="D86" s="42" t="s">
        <v>232</v>
      </c>
      <c r="E86" s="42" t="s">
        <v>34</v>
      </c>
      <c r="F86" s="64" t="s">
        <v>233</v>
      </c>
      <c r="G86" s="44">
        <v>28</v>
      </c>
      <c r="H86" s="42"/>
      <c r="I86" s="44">
        <v>3</v>
      </c>
      <c r="J86" s="42"/>
      <c r="K86" s="42">
        <f t="shared" si="12"/>
        <v>31</v>
      </c>
      <c r="L86" s="42">
        <v>10000</v>
      </c>
      <c r="M86" s="42"/>
      <c r="N86" s="42"/>
      <c r="O86" s="44">
        <f t="shared" si="13"/>
        <v>10000</v>
      </c>
      <c r="P86" s="42"/>
      <c r="Q86" s="44">
        <f t="shared" si="14"/>
        <v>10000</v>
      </c>
      <c r="R86" s="42">
        <v>322818</v>
      </c>
      <c r="S86" s="23">
        <f t="shared" si="11"/>
        <v>12416.076923076924</v>
      </c>
      <c r="T86" s="42" t="s">
        <v>26</v>
      </c>
      <c r="U86" s="41"/>
      <c r="V86" s="47"/>
    </row>
    <row r="87" spans="1:22" x14ac:dyDescent="0.25">
      <c r="A87" s="132"/>
      <c r="B87" s="109">
        <v>21</v>
      </c>
      <c r="C87" s="25">
        <v>32718</v>
      </c>
      <c r="D87" s="3" t="s">
        <v>234</v>
      </c>
      <c r="E87" s="2" t="s">
        <v>34</v>
      </c>
      <c r="F87" s="2" t="s">
        <v>220</v>
      </c>
      <c r="G87" s="2">
        <v>28</v>
      </c>
      <c r="H87" s="2"/>
      <c r="I87" s="2">
        <v>3</v>
      </c>
      <c r="J87" s="2"/>
      <c r="K87" s="3">
        <f>G87-J87+I87+H87</f>
        <v>31</v>
      </c>
      <c r="L87" s="2">
        <v>8000</v>
      </c>
      <c r="M87" s="2"/>
      <c r="N87" s="2"/>
      <c r="O87" s="2">
        <f>L87+M87-N87</f>
        <v>8000</v>
      </c>
      <c r="P87" s="2"/>
      <c r="Q87" s="2">
        <f>O87+P87</f>
        <v>8000</v>
      </c>
      <c r="R87" s="2">
        <v>166717</v>
      </c>
      <c r="S87" s="57">
        <f t="shared" si="11"/>
        <v>6412.1923076923076</v>
      </c>
      <c r="T87" s="2" t="s">
        <v>60</v>
      </c>
      <c r="U87" s="2"/>
    </row>
    <row r="88" spans="1:22" x14ac:dyDescent="0.25">
      <c r="A88" s="132"/>
      <c r="B88" s="110">
        <v>22</v>
      </c>
      <c r="C88" s="27">
        <v>34014</v>
      </c>
      <c r="D88" s="3" t="s">
        <v>235</v>
      </c>
      <c r="E88" s="3" t="s">
        <v>34</v>
      </c>
      <c r="F88" s="3" t="s">
        <v>236</v>
      </c>
      <c r="G88" s="2">
        <v>28</v>
      </c>
      <c r="H88" s="3"/>
      <c r="I88" s="2">
        <v>3</v>
      </c>
      <c r="J88" s="3"/>
      <c r="K88" s="3">
        <f t="shared" ref="K88:K106" si="15">G88-J88+I88+H88</f>
        <v>31</v>
      </c>
      <c r="L88" s="3">
        <v>8000</v>
      </c>
      <c r="M88" s="3"/>
      <c r="N88" s="3"/>
      <c r="O88" s="2">
        <f t="shared" ref="O88:O106" si="16">L88+M88-N88</f>
        <v>8000</v>
      </c>
      <c r="P88" s="3"/>
      <c r="Q88" s="2">
        <f t="shared" ref="Q88:Q106" si="17">O88+P88</f>
        <v>8000</v>
      </c>
      <c r="R88" s="3">
        <v>154470</v>
      </c>
      <c r="S88" s="57">
        <f t="shared" si="11"/>
        <v>5941.1538461538457</v>
      </c>
      <c r="T88" s="3" t="s">
        <v>60</v>
      </c>
      <c r="U88" s="3"/>
    </row>
    <row r="89" spans="1:22" x14ac:dyDescent="0.25">
      <c r="A89" s="132"/>
      <c r="B89" s="109">
        <v>23</v>
      </c>
      <c r="C89" s="26">
        <v>36609</v>
      </c>
      <c r="D89" s="3" t="s">
        <v>237</v>
      </c>
      <c r="E89" s="3" t="s">
        <v>34</v>
      </c>
      <c r="F89" s="3" t="s">
        <v>45</v>
      </c>
      <c r="G89" s="2">
        <v>28</v>
      </c>
      <c r="H89" s="3"/>
      <c r="I89" s="2">
        <v>3</v>
      </c>
      <c r="J89" s="3"/>
      <c r="K89" s="3">
        <f t="shared" si="15"/>
        <v>31</v>
      </c>
      <c r="L89" s="3">
        <v>10000</v>
      </c>
      <c r="M89" s="3"/>
      <c r="N89" s="3"/>
      <c r="O89" s="2">
        <f t="shared" si="16"/>
        <v>10000</v>
      </c>
      <c r="P89" s="3"/>
      <c r="Q89" s="2">
        <f t="shared" si="17"/>
        <v>10000</v>
      </c>
      <c r="R89" s="3">
        <v>336381</v>
      </c>
      <c r="S89" s="57">
        <f t="shared" si="11"/>
        <v>12937.73076923077</v>
      </c>
      <c r="T89" s="3" t="s">
        <v>26</v>
      </c>
      <c r="U89" s="3"/>
    </row>
    <row r="90" spans="1:22" x14ac:dyDescent="0.25">
      <c r="A90" s="132"/>
      <c r="B90" s="110">
        <v>24</v>
      </c>
      <c r="C90" s="25">
        <v>37804</v>
      </c>
      <c r="D90" s="3" t="s">
        <v>238</v>
      </c>
      <c r="E90" s="58" t="s">
        <v>34</v>
      </c>
      <c r="F90" s="59" t="s">
        <v>44</v>
      </c>
      <c r="G90" s="2">
        <v>28</v>
      </c>
      <c r="H90" s="3"/>
      <c r="I90" s="2">
        <v>3</v>
      </c>
      <c r="J90" s="3"/>
      <c r="K90" s="3">
        <f t="shared" si="15"/>
        <v>31</v>
      </c>
      <c r="L90" s="3">
        <v>10000</v>
      </c>
      <c r="M90" s="3"/>
      <c r="N90" s="3"/>
      <c r="O90" s="2">
        <f t="shared" si="16"/>
        <v>10000</v>
      </c>
      <c r="P90" s="3"/>
      <c r="Q90" s="2">
        <f t="shared" si="17"/>
        <v>10000</v>
      </c>
      <c r="R90" s="3">
        <v>334665</v>
      </c>
      <c r="S90" s="57">
        <f t="shared" si="11"/>
        <v>12871.73076923077</v>
      </c>
      <c r="T90" s="3" t="s">
        <v>26</v>
      </c>
      <c r="U90" s="3"/>
    </row>
    <row r="91" spans="1:22" x14ac:dyDescent="0.25">
      <c r="A91" s="132"/>
      <c r="B91" s="109">
        <v>25</v>
      </c>
      <c r="C91" s="25">
        <v>37863</v>
      </c>
      <c r="D91" s="3" t="s">
        <v>239</v>
      </c>
      <c r="E91" s="3" t="s">
        <v>34</v>
      </c>
      <c r="F91" s="3" t="s">
        <v>44</v>
      </c>
      <c r="G91" s="2">
        <v>28</v>
      </c>
      <c r="H91" s="3"/>
      <c r="I91" s="2">
        <v>3</v>
      </c>
      <c r="J91" s="3"/>
      <c r="K91" s="3">
        <f t="shared" si="15"/>
        <v>31</v>
      </c>
      <c r="L91" s="3">
        <v>10000</v>
      </c>
      <c r="M91" s="3"/>
      <c r="N91" s="3"/>
      <c r="O91" s="2">
        <f t="shared" si="16"/>
        <v>10000</v>
      </c>
      <c r="P91" s="3"/>
      <c r="Q91" s="2">
        <f t="shared" si="17"/>
        <v>10000</v>
      </c>
      <c r="R91" s="3">
        <v>333639</v>
      </c>
      <c r="S91" s="57">
        <f t="shared" si="11"/>
        <v>12832.26923076923</v>
      </c>
      <c r="T91" s="3" t="s">
        <v>26</v>
      </c>
      <c r="U91" s="3"/>
    </row>
    <row r="92" spans="1:22" x14ac:dyDescent="0.25">
      <c r="A92" s="132"/>
      <c r="B92" s="110">
        <v>26</v>
      </c>
      <c r="C92" s="25">
        <v>37792</v>
      </c>
      <c r="D92" s="3" t="s">
        <v>240</v>
      </c>
      <c r="E92" s="3" t="s">
        <v>34</v>
      </c>
      <c r="F92" s="3" t="s">
        <v>44</v>
      </c>
      <c r="G92" s="2">
        <v>28</v>
      </c>
      <c r="H92" s="3"/>
      <c r="I92" s="2">
        <v>3</v>
      </c>
      <c r="J92" s="3"/>
      <c r="K92" s="3">
        <f t="shared" si="15"/>
        <v>31</v>
      </c>
      <c r="L92" s="3">
        <v>10000</v>
      </c>
      <c r="M92" s="3"/>
      <c r="N92" s="3"/>
      <c r="O92" s="2">
        <f t="shared" si="16"/>
        <v>10000</v>
      </c>
      <c r="P92" s="3"/>
      <c r="Q92" s="2">
        <f t="shared" si="17"/>
        <v>10000</v>
      </c>
      <c r="R92" s="3">
        <v>341067</v>
      </c>
      <c r="S92" s="57">
        <f t="shared" si="11"/>
        <v>13117.961538461539</v>
      </c>
      <c r="T92" s="3" t="s">
        <v>26</v>
      </c>
      <c r="U92" s="3"/>
    </row>
    <row r="93" spans="1:22" x14ac:dyDescent="0.25">
      <c r="A93" s="132"/>
      <c r="B93" s="109">
        <v>27</v>
      </c>
      <c r="C93" s="25" t="s">
        <v>21</v>
      </c>
      <c r="D93" s="3" t="s">
        <v>241</v>
      </c>
      <c r="E93" s="3" t="s">
        <v>34</v>
      </c>
      <c r="F93" s="4">
        <v>43831</v>
      </c>
      <c r="G93" s="2">
        <v>22</v>
      </c>
      <c r="H93" s="3"/>
      <c r="I93" s="2">
        <v>3</v>
      </c>
      <c r="J93" s="3">
        <v>6</v>
      </c>
      <c r="K93" s="3">
        <v>25</v>
      </c>
      <c r="L93" s="3">
        <v>8000</v>
      </c>
      <c r="M93" s="3"/>
      <c r="N93" s="66">
        <f>L93/28*6</f>
        <v>1714.2857142857142</v>
      </c>
      <c r="O93" s="57">
        <f t="shared" si="16"/>
        <v>6285.7142857142862</v>
      </c>
      <c r="P93" s="3"/>
      <c r="Q93" s="57">
        <f t="shared" si="17"/>
        <v>6285.7142857142862</v>
      </c>
      <c r="R93" s="3">
        <v>161823</v>
      </c>
      <c r="S93" s="57">
        <f>R93/22</f>
        <v>7355.590909090909</v>
      </c>
      <c r="T93" s="3" t="s">
        <v>60</v>
      </c>
      <c r="U93" s="3"/>
    </row>
    <row r="94" spans="1:22" x14ac:dyDescent="0.25">
      <c r="A94" s="132"/>
      <c r="B94" s="110">
        <v>28</v>
      </c>
      <c r="C94" s="25" t="s">
        <v>21</v>
      </c>
      <c r="D94" s="3" t="s">
        <v>242</v>
      </c>
      <c r="E94" s="3" t="s">
        <v>34</v>
      </c>
      <c r="F94" s="3" t="s">
        <v>43</v>
      </c>
      <c r="G94" s="2">
        <v>28</v>
      </c>
      <c r="H94" s="3"/>
      <c r="I94" s="2">
        <v>3</v>
      </c>
      <c r="J94" s="3"/>
      <c r="K94" s="3">
        <f t="shared" si="15"/>
        <v>31</v>
      </c>
      <c r="L94" s="3">
        <v>10000</v>
      </c>
      <c r="M94" s="3"/>
      <c r="N94" s="3"/>
      <c r="O94" s="2">
        <f t="shared" si="16"/>
        <v>10000</v>
      </c>
      <c r="P94" s="3"/>
      <c r="Q94" s="2">
        <f t="shared" si="17"/>
        <v>10000</v>
      </c>
      <c r="R94" s="3">
        <v>335010</v>
      </c>
      <c r="S94" s="57">
        <f t="shared" si="11"/>
        <v>12885</v>
      </c>
      <c r="T94" s="3" t="s">
        <v>26</v>
      </c>
      <c r="U94" s="3"/>
    </row>
    <row r="95" spans="1:22" x14ac:dyDescent="0.25">
      <c r="A95" s="132"/>
      <c r="B95" s="109">
        <v>29</v>
      </c>
      <c r="C95" s="25" t="s">
        <v>21</v>
      </c>
      <c r="D95" s="3" t="s">
        <v>243</v>
      </c>
      <c r="E95" s="3" t="s">
        <v>34</v>
      </c>
      <c r="F95" s="3" t="s">
        <v>43</v>
      </c>
      <c r="G95" s="2">
        <v>28</v>
      </c>
      <c r="H95" s="3"/>
      <c r="I95" s="2">
        <v>3</v>
      </c>
      <c r="J95" s="3"/>
      <c r="K95" s="3">
        <f t="shared" si="15"/>
        <v>31</v>
      </c>
      <c r="L95" s="3">
        <v>10000</v>
      </c>
      <c r="M95" s="3"/>
      <c r="N95" s="3"/>
      <c r="O95" s="2">
        <f t="shared" si="16"/>
        <v>10000</v>
      </c>
      <c r="P95" s="3"/>
      <c r="Q95" s="2">
        <f t="shared" si="17"/>
        <v>10000</v>
      </c>
      <c r="R95" s="3">
        <v>335772</v>
      </c>
      <c r="S95" s="57">
        <f t="shared" si="11"/>
        <v>12914.307692307691</v>
      </c>
      <c r="T95" s="3" t="s">
        <v>26</v>
      </c>
      <c r="U95" s="3"/>
    </row>
    <row r="96" spans="1:22" x14ac:dyDescent="0.25">
      <c r="A96" s="132"/>
      <c r="B96" s="110">
        <v>30</v>
      </c>
      <c r="C96" s="25" t="s">
        <v>21</v>
      </c>
      <c r="D96" s="3" t="s">
        <v>244</v>
      </c>
      <c r="E96" s="3" t="s">
        <v>23</v>
      </c>
      <c r="F96" s="3" t="s">
        <v>245</v>
      </c>
      <c r="G96" s="2">
        <v>28</v>
      </c>
      <c r="H96" s="3"/>
      <c r="I96" s="2">
        <v>3</v>
      </c>
      <c r="J96" s="3"/>
      <c r="K96" s="3">
        <f t="shared" si="15"/>
        <v>31</v>
      </c>
      <c r="L96" s="3">
        <v>13000</v>
      </c>
      <c r="M96" s="3"/>
      <c r="N96" s="3"/>
      <c r="O96" s="2">
        <f t="shared" si="16"/>
        <v>13000</v>
      </c>
      <c r="P96" s="3">
        <v>6000</v>
      </c>
      <c r="Q96" s="2">
        <f t="shared" si="17"/>
        <v>19000</v>
      </c>
      <c r="R96" s="3"/>
      <c r="S96" s="57">
        <f t="shared" si="11"/>
        <v>0</v>
      </c>
      <c r="T96" s="3"/>
      <c r="U96" s="3"/>
    </row>
    <row r="97" spans="1:23" x14ac:dyDescent="0.25">
      <c r="A97" s="132"/>
      <c r="B97" s="109">
        <v>31</v>
      </c>
      <c r="C97" s="25" t="s">
        <v>21</v>
      </c>
      <c r="D97" s="3" t="s">
        <v>246</v>
      </c>
      <c r="E97" s="3" t="s">
        <v>34</v>
      </c>
      <c r="F97" s="3" t="s">
        <v>247</v>
      </c>
      <c r="G97" s="2">
        <v>28</v>
      </c>
      <c r="H97" s="3"/>
      <c r="I97" s="2">
        <v>3</v>
      </c>
      <c r="J97" s="3"/>
      <c r="K97" s="3">
        <f t="shared" si="15"/>
        <v>31</v>
      </c>
      <c r="L97" s="3">
        <v>10000</v>
      </c>
      <c r="M97" s="3"/>
      <c r="N97" s="3"/>
      <c r="O97" s="2">
        <f t="shared" si="16"/>
        <v>10000</v>
      </c>
      <c r="P97" s="3"/>
      <c r="Q97" s="2">
        <f t="shared" si="17"/>
        <v>10000</v>
      </c>
      <c r="R97" s="3">
        <v>334629</v>
      </c>
      <c r="S97" s="57">
        <f t="shared" si="11"/>
        <v>12870.346153846154</v>
      </c>
      <c r="T97" s="3" t="s">
        <v>26</v>
      </c>
      <c r="U97" s="3"/>
    </row>
    <row r="98" spans="1:23" x14ac:dyDescent="0.25">
      <c r="A98" s="132"/>
      <c r="B98" s="110">
        <v>32</v>
      </c>
      <c r="C98" s="25" t="s">
        <v>21</v>
      </c>
      <c r="D98" s="3" t="s">
        <v>248</v>
      </c>
      <c r="E98" s="3" t="s">
        <v>34</v>
      </c>
      <c r="F98" s="3" t="s">
        <v>249</v>
      </c>
      <c r="G98" s="2">
        <v>28</v>
      </c>
      <c r="H98" s="3"/>
      <c r="I98" s="2">
        <v>3</v>
      </c>
      <c r="J98" s="3"/>
      <c r="K98" s="3">
        <f t="shared" si="15"/>
        <v>31</v>
      </c>
      <c r="L98" s="3">
        <v>10000</v>
      </c>
      <c r="M98" s="3"/>
      <c r="N98" s="3"/>
      <c r="O98" s="2">
        <f t="shared" si="16"/>
        <v>10000</v>
      </c>
      <c r="P98" s="3"/>
      <c r="Q98" s="2">
        <f t="shared" si="17"/>
        <v>10000</v>
      </c>
      <c r="R98" s="3">
        <v>339810</v>
      </c>
      <c r="S98" s="57">
        <f t="shared" si="11"/>
        <v>13069.615384615385</v>
      </c>
      <c r="T98" s="3" t="s">
        <v>26</v>
      </c>
      <c r="U98" s="3"/>
    </row>
    <row r="99" spans="1:23" x14ac:dyDescent="0.25">
      <c r="A99" s="132"/>
      <c r="B99" s="109">
        <v>33</v>
      </c>
      <c r="C99" s="25" t="s">
        <v>21</v>
      </c>
      <c r="D99" s="3" t="s">
        <v>69</v>
      </c>
      <c r="E99" s="3" t="s">
        <v>34</v>
      </c>
      <c r="F99" s="3" t="s">
        <v>37</v>
      </c>
      <c r="G99" s="2">
        <v>28</v>
      </c>
      <c r="H99" s="3"/>
      <c r="I99" s="2">
        <v>3</v>
      </c>
      <c r="J99" s="3"/>
      <c r="K99" s="3">
        <f t="shared" si="15"/>
        <v>31</v>
      </c>
      <c r="L99" s="3">
        <v>8000</v>
      </c>
      <c r="M99" s="3"/>
      <c r="N99" s="3"/>
      <c r="O99" s="2">
        <f t="shared" si="16"/>
        <v>8000</v>
      </c>
      <c r="P99" s="3"/>
      <c r="Q99" s="2">
        <f t="shared" si="17"/>
        <v>8000</v>
      </c>
      <c r="R99" s="3">
        <v>135784</v>
      </c>
      <c r="S99" s="57">
        <f t="shared" si="11"/>
        <v>5222.4615384615381</v>
      </c>
      <c r="T99" s="3" t="s">
        <v>60</v>
      </c>
      <c r="U99" s="3"/>
    </row>
    <row r="100" spans="1:23" x14ac:dyDescent="0.25">
      <c r="A100" s="132"/>
      <c r="B100" s="110">
        <v>34</v>
      </c>
      <c r="C100" s="25" t="s">
        <v>21</v>
      </c>
      <c r="D100" s="3" t="s">
        <v>250</v>
      </c>
      <c r="E100" s="3" t="s">
        <v>34</v>
      </c>
      <c r="F100" s="3" t="s">
        <v>37</v>
      </c>
      <c r="G100" s="2">
        <v>28</v>
      </c>
      <c r="H100" s="3"/>
      <c r="I100" s="2">
        <v>3</v>
      </c>
      <c r="J100" s="3"/>
      <c r="K100" s="3">
        <f t="shared" si="15"/>
        <v>31</v>
      </c>
      <c r="L100" s="3">
        <v>8000</v>
      </c>
      <c r="M100" s="3"/>
      <c r="N100" s="3"/>
      <c r="O100" s="2">
        <f t="shared" si="16"/>
        <v>8000</v>
      </c>
      <c r="P100" s="3"/>
      <c r="Q100" s="2">
        <f t="shared" si="17"/>
        <v>8000</v>
      </c>
      <c r="R100" s="3">
        <v>233478</v>
      </c>
      <c r="S100" s="57">
        <f t="shared" si="11"/>
        <v>8979.9230769230762</v>
      </c>
      <c r="T100" s="3" t="s">
        <v>60</v>
      </c>
      <c r="U100" s="3"/>
    </row>
    <row r="101" spans="1:23" x14ac:dyDescent="0.25">
      <c r="A101" s="132"/>
      <c r="B101" s="109">
        <v>35</v>
      </c>
      <c r="C101" s="25" t="s">
        <v>21</v>
      </c>
      <c r="D101" s="3" t="s">
        <v>251</v>
      </c>
      <c r="E101" s="3" t="s">
        <v>34</v>
      </c>
      <c r="F101" s="3" t="s">
        <v>37</v>
      </c>
      <c r="G101" s="2">
        <v>28</v>
      </c>
      <c r="H101" s="3"/>
      <c r="I101" s="2">
        <v>3</v>
      </c>
      <c r="J101" s="3"/>
      <c r="K101" s="3">
        <f t="shared" si="15"/>
        <v>31</v>
      </c>
      <c r="L101" s="3">
        <v>8000</v>
      </c>
      <c r="M101" s="3"/>
      <c r="N101" s="3"/>
      <c r="O101" s="2">
        <f t="shared" si="16"/>
        <v>8000</v>
      </c>
      <c r="P101" s="3"/>
      <c r="Q101" s="2">
        <f t="shared" si="17"/>
        <v>8000</v>
      </c>
      <c r="R101" s="3">
        <v>139064</v>
      </c>
      <c r="S101" s="57">
        <f t="shared" si="11"/>
        <v>5348.6153846153848</v>
      </c>
      <c r="T101" s="3" t="s">
        <v>60</v>
      </c>
      <c r="U101" s="3"/>
    </row>
    <row r="102" spans="1:23" x14ac:dyDescent="0.25">
      <c r="A102" s="132"/>
      <c r="B102" s="110">
        <v>36</v>
      </c>
      <c r="C102" s="25" t="s">
        <v>21</v>
      </c>
      <c r="D102" s="3" t="s">
        <v>252</v>
      </c>
      <c r="E102" s="3" t="s">
        <v>34</v>
      </c>
      <c r="F102" s="3" t="s">
        <v>37</v>
      </c>
      <c r="G102" s="2">
        <v>28</v>
      </c>
      <c r="H102" s="3"/>
      <c r="I102" s="2">
        <v>3</v>
      </c>
      <c r="J102" s="3"/>
      <c r="K102" s="3">
        <f t="shared" si="15"/>
        <v>31</v>
      </c>
      <c r="L102" s="3">
        <v>8000</v>
      </c>
      <c r="M102" s="3"/>
      <c r="N102" s="3"/>
      <c r="O102" s="2">
        <f t="shared" si="16"/>
        <v>8000</v>
      </c>
      <c r="P102" s="3"/>
      <c r="Q102" s="2">
        <f t="shared" si="17"/>
        <v>8000</v>
      </c>
      <c r="R102" s="3">
        <v>159117</v>
      </c>
      <c r="S102" s="57">
        <f t="shared" si="11"/>
        <v>6119.8846153846152</v>
      </c>
      <c r="T102" s="3" t="s">
        <v>60</v>
      </c>
      <c r="U102" s="3"/>
    </row>
    <row r="103" spans="1:23" x14ac:dyDescent="0.25">
      <c r="A103" s="132"/>
      <c r="B103" s="109">
        <v>37</v>
      </c>
      <c r="C103" s="25" t="s">
        <v>21</v>
      </c>
      <c r="D103" s="3" t="s">
        <v>253</v>
      </c>
      <c r="E103" s="3" t="s">
        <v>34</v>
      </c>
      <c r="F103" s="3" t="s">
        <v>33</v>
      </c>
      <c r="G103" s="2">
        <v>28</v>
      </c>
      <c r="H103" s="3"/>
      <c r="I103" s="2">
        <v>3</v>
      </c>
      <c r="J103" s="3"/>
      <c r="K103" s="3">
        <f t="shared" si="15"/>
        <v>31</v>
      </c>
      <c r="L103" s="3">
        <v>8000</v>
      </c>
      <c r="M103" s="3"/>
      <c r="N103" s="3"/>
      <c r="O103" s="2">
        <f t="shared" si="16"/>
        <v>8000</v>
      </c>
      <c r="P103" s="3"/>
      <c r="Q103" s="2">
        <f t="shared" si="17"/>
        <v>8000</v>
      </c>
      <c r="R103" s="3">
        <v>148927</v>
      </c>
      <c r="S103" s="57">
        <f t="shared" si="11"/>
        <v>5727.9615384615381</v>
      </c>
      <c r="T103" s="3" t="s">
        <v>60</v>
      </c>
      <c r="U103" s="3"/>
    </row>
    <row r="104" spans="1:23" x14ac:dyDescent="0.25">
      <c r="A104" s="132"/>
      <c r="B104" s="110">
        <v>38</v>
      </c>
      <c r="C104" s="25" t="s">
        <v>21</v>
      </c>
      <c r="D104" s="3" t="s">
        <v>254</v>
      </c>
      <c r="E104" s="2" t="s">
        <v>34</v>
      </c>
      <c r="F104" s="2" t="s">
        <v>255</v>
      </c>
      <c r="G104" s="2">
        <v>28</v>
      </c>
      <c r="H104" s="3"/>
      <c r="I104" s="2">
        <v>3</v>
      </c>
      <c r="J104" s="3"/>
      <c r="K104" s="3">
        <f t="shared" si="15"/>
        <v>31</v>
      </c>
      <c r="L104" s="3">
        <v>8000</v>
      </c>
      <c r="M104" s="3"/>
      <c r="N104" s="3"/>
      <c r="O104" s="2">
        <f t="shared" si="16"/>
        <v>8000</v>
      </c>
      <c r="P104" s="3"/>
      <c r="Q104" s="2">
        <f t="shared" si="17"/>
        <v>8000</v>
      </c>
      <c r="R104" s="3">
        <v>161403</v>
      </c>
      <c r="S104" s="57">
        <f t="shared" si="11"/>
        <v>6207.8076923076924</v>
      </c>
      <c r="T104" s="3" t="s">
        <v>60</v>
      </c>
      <c r="U104" s="3"/>
    </row>
    <row r="105" spans="1:23" x14ac:dyDescent="0.25">
      <c r="A105" s="132"/>
      <c r="B105" s="109">
        <v>39</v>
      </c>
      <c r="C105" s="27" t="s">
        <v>21</v>
      </c>
      <c r="D105" s="3" t="s">
        <v>256</v>
      </c>
      <c r="E105" s="3" t="s">
        <v>34</v>
      </c>
      <c r="F105" s="3" t="s">
        <v>255</v>
      </c>
      <c r="G105" s="2">
        <v>28</v>
      </c>
      <c r="H105" s="3"/>
      <c r="I105" s="2">
        <v>3</v>
      </c>
      <c r="J105" s="3"/>
      <c r="K105" s="3">
        <f t="shared" si="15"/>
        <v>31</v>
      </c>
      <c r="L105" s="3">
        <v>8000</v>
      </c>
      <c r="M105" s="3"/>
      <c r="N105" s="3"/>
      <c r="O105" s="2">
        <f t="shared" si="16"/>
        <v>8000</v>
      </c>
      <c r="P105" s="3"/>
      <c r="Q105" s="2">
        <f t="shared" si="17"/>
        <v>8000</v>
      </c>
      <c r="R105" s="3">
        <v>163194</v>
      </c>
      <c r="S105" s="57">
        <f t="shared" si="11"/>
        <v>6276.6923076923076</v>
      </c>
      <c r="T105" s="3" t="s">
        <v>60</v>
      </c>
      <c r="U105" s="3"/>
    </row>
    <row r="106" spans="1:23" x14ac:dyDescent="0.25">
      <c r="A106" s="132"/>
      <c r="B106" s="110">
        <v>40</v>
      </c>
      <c r="C106" s="25" t="s">
        <v>21</v>
      </c>
      <c r="D106" s="3" t="s">
        <v>257</v>
      </c>
      <c r="E106" s="58" t="s">
        <v>34</v>
      </c>
      <c r="F106" s="59" t="s">
        <v>50</v>
      </c>
      <c r="G106" s="2">
        <v>28</v>
      </c>
      <c r="H106" s="3"/>
      <c r="I106" s="2">
        <v>3</v>
      </c>
      <c r="J106" s="3"/>
      <c r="K106" s="3">
        <f t="shared" si="15"/>
        <v>31</v>
      </c>
      <c r="L106" s="3">
        <v>8000</v>
      </c>
      <c r="M106" s="3"/>
      <c r="N106" s="3"/>
      <c r="O106" s="2">
        <f t="shared" si="16"/>
        <v>8000</v>
      </c>
      <c r="P106" s="3"/>
      <c r="Q106" s="2">
        <f t="shared" si="17"/>
        <v>8000</v>
      </c>
      <c r="R106" s="3">
        <v>153460</v>
      </c>
      <c r="S106" s="57">
        <f t="shared" si="11"/>
        <v>5902.3076923076924</v>
      </c>
      <c r="T106" s="3" t="s">
        <v>60</v>
      </c>
      <c r="U106" s="3"/>
    </row>
    <row r="107" spans="1:23" x14ac:dyDescent="0.25">
      <c r="A107" s="132"/>
      <c r="B107" s="114">
        <v>41</v>
      </c>
      <c r="C107" s="25" t="s">
        <v>21</v>
      </c>
      <c r="D107" s="3" t="s">
        <v>258</v>
      </c>
      <c r="E107" s="3" t="s">
        <v>34</v>
      </c>
      <c r="F107" s="3" t="s">
        <v>50</v>
      </c>
      <c r="G107" s="2">
        <v>28</v>
      </c>
      <c r="H107" s="2"/>
      <c r="I107" s="2">
        <v>3</v>
      </c>
      <c r="J107" s="2"/>
      <c r="K107" s="3">
        <f>G107-J107+I107+H107</f>
        <v>31</v>
      </c>
      <c r="L107" s="2">
        <v>8000</v>
      </c>
      <c r="M107" s="2"/>
      <c r="N107" s="2"/>
      <c r="O107" s="2">
        <f>L107+M107-N107</f>
        <v>8000</v>
      </c>
      <c r="P107" s="2"/>
      <c r="Q107" s="2">
        <f>O107+P107</f>
        <v>8000</v>
      </c>
      <c r="R107" s="2">
        <v>167479</v>
      </c>
      <c r="S107" s="57">
        <f t="shared" si="11"/>
        <v>6441.5</v>
      </c>
      <c r="T107" s="2" t="s">
        <v>60</v>
      </c>
      <c r="U107" s="5"/>
    </row>
    <row r="108" spans="1:23" x14ac:dyDescent="0.25">
      <c r="A108" s="132"/>
      <c r="B108" s="115">
        <v>42</v>
      </c>
      <c r="C108" s="25" t="s">
        <v>21</v>
      </c>
      <c r="D108" s="3" t="s">
        <v>259</v>
      </c>
      <c r="E108" s="3" t="s">
        <v>34</v>
      </c>
      <c r="F108" s="3" t="s">
        <v>50</v>
      </c>
      <c r="G108" s="2">
        <v>28</v>
      </c>
      <c r="H108" s="3"/>
      <c r="I108" s="2">
        <v>3</v>
      </c>
      <c r="J108" s="3"/>
      <c r="K108" s="3">
        <f t="shared" ref="K108:K109" si="18">G108-J108+I108+H108</f>
        <v>31</v>
      </c>
      <c r="L108" s="3">
        <v>8000</v>
      </c>
      <c r="M108" s="3"/>
      <c r="N108" s="3"/>
      <c r="O108" s="2">
        <f t="shared" ref="O108:O109" si="19">L108+M108-N108</f>
        <v>8000</v>
      </c>
      <c r="P108" s="3"/>
      <c r="Q108" s="2">
        <f t="shared" ref="Q108:Q109" si="20">O108+P108</f>
        <v>8000</v>
      </c>
      <c r="R108" s="3">
        <v>176584</v>
      </c>
      <c r="S108" s="57">
        <f t="shared" si="11"/>
        <v>6791.6923076923076</v>
      </c>
      <c r="T108" s="3" t="s">
        <v>60</v>
      </c>
      <c r="U108" s="5"/>
    </row>
    <row r="109" spans="1:23" x14ac:dyDescent="0.25">
      <c r="A109" s="132"/>
      <c r="B109" s="114">
        <v>43</v>
      </c>
      <c r="C109" s="25" t="s">
        <v>21</v>
      </c>
      <c r="D109" s="3" t="s">
        <v>260</v>
      </c>
      <c r="E109" s="3" t="s">
        <v>34</v>
      </c>
      <c r="F109" s="3" t="s">
        <v>50</v>
      </c>
      <c r="G109" s="2">
        <v>28</v>
      </c>
      <c r="H109" s="3"/>
      <c r="I109" s="2">
        <v>3</v>
      </c>
      <c r="J109" s="3"/>
      <c r="K109" s="3">
        <f t="shared" si="18"/>
        <v>31</v>
      </c>
      <c r="L109" s="3">
        <v>8000</v>
      </c>
      <c r="M109" s="3"/>
      <c r="N109" s="3"/>
      <c r="O109" s="2">
        <f t="shared" si="19"/>
        <v>8000</v>
      </c>
      <c r="P109" s="3"/>
      <c r="Q109" s="2">
        <f t="shared" si="20"/>
        <v>8000</v>
      </c>
      <c r="R109" s="3">
        <v>150298</v>
      </c>
      <c r="S109" s="57">
        <f t="shared" si="11"/>
        <v>5780.6923076923076</v>
      </c>
      <c r="T109" s="3" t="s">
        <v>60</v>
      </c>
      <c r="U109" s="5"/>
    </row>
    <row r="110" spans="1:23" x14ac:dyDescent="0.25">
      <c r="A110" s="132"/>
    </row>
    <row r="111" spans="1:23" s="43" customFormat="1" ht="15.75" x14ac:dyDescent="0.25">
      <c r="A111" s="132"/>
      <c r="B111" s="129" t="s">
        <v>261</v>
      </c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67"/>
      <c r="W111" s="67"/>
    </row>
    <row r="112" spans="1:23" s="46" customFormat="1" ht="36" x14ac:dyDescent="0.25">
      <c r="A112" s="132"/>
      <c r="B112" s="116" t="s">
        <v>0</v>
      </c>
      <c r="C112" s="69" t="s">
        <v>1</v>
      </c>
      <c r="D112" s="68" t="s">
        <v>2</v>
      </c>
      <c r="E112" s="70" t="s">
        <v>3</v>
      </c>
      <c r="F112" s="70" t="s">
        <v>17</v>
      </c>
      <c r="G112" s="70" t="s">
        <v>4</v>
      </c>
      <c r="H112" s="70" t="s">
        <v>5</v>
      </c>
      <c r="I112" s="70" t="s">
        <v>6</v>
      </c>
      <c r="J112" s="70" t="s">
        <v>7</v>
      </c>
      <c r="K112" s="71" t="s">
        <v>16</v>
      </c>
      <c r="L112" s="70" t="s">
        <v>8</v>
      </c>
      <c r="M112" s="70" t="s">
        <v>20</v>
      </c>
      <c r="N112" s="70" t="s">
        <v>9</v>
      </c>
      <c r="O112" s="70" t="s">
        <v>18</v>
      </c>
      <c r="P112" s="70" t="s">
        <v>19</v>
      </c>
      <c r="Q112" s="70" t="s">
        <v>10</v>
      </c>
      <c r="R112" s="70" t="s">
        <v>14</v>
      </c>
      <c r="S112" s="70" t="s">
        <v>15</v>
      </c>
      <c r="T112" s="70" t="s">
        <v>13</v>
      </c>
      <c r="U112" s="70" t="s">
        <v>11</v>
      </c>
      <c r="V112" s="72"/>
      <c r="W112" s="72"/>
    </row>
    <row r="113" spans="1:23" s="46" customFormat="1" x14ac:dyDescent="0.25">
      <c r="A113" s="132"/>
      <c r="B113" s="109">
        <v>1</v>
      </c>
      <c r="C113" s="73" t="s">
        <v>262</v>
      </c>
      <c r="D113" s="74" t="s">
        <v>263</v>
      </c>
      <c r="E113" s="42" t="s">
        <v>22</v>
      </c>
      <c r="F113" s="64" t="s">
        <v>47</v>
      </c>
      <c r="G113" s="44">
        <v>28</v>
      </c>
      <c r="H113" s="44"/>
      <c r="I113" s="44">
        <v>3</v>
      </c>
      <c r="J113" s="44"/>
      <c r="K113" s="42">
        <f>G113-J113+I113+H113</f>
        <v>31</v>
      </c>
      <c r="L113" s="44">
        <v>24000</v>
      </c>
      <c r="M113" s="44"/>
      <c r="N113" s="44"/>
      <c r="O113" s="44">
        <f>L113+M113-N113</f>
        <v>24000</v>
      </c>
      <c r="P113" s="44"/>
      <c r="Q113" s="6">
        <f>O113+P113</f>
        <v>24000</v>
      </c>
      <c r="R113" s="44"/>
      <c r="S113" s="23">
        <f t="shared" ref="S113:S127" si="21">R113/26</f>
        <v>0</v>
      </c>
      <c r="T113" s="44"/>
      <c r="U113" s="44"/>
      <c r="V113" s="75"/>
      <c r="W113" s="72"/>
    </row>
    <row r="114" spans="1:23" s="46" customFormat="1" x14ac:dyDescent="0.25">
      <c r="A114" s="132"/>
      <c r="B114" s="110">
        <v>2</v>
      </c>
      <c r="C114" s="73" t="s">
        <v>21</v>
      </c>
      <c r="D114" s="74" t="s">
        <v>264</v>
      </c>
      <c r="E114" s="76" t="s">
        <v>23</v>
      </c>
      <c r="F114" s="64" t="s">
        <v>39</v>
      </c>
      <c r="G114" s="44">
        <v>28</v>
      </c>
      <c r="H114" s="42"/>
      <c r="I114" s="44">
        <v>3</v>
      </c>
      <c r="J114" s="42"/>
      <c r="K114" s="42">
        <f t="shared" ref="K114:K127" si="22">G114-J114+I114+H114</f>
        <v>31</v>
      </c>
      <c r="L114" s="42">
        <v>13000</v>
      </c>
      <c r="M114" s="42"/>
      <c r="N114" s="42"/>
      <c r="O114" s="44">
        <f t="shared" ref="O114:O127" si="23">L114+M114-N114</f>
        <v>13000</v>
      </c>
      <c r="P114" s="42">
        <v>6000</v>
      </c>
      <c r="Q114" s="6">
        <f t="shared" ref="Q114:Q127" si="24">O114+P114</f>
        <v>19000</v>
      </c>
      <c r="R114" s="42"/>
      <c r="S114" s="23"/>
      <c r="T114" s="42"/>
      <c r="U114" s="41"/>
      <c r="V114" s="75"/>
      <c r="W114" s="72"/>
    </row>
    <row r="115" spans="1:23" s="46" customFormat="1" x14ac:dyDescent="0.25">
      <c r="A115" s="132"/>
      <c r="B115" s="109">
        <v>3</v>
      </c>
      <c r="C115" s="73" t="s">
        <v>265</v>
      </c>
      <c r="D115" s="74" t="s">
        <v>266</v>
      </c>
      <c r="E115" s="44" t="s">
        <v>32</v>
      </c>
      <c r="F115" s="64" t="s">
        <v>267</v>
      </c>
      <c r="G115" s="44">
        <v>28</v>
      </c>
      <c r="H115" s="42"/>
      <c r="I115" s="44">
        <v>3</v>
      </c>
      <c r="J115" s="42"/>
      <c r="K115" s="42">
        <f t="shared" si="22"/>
        <v>31</v>
      </c>
      <c r="L115" s="42">
        <v>10250</v>
      </c>
      <c r="M115" s="42"/>
      <c r="N115" s="42"/>
      <c r="O115" s="44">
        <f t="shared" si="23"/>
        <v>10250</v>
      </c>
      <c r="P115" s="42">
        <v>2750</v>
      </c>
      <c r="Q115" s="6">
        <f t="shared" si="24"/>
        <v>13000</v>
      </c>
      <c r="R115" s="42">
        <v>414293</v>
      </c>
      <c r="S115" s="23">
        <f t="shared" si="21"/>
        <v>15934.346153846154</v>
      </c>
      <c r="T115" s="42" t="s">
        <v>60</v>
      </c>
      <c r="U115" s="41"/>
      <c r="V115" s="75"/>
      <c r="W115" s="72"/>
    </row>
    <row r="116" spans="1:23" s="46" customFormat="1" x14ac:dyDescent="0.25">
      <c r="A116" s="132"/>
      <c r="B116" s="110">
        <v>4</v>
      </c>
      <c r="C116" s="73" t="s">
        <v>268</v>
      </c>
      <c r="D116" s="74" t="s">
        <v>269</v>
      </c>
      <c r="E116" s="42" t="s">
        <v>32</v>
      </c>
      <c r="F116" s="64" t="s">
        <v>270</v>
      </c>
      <c r="G116" s="44">
        <v>28</v>
      </c>
      <c r="H116" s="42"/>
      <c r="I116" s="44">
        <v>3</v>
      </c>
      <c r="J116" s="42"/>
      <c r="K116" s="42">
        <f t="shared" si="22"/>
        <v>31</v>
      </c>
      <c r="L116" s="42">
        <v>12000</v>
      </c>
      <c r="M116" s="42"/>
      <c r="N116" s="42"/>
      <c r="O116" s="44">
        <f t="shared" si="23"/>
        <v>12000</v>
      </c>
      <c r="P116" s="42">
        <v>2750</v>
      </c>
      <c r="Q116" s="6">
        <f t="shared" si="24"/>
        <v>14750</v>
      </c>
      <c r="R116" s="42">
        <v>666265</v>
      </c>
      <c r="S116" s="23">
        <f t="shared" si="21"/>
        <v>25625.576923076922</v>
      </c>
      <c r="T116" s="42" t="s">
        <v>26</v>
      </c>
      <c r="U116" s="41"/>
      <c r="V116" s="75"/>
      <c r="W116" s="72"/>
    </row>
    <row r="117" spans="1:23" s="46" customFormat="1" x14ac:dyDescent="0.25">
      <c r="A117" s="132"/>
      <c r="B117" s="109">
        <v>5</v>
      </c>
      <c r="C117" s="73" t="s">
        <v>271</v>
      </c>
      <c r="D117" s="74" t="s">
        <v>272</v>
      </c>
      <c r="E117" s="42" t="s">
        <v>32</v>
      </c>
      <c r="F117" s="64" t="s">
        <v>273</v>
      </c>
      <c r="G117" s="44">
        <v>28</v>
      </c>
      <c r="H117" s="42"/>
      <c r="I117" s="44">
        <v>3</v>
      </c>
      <c r="J117" s="42"/>
      <c r="K117" s="42">
        <f t="shared" si="22"/>
        <v>31</v>
      </c>
      <c r="L117" s="42">
        <v>10250</v>
      </c>
      <c r="M117" s="42"/>
      <c r="N117" s="42"/>
      <c r="O117" s="44">
        <f t="shared" si="23"/>
        <v>10250</v>
      </c>
      <c r="P117" s="42">
        <v>2750</v>
      </c>
      <c r="Q117" s="6">
        <f t="shared" si="24"/>
        <v>13000</v>
      </c>
      <c r="R117" s="42">
        <v>310153</v>
      </c>
      <c r="S117" s="23">
        <f t="shared" si="21"/>
        <v>11928.961538461539</v>
      </c>
      <c r="T117" s="42" t="s">
        <v>60</v>
      </c>
      <c r="U117" s="41"/>
      <c r="V117" s="75"/>
      <c r="W117" s="72"/>
    </row>
    <row r="118" spans="1:23" s="46" customFormat="1" x14ac:dyDescent="0.25">
      <c r="A118" s="132"/>
      <c r="B118" s="110">
        <v>6</v>
      </c>
      <c r="C118" s="73" t="s">
        <v>274</v>
      </c>
      <c r="D118" s="74" t="s">
        <v>88</v>
      </c>
      <c r="E118" s="42" t="s">
        <v>34</v>
      </c>
      <c r="F118" s="64" t="s">
        <v>275</v>
      </c>
      <c r="G118" s="44">
        <v>28</v>
      </c>
      <c r="H118" s="42"/>
      <c r="I118" s="44">
        <v>3</v>
      </c>
      <c r="J118" s="42"/>
      <c r="K118" s="42">
        <f t="shared" si="22"/>
        <v>31</v>
      </c>
      <c r="L118" s="42">
        <v>11000</v>
      </c>
      <c r="M118" s="42"/>
      <c r="N118" s="42"/>
      <c r="O118" s="44">
        <f t="shared" si="23"/>
        <v>11000</v>
      </c>
      <c r="P118" s="42"/>
      <c r="Q118" s="6">
        <f t="shared" si="24"/>
        <v>11000</v>
      </c>
      <c r="R118" s="42">
        <v>404523</v>
      </c>
      <c r="S118" s="23">
        <f t="shared" si="21"/>
        <v>15558.576923076924</v>
      </c>
      <c r="T118" s="42" t="s">
        <v>25</v>
      </c>
      <c r="U118" s="41"/>
      <c r="V118" s="75"/>
      <c r="W118" s="72"/>
    </row>
    <row r="119" spans="1:23" s="46" customFormat="1" x14ac:dyDescent="0.25">
      <c r="A119" s="132"/>
      <c r="B119" s="109">
        <v>7</v>
      </c>
      <c r="C119" s="73" t="s">
        <v>276</v>
      </c>
      <c r="D119" s="74" t="s">
        <v>63</v>
      </c>
      <c r="E119" s="42" t="s">
        <v>34</v>
      </c>
      <c r="F119" s="64" t="s">
        <v>277</v>
      </c>
      <c r="G119" s="44">
        <v>28</v>
      </c>
      <c r="H119" s="42"/>
      <c r="I119" s="44">
        <v>3</v>
      </c>
      <c r="J119" s="42"/>
      <c r="K119" s="42">
        <f t="shared" si="22"/>
        <v>31</v>
      </c>
      <c r="L119" s="42">
        <v>8000</v>
      </c>
      <c r="M119" s="42"/>
      <c r="N119" s="42"/>
      <c r="O119" s="44">
        <f t="shared" si="23"/>
        <v>8000</v>
      </c>
      <c r="P119" s="42"/>
      <c r="Q119" s="6">
        <f t="shared" si="24"/>
        <v>8000</v>
      </c>
      <c r="R119" s="42">
        <v>199994</v>
      </c>
      <c r="S119" s="23">
        <f t="shared" si="21"/>
        <v>7692.0769230769229</v>
      </c>
      <c r="T119" s="42" t="s">
        <v>60</v>
      </c>
      <c r="U119" s="41"/>
      <c r="V119" s="75"/>
      <c r="W119" s="72"/>
    </row>
    <row r="120" spans="1:23" s="46" customFormat="1" x14ac:dyDescent="0.25">
      <c r="A120" s="132"/>
      <c r="B120" s="110">
        <v>8</v>
      </c>
      <c r="C120" s="73" t="s">
        <v>278</v>
      </c>
      <c r="D120" s="74" t="s">
        <v>279</v>
      </c>
      <c r="E120" s="42" t="s">
        <v>34</v>
      </c>
      <c r="F120" s="64" t="s">
        <v>42</v>
      </c>
      <c r="G120" s="44">
        <v>28</v>
      </c>
      <c r="H120" s="42"/>
      <c r="I120" s="44">
        <v>3</v>
      </c>
      <c r="J120" s="42"/>
      <c r="K120" s="42">
        <f t="shared" si="22"/>
        <v>31</v>
      </c>
      <c r="L120" s="42">
        <v>8000</v>
      </c>
      <c r="M120" s="42"/>
      <c r="N120" s="42"/>
      <c r="O120" s="44">
        <f t="shared" si="23"/>
        <v>8000</v>
      </c>
      <c r="P120" s="42"/>
      <c r="Q120" s="6">
        <f t="shared" si="24"/>
        <v>8000</v>
      </c>
      <c r="R120" s="42">
        <v>173916</v>
      </c>
      <c r="S120" s="23">
        <f t="shared" si="21"/>
        <v>6689.0769230769229</v>
      </c>
      <c r="T120" s="42" t="s">
        <v>60</v>
      </c>
      <c r="U120" s="41"/>
      <c r="V120" s="75"/>
      <c r="W120" s="72"/>
    </row>
    <row r="121" spans="1:23" s="46" customFormat="1" x14ac:dyDescent="0.25">
      <c r="A121" s="132"/>
      <c r="B121" s="109">
        <v>9</v>
      </c>
      <c r="C121" s="73" t="s">
        <v>280</v>
      </c>
      <c r="D121" s="74" t="s">
        <v>281</v>
      </c>
      <c r="E121" s="42" t="s">
        <v>34</v>
      </c>
      <c r="F121" s="64" t="s">
        <v>282</v>
      </c>
      <c r="G121" s="44">
        <v>28</v>
      </c>
      <c r="H121" s="42"/>
      <c r="I121" s="44">
        <v>3</v>
      </c>
      <c r="J121" s="42"/>
      <c r="K121" s="42">
        <f t="shared" si="22"/>
        <v>31</v>
      </c>
      <c r="L121" s="42">
        <v>8000</v>
      </c>
      <c r="M121" s="42"/>
      <c r="N121" s="42"/>
      <c r="O121" s="44">
        <f t="shared" si="23"/>
        <v>8000</v>
      </c>
      <c r="P121" s="42"/>
      <c r="Q121" s="6">
        <f t="shared" si="24"/>
        <v>8000</v>
      </c>
      <c r="R121" s="42">
        <v>158738</v>
      </c>
      <c r="S121" s="23">
        <f t="shared" si="21"/>
        <v>6105.3076923076924</v>
      </c>
      <c r="T121" s="42" t="s">
        <v>60</v>
      </c>
      <c r="U121" s="41"/>
      <c r="V121" s="75"/>
      <c r="W121" s="72"/>
    </row>
    <row r="122" spans="1:23" s="46" customFormat="1" x14ac:dyDescent="0.25">
      <c r="A122" s="132"/>
      <c r="B122" s="110">
        <v>10</v>
      </c>
      <c r="C122" s="73" t="s">
        <v>283</v>
      </c>
      <c r="D122" s="74" t="s">
        <v>284</v>
      </c>
      <c r="E122" s="42" t="s">
        <v>32</v>
      </c>
      <c r="F122" s="64" t="s">
        <v>285</v>
      </c>
      <c r="G122" s="44">
        <v>28</v>
      </c>
      <c r="H122" s="42"/>
      <c r="I122" s="44">
        <v>3</v>
      </c>
      <c r="J122" s="42"/>
      <c r="K122" s="42">
        <f t="shared" si="22"/>
        <v>31</v>
      </c>
      <c r="L122" s="42">
        <v>12000</v>
      </c>
      <c r="M122" s="42"/>
      <c r="N122" s="42"/>
      <c r="O122" s="44">
        <f t="shared" si="23"/>
        <v>12000</v>
      </c>
      <c r="P122" s="42">
        <v>2750</v>
      </c>
      <c r="Q122" s="6">
        <f t="shared" si="24"/>
        <v>14750</v>
      </c>
      <c r="R122" s="42">
        <v>652672</v>
      </c>
      <c r="S122" s="23">
        <f t="shared" si="21"/>
        <v>25102.76923076923</v>
      </c>
      <c r="T122" s="42" t="s">
        <v>26</v>
      </c>
      <c r="U122" s="41"/>
      <c r="V122" s="75"/>
      <c r="W122" s="72"/>
    </row>
    <row r="123" spans="1:23" s="46" customFormat="1" x14ac:dyDescent="0.25">
      <c r="A123" s="132"/>
      <c r="B123" s="109">
        <v>11</v>
      </c>
      <c r="C123" s="73" t="s">
        <v>262</v>
      </c>
      <c r="D123" s="74" t="s">
        <v>286</v>
      </c>
      <c r="E123" s="42" t="s">
        <v>32</v>
      </c>
      <c r="F123" s="64" t="s">
        <v>207</v>
      </c>
      <c r="G123" s="44">
        <v>28</v>
      </c>
      <c r="H123" s="42"/>
      <c r="I123" s="44">
        <v>3</v>
      </c>
      <c r="J123" s="42"/>
      <c r="K123" s="42">
        <f t="shared" si="22"/>
        <v>31</v>
      </c>
      <c r="L123" s="42">
        <v>10250</v>
      </c>
      <c r="M123" s="42"/>
      <c r="N123" s="42"/>
      <c r="O123" s="44">
        <f t="shared" si="23"/>
        <v>10250</v>
      </c>
      <c r="P123" s="42">
        <v>2750</v>
      </c>
      <c r="Q123" s="6">
        <f t="shared" si="24"/>
        <v>13000</v>
      </c>
      <c r="R123" s="42">
        <v>193480</v>
      </c>
      <c r="S123" s="23">
        <f t="shared" si="21"/>
        <v>7441.5384615384619</v>
      </c>
      <c r="T123" s="42" t="s">
        <v>60</v>
      </c>
      <c r="U123" s="41"/>
      <c r="V123" s="75"/>
      <c r="W123" s="72"/>
    </row>
    <row r="124" spans="1:23" s="46" customFormat="1" x14ac:dyDescent="0.25">
      <c r="A124" s="132"/>
      <c r="B124" s="110">
        <v>12</v>
      </c>
      <c r="C124" s="73" t="s">
        <v>287</v>
      </c>
      <c r="D124" s="74" t="s">
        <v>288</v>
      </c>
      <c r="E124" s="42" t="s">
        <v>32</v>
      </c>
      <c r="F124" s="64" t="s">
        <v>289</v>
      </c>
      <c r="G124" s="44">
        <v>28</v>
      </c>
      <c r="H124" s="42"/>
      <c r="I124" s="44">
        <v>3</v>
      </c>
      <c r="J124" s="42"/>
      <c r="K124" s="42">
        <f t="shared" si="22"/>
        <v>31</v>
      </c>
      <c r="L124" s="42">
        <v>10250</v>
      </c>
      <c r="M124" s="42"/>
      <c r="N124" s="42"/>
      <c r="O124" s="44">
        <f t="shared" si="23"/>
        <v>10250</v>
      </c>
      <c r="P124" s="42">
        <v>2750</v>
      </c>
      <c r="Q124" s="6">
        <f t="shared" si="24"/>
        <v>13000</v>
      </c>
      <c r="R124" s="42">
        <v>182132</v>
      </c>
      <c r="S124" s="23">
        <f t="shared" si="21"/>
        <v>7005.0769230769229</v>
      </c>
      <c r="T124" s="42" t="s">
        <v>60</v>
      </c>
      <c r="U124" s="41"/>
      <c r="V124" s="75"/>
      <c r="W124" s="72"/>
    </row>
    <row r="125" spans="1:23" s="46" customFormat="1" x14ac:dyDescent="0.25">
      <c r="A125" s="132"/>
      <c r="B125" s="109">
        <v>13</v>
      </c>
      <c r="C125" s="42" t="s">
        <v>21</v>
      </c>
      <c r="D125" s="77" t="s">
        <v>70</v>
      </c>
      <c r="E125" s="42" t="s">
        <v>34</v>
      </c>
      <c r="F125" s="64" t="s">
        <v>37</v>
      </c>
      <c r="G125" s="44">
        <v>28</v>
      </c>
      <c r="H125" s="42"/>
      <c r="I125" s="44">
        <v>3</v>
      </c>
      <c r="J125" s="42"/>
      <c r="K125" s="42">
        <f t="shared" si="22"/>
        <v>31</v>
      </c>
      <c r="L125" s="42">
        <v>10000</v>
      </c>
      <c r="M125" s="42"/>
      <c r="N125" s="42"/>
      <c r="O125" s="44">
        <f t="shared" si="23"/>
        <v>10000</v>
      </c>
      <c r="P125" s="42"/>
      <c r="Q125" s="6">
        <f t="shared" si="24"/>
        <v>10000</v>
      </c>
      <c r="R125" s="42">
        <v>289701</v>
      </c>
      <c r="S125" s="23">
        <f t="shared" si="21"/>
        <v>11142.346153846154</v>
      </c>
      <c r="T125" s="42" t="s">
        <v>26</v>
      </c>
      <c r="U125" s="41"/>
      <c r="V125" s="75"/>
      <c r="W125" s="72"/>
    </row>
    <row r="126" spans="1:23" s="46" customFormat="1" x14ac:dyDescent="0.25">
      <c r="A126" s="132"/>
      <c r="B126" s="110">
        <v>14</v>
      </c>
      <c r="C126" s="42" t="s">
        <v>21</v>
      </c>
      <c r="D126" s="77" t="s">
        <v>290</v>
      </c>
      <c r="E126" s="42" t="s">
        <v>34</v>
      </c>
      <c r="F126" s="64" t="s">
        <v>37</v>
      </c>
      <c r="G126" s="44">
        <v>28</v>
      </c>
      <c r="H126" s="42"/>
      <c r="I126" s="44">
        <v>3</v>
      </c>
      <c r="J126" s="42"/>
      <c r="K126" s="42">
        <f t="shared" si="22"/>
        <v>31</v>
      </c>
      <c r="L126" s="42">
        <v>10000</v>
      </c>
      <c r="M126" s="42"/>
      <c r="N126" s="42"/>
      <c r="O126" s="44">
        <f t="shared" si="23"/>
        <v>10000</v>
      </c>
      <c r="P126" s="42"/>
      <c r="Q126" s="6">
        <f t="shared" si="24"/>
        <v>10000</v>
      </c>
      <c r="R126" s="42">
        <v>307188</v>
      </c>
      <c r="S126" s="23">
        <f t="shared" si="21"/>
        <v>11814.923076923076</v>
      </c>
      <c r="T126" s="42" t="s">
        <v>26</v>
      </c>
      <c r="U126" s="41"/>
      <c r="V126" s="75"/>
      <c r="W126" s="72"/>
    </row>
    <row r="127" spans="1:23" s="46" customFormat="1" x14ac:dyDescent="0.25">
      <c r="A127" s="132"/>
      <c r="B127" s="109">
        <v>15</v>
      </c>
      <c r="C127" s="42">
        <v>26817</v>
      </c>
      <c r="D127" s="78" t="s">
        <v>61</v>
      </c>
      <c r="E127" s="42" t="s">
        <v>34</v>
      </c>
      <c r="F127" s="64" t="s">
        <v>291</v>
      </c>
      <c r="G127" s="44">
        <v>28</v>
      </c>
      <c r="H127" s="42"/>
      <c r="I127" s="44">
        <v>3</v>
      </c>
      <c r="J127" s="42"/>
      <c r="K127" s="42">
        <f t="shared" si="22"/>
        <v>31</v>
      </c>
      <c r="L127" s="42">
        <v>10000</v>
      </c>
      <c r="M127" s="42"/>
      <c r="N127" s="42"/>
      <c r="O127" s="44">
        <f t="shared" si="23"/>
        <v>10000</v>
      </c>
      <c r="P127" s="42"/>
      <c r="Q127" s="6">
        <f t="shared" si="24"/>
        <v>10000</v>
      </c>
      <c r="R127" s="42">
        <v>370070</v>
      </c>
      <c r="S127" s="23">
        <f t="shared" si="21"/>
        <v>14233.461538461539</v>
      </c>
      <c r="T127" s="42" t="s">
        <v>26</v>
      </c>
      <c r="U127" s="41"/>
      <c r="V127" s="75"/>
      <c r="W127" s="72"/>
    </row>
    <row r="128" spans="1:23" x14ac:dyDescent="0.25">
      <c r="A128" s="132"/>
    </row>
    <row r="129" spans="1:22" s="43" customFormat="1" ht="15.75" x14ac:dyDescent="0.25">
      <c r="A129" s="132"/>
      <c r="B129" s="128" t="s">
        <v>292</v>
      </c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9"/>
    </row>
    <row r="130" spans="1:22" s="46" customFormat="1" ht="36" x14ac:dyDescent="0.25">
      <c r="A130" s="132"/>
      <c r="B130" s="108" t="s">
        <v>0</v>
      </c>
      <c r="C130" s="45" t="s">
        <v>1</v>
      </c>
      <c r="D130" s="48" t="s">
        <v>2</v>
      </c>
      <c r="E130" s="49" t="s">
        <v>3</v>
      </c>
      <c r="F130" s="49" t="s">
        <v>17</v>
      </c>
      <c r="G130" s="49" t="s">
        <v>4</v>
      </c>
      <c r="H130" s="49" t="s">
        <v>5</v>
      </c>
      <c r="I130" s="49" t="s">
        <v>6</v>
      </c>
      <c r="J130" s="49" t="s">
        <v>7</v>
      </c>
      <c r="K130" s="50" t="s">
        <v>16</v>
      </c>
      <c r="L130" s="49" t="s">
        <v>8</v>
      </c>
      <c r="M130" s="49" t="s">
        <v>20</v>
      </c>
      <c r="N130" s="49" t="s">
        <v>9</v>
      </c>
      <c r="O130" s="49" t="s">
        <v>18</v>
      </c>
      <c r="P130" s="49" t="s">
        <v>19</v>
      </c>
      <c r="Q130" s="49" t="s">
        <v>10</v>
      </c>
      <c r="R130" s="49" t="s">
        <v>14</v>
      </c>
      <c r="S130" s="49" t="s">
        <v>15</v>
      </c>
      <c r="T130" s="49" t="s">
        <v>13</v>
      </c>
      <c r="U130" s="49" t="s">
        <v>11</v>
      </c>
    </row>
    <row r="131" spans="1:22" s="46" customFormat="1" x14ac:dyDescent="0.2">
      <c r="A131" s="132"/>
      <c r="B131" s="109">
        <v>1</v>
      </c>
      <c r="C131" s="79">
        <v>31863</v>
      </c>
      <c r="D131" s="80" t="s">
        <v>293</v>
      </c>
      <c r="E131" s="81" t="s">
        <v>22</v>
      </c>
      <c r="F131" s="16" t="s">
        <v>294</v>
      </c>
      <c r="G131" s="44" t="s">
        <v>295</v>
      </c>
      <c r="H131" s="44">
        <v>0</v>
      </c>
      <c r="I131" s="44">
        <v>3</v>
      </c>
      <c r="J131" s="44">
        <v>0</v>
      </c>
      <c r="K131" s="42" t="s">
        <v>64</v>
      </c>
      <c r="L131" s="82">
        <v>24000</v>
      </c>
      <c r="M131" s="44"/>
      <c r="N131" s="44"/>
      <c r="O131" s="82">
        <v>24000</v>
      </c>
      <c r="P131" s="44"/>
      <c r="Q131" s="7">
        <v>24000</v>
      </c>
      <c r="R131" s="44"/>
      <c r="S131" s="44"/>
      <c r="T131" s="44"/>
      <c r="U131" s="44"/>
    </row>
    <row r="132" spans="1:22" s="46" customFormat="1" x14ac:dyDescent="0.25">
      <c r="A132" s="132"/>
      <c r="B132" s="110">
        <v>2</v>
      </c>
      <c r="C132" s="83">
        <v>17125</v>
      </c>
      <c r="D132" s="84" t="s">
        <v>296</v>
      </c>
      <c r="E132" s="81" t="s">
        <v>32</v>
      </c>
      <c r="F132" s="8" t="s">
        <v>297</v>
      </c>
      <c r="G132" s="44" t="s">
        <v>298</v>
      </c>
      <c r="H132" s="42"/>
      <c r="I132" s="44" t="s">
        <v>298</v>
      </c>
      <c r="J132" s="42"/>
      <c r="K132" s="42" t="s">
        <v>298</v>
      </c>
      <c r="L132" s="85">
        <v>10250</v>
      </c>
      <c r="M132" s="42"/>
      <c r="N132" s="42"/>
      <c r="O132" s="85">
        <v>10250</v>
      </c>
      <c r="P132" s="86">
        <v>2750</v>
      </c>
      <c r="Q132" s="24">
        <v>13000</v>
      </c>
      <c r="R132" s="42" t="s">
        <v>299</v>
      </c>
      <c r="S132" s="24">
        <v>14236</v>
      </c>
      <c r="T132" s="42" t="s">
        <v>27</v>
      </c>
      <c r="U132" s="41"/>
    </row>
    <row r="133" spans="1:22" s="46" customFormat="1" x14ac:dyDescent="0.25">
      <c r="A133" s="132"/>
      <c r="B133" s="109">
        <v>3</v>
      </c>
      <c r="C133" s="83">
        <v>17130</v>
      </c>
      <c r="D133" s="84" t="s">
        <v>300</v>
      </c>
      <c r="E133" s="81" t="s">
        <v>32</v>
      </c>
      <c r="F133" s="8" t="s">
        <v>301</v>
      </c>
      <c r="G133" s="44" t="s">
        <v>298</v>
      </c>
      <c r="H133" s="42"/>
      <c r="I133" s="44" t="s">
        <v>298</v>
      </c>
      <c r="J133" s="42"/>
      <c r="K133" s="42" t="s">
        <v>298</v>
      </c>
      <c r="L133" s="85">
        <v>10250</v>
      </c>
      <c r="M133" s="42"/>
      <c r="N133" s="42"/>
      <c r="O133" s="85">
        <v>10250</v>
      </c>
      <c r="P133" s="87">
        <v>2750</v>
      </c>
      <c r="Q133" s="24">
        <v>13000</v>
      </c>
      <c r="R133" s="42" t="s">
        <v>302</v>
      </c>
      <c r="S133" s="24">
        <v>7708</v>
      </c>
      <c r="T133" s="42" t="s">
        <v>27</v>
      </c>
      <c r="U133" s="41"/>
    </row>
    <row r="134" spans="1:22" s="46" customFormat="1" x14ac:dyDescent="0.25">
      <c r="A134" s="132"/>
      <c r="B134" s="110">
        <v>4</v>
      </c>
      <c r="C134" s="83">
        <v>19987</v>
      </c>
      <c r="D134" s="84" t="s">
        <v>303</v>
      </c>
      <c r="E134" s="81" t="s">
        <v>32</v>
      </c>
      <c r="F134" s="19" t="s">
        <v>304</v>
      </c>
      <c r="G134" s="44" t="s">
        <v>298</v>
      </c>
      <c r="H134" s="42"/>
      <c r="I134" s="44" t="s">
        <v>298</v>
      </c>
      <c r="J134" s="42"/>
      <c r="K134" s="42" t="s">
        <v>298</v>
      </c>
      <c r="L134" s="85">
        <v>10250</v>
      </c>
      <c r="M134" s="42"/>
      <c r="N134" s="42"/>
      <c r="O134" s="85">
        <v>10250</v>
      </c>
      <c r="P134" s="87">
        <v>2750</v>
      </c>
      <c r="Q134" s="24">
        <v>13000</v>
      </c>
      <c r="R134" s="42" t="s">
        <v>305</v>
      </c>
      <c r="S134" s="24">
        <v>8481</v>
      </c>
      <c r="T134" s="42" t="s">
        <v>27</v>
      </c>
      <c r="U134" s="41"/>
    </row>
    <row r="135" spans="1:22" s="46" customFormat="1" x14ac:dyDescent="0.25">
      <c r="A135" s="132"/>
      <c r="B135" s="109">
        <v>5</v>
      </c>
      <c r="C135" s="83">
        <v>25385</v>
      </c>
      <c r="D135" s="84" t="s">
        <v>306</v>
      </c>
      <c r="E135" s="81" t="s">
        <v>32</v>
      </c>
      <c r="F135" s="42" t="s">
        <v>307</v>
      </c>
      <c r="G135" s="44" t="s">
        <v>298</v>
      </c>
      <c r="H135" s="42"/>
      <c r="I135" s="44" t="s">
        <v>298</v>
      </c>
      <c r="J135" s="42"/>
      <c r="K135" s="42" t="s">
        <v>298</v>
      </c>
      <c r="L135" s="85">
        <v>10250</v>
      </c>
      <c r="M135" s="42"/>
      <c r="N135" s="42"/>
      <c r="O135" s="85">
        <v>10250</v>
      </c>
      <c r="P135" s="87">
        <v>2750</v>
      </c>
      <c r="Q135" s="24">
        <v>13000</v>
      </c>
      <c r="R135" s="42" t="s">
        <v>308</v>
      </c>
      <c r="S135" s="24">
        <v>8424</v>
      </c>
      <c r="T135" s="42" t="s">
        <v>27</v>
      </c>
      <c r="U135" s="41"/>
    </row>
    <row r="136" spans="1:22" s="46" customFormat="1" x14ac:dyDescent="0.25">
      <c r="A136" s="132"/>
      <c r="B136" s="110">
        <v>6</v>
      </c>
      <c r="C136" s="83">
        <v>17127</v>
      </c>
      <c r="D136" s="84" t="s">
        <v>309</v>
      </c>
      <c r="E136" s="81" t="s">
        <v>34</v>
      </c>
      <c r="F136" s="42" t="s">
        <v>310</v>
      </c>
      <c r="G136" s="44" t="s">
        <v>298</v>
      </c>
      <c r="H136" s="42"/>
      <c r="I136" s="44" t="s">
        <v>298</v>
      </c>
      <c r="J136" s="42"/>
      <c r="K136" s="42" t="s">
        <v>298</v>
      </c>
      <c r="L136" s="85">
        <v>10000</v>
      </c>
      <c r="M136" s="42"/>
      <c r="N136" s="42"/>
      <c r="O136" s="85">
        <v>10000</v>
      </c>
      <c r="P136" s="42"/>
      <c r="Q136" s="24">
        <v>10000</v>
      </c>
      <c r="R136" s="42" t="s">
        <v>311</v>
      </c>
      <c r="S136" s="24">
        <v>11213</v>
      </c>
      <c r="T136" s="42" t="s">
        <v>26</v>
      </c>
      <c r="U136" s="41"/>
    </row>
    <row r="137" spans="1:22" s="46" customFormat="1" x14ac:dyDescent="0.25">
      <c r="A137" s="132"/>
      <c r="B137" s="109">
        <v>7</v>
      </c>
      <c r="C137" s="83">
        <v>31487</v>
      </c>
      <c r="D137" s="84" t="s">
        <v>68</v>
      </c>
      <c r="E137" s="81" t="s">
        <v>34</v>
      </c>
      <c r="F137" s="42" t="s">
        <v>312</v>
      </c>
      <c r="G137" s="44" t="s">
        <v>298</v>
      </c>
      <c r="H137" s="42"/>
      <c r="I137" s="44" t="s">
        <v>298</v>
      </c>
      <c r="J137" s="42"/>
      <c r="K137" s="42" t="s">
        <v>298</v>
      </c>
      <c r="L137" s="85">
        <v>8000</v>
      </c>
      <c r="M137" s="42"/>
      <c r="N137" s="42"/>
      <c r="O137" s="85">
        <v>8000</v>
      </c>
      <c r="P137" s="42"/>
      <c r="Q137" s="24">
        <v>8000</v>
      </c>
      <c r="R137" s="42" t="s">
        <v>313</v>
      </c>
      <c r="S137" s="24">
        <v>4434</v>
      </c>
      <c r="T137" s="42" t="s">
        <v>27</v>
      </c>
      <c r="U137" s="41"/>
    </row>
    <row r="138" spans="1:22" s="46" customFormat="1" x14ac:dyDescent="0.25">
      <c r="A138" s="132"/>
      <c r="B138" s="110">
        <v>8</v>
      </c>
      <c r="C138" s="83">
        <v>29220</v>
      </c>
      <c r="D138" s="84" t="s">
        <v>69</v>
      </c>
      <c r="E138" s="81" t="s">
        <v>34</v>
      </c>
      <c r="F138" s="42" t="s">
        <v>314</v>
      </c>
      <c r="G138" s="44" t="s">
        <v>298</v>
      </c>
      <c r="H138" s="42"/>
      <c r="I138" s="44" t="s">
        <v>298</v>
      </c>
      <c r="J138" s="42"/>
      <c r="K138" s="42" t="s">
        <v>298</v>
      </c>
      <c r="L138" s="85">
        <v>8000</v>
      </c>
      <c r="M138" s="42"/>
      <c r="N138" s="42"/>
      <c r="O138" s="85">
        <v>8000</v>
      </c>
      <c r="P138" s="42"/>
      <c r="Q138" s="24">
        <v>8000</v>
      </c>
      <c r="R138" s="42" t="s">
        <v>315</v>
      </c>
      <c r="S138" s="24">
        <v>5480</v>
      </c>
      <c r="T138" s="42" t="s">
        <v>27</v>
      </c>
      <c r="U138" s="41"/>
    </row>
    <row r="139" spans="1:22" s="46" customFormat="1" x14ac:dyDescent="0.25">
      <c r="A139" s="132"/>
      <c r="B139" s="109">
        <v>9</v>
      </c>
      <c r="C139" s="83">
        <v>17153</v>
      </c>
      <c r="D139" s="84" t="s">
        <v>316</v>
      </c>
      <c r="E139" s="81" t="s">
        <v>34</v>
      </c>
      <c r="F139" s="42" t="s">
        <v>317</v>
      </c>
      <c r="G139" s="44" t="s">
        <v>298</v>
      </c>
      <c r="H139" s="42"/>
      <c r="I139" s="44" t="s">
        <v>298</v>
      </c>
      <c r="J139" s="42"/>
      <c r="K139" s="42" t="s">
        <v>298</v>
      </c>
      <c r="L139" s="85">
        <v>10000</v>
      </c>
      <c r="M139" s="42"/>
      <c r="N139" s="42"/>
      <c r="O139" s="85">
        <v>10000</v>
      </c>
      <c r="P139" s="42"/>
      <c r="Q139" s="24">
        <v>10000</v>
      </c>
      <c r="R139" s="42" t="s">
        <v>318</v>
      </c>
      <c r="S139" s="24">
        <v>11215</v>
      </c>
      <c r="T139" s="42" t="s">
        <v>26</v>
      </c>
      <c r="U139" s="41"/>
    </row>
    <row r="140" spans="1:22" s="46" customFormat="1" x14ac:dyDescent="0.25">
      <c r="A140" s="132"/>
      <c r="B140" s="110">
        <v>10</v>
      </c>
      <c r="C140" s="83">
        <v>37805</v>
      </c>
      <c r="D140" s="84" t="s">
        <v>319</v>
      </c>
      <c r="E140" s="81" t="s">
        <v>31</v>
      </c>
      <c r="F140" s="42" t="s">
        <v>320</v>
      </c>
      <c r="G140" s="44" t="s">
        <v>298</v>
      </c>
      <c r="H140" s="42"/>
      <c r="I140" s="44" t="s">
        <v>298</v>
      </c>
      <c r="J140" s="42"/>
      <c r="K140" s="42" t="s">
        <v>298</v>
      </c>
      <c r="L140" s="85">
        <v>10000</v>
      </c>
      <c r="M140" s="42"/>
      <c r="N140" s="42"/>
      <c r="O140" s="85">
        <v>10000</v>
      </c>
      <c r="P140" s="42">
        <v>2750</v>
      </c>
      <c r="Q140" s="24">
        <v>12750</v>
      </c>
      <c r="R140" s="24" t="s">
        <v>321</v>
      </c>
      <c r="S140" s="24">
        <v>11234</v>
      </c>
      <c r="T140" s="42" t="s">
        <v>26</v>
      </c>
      <c r="U140" s="41"/>
    </row>
    <row r="141" spans="1:22" s="46" customFormat="1" x14ac:dyDescent="0.25">
      <c r="A141" s="132"/>
      <c r="B141" s="109">
        <v>11</v>
      </c>
      <c r="C141" s="83">
        <v>33283</v>
      </c>
      <c r="D141" s="84" t="s">
        <v>322</v>
      </c>
      <c r="E141" s="81" t="s">
        <v>34</v>
      </c>
      <c r="F141" s="42" t="s">
        <v>323</v>
      </c>
      <c r="G141" s="44" t="s">
        <v>298</v>
      </c>
      <c r="H141" s="42"/>
      <c r="I141" s="44" t="s">
        <v>298</v>
      </c>
      <c r="J141" s="42"/>
      <c r="K141" s="42" t="s">
        <v>298</v>
      </c>
      <c r="L141" s="85">
        <v>10000</v>
      </c>
      <c r="M141" s="42"/>
      <c r="N141" s="42"/>
      <c r="O141" s="85">
        <v>10000</v>
      </c>
      <c r="P141" s="42"/>
      <c r="Q141" s="24">
        <v>10000</v>
      </c>
      <c r="R141" s="42" t="s">
        <v>311</v>
      </c>
      <c r="S141" s="24">
        <v>11213</v>
      </c>
      <c r="T141" s="42" t="s">
        <v>26</v>
      </c>
      <c r="U141" s="41"/>
    </row>
    <row r="142" spans="1:22" s="46" customFormat="1" x14ac:dyDescent="0.25">
      <c r="A142" s="132"/>
      <c r="B142" s="110">
        <v>12</v>
      </c>
      <c r="C142" s="83">
        <v>32678</v>
      </c>
      <c r="D142" s="84" t="s">
        <v>324</v>
      </c>
      <c r="E142" s="81" t="s">
        <v>34</v>
      </c>
      <c r="F142" s="42" t="s">
        <v>325</v>
      </c>
      <c r="G142" s="44" t="s">
        <v>298</v>
      </c>
      <c r="H142" s="42"/>
      <c r="I142" s="44" t="s">
        <v>298</v>
      </c>
      <c r="J142" s="42"/>
      <c r="K142" s="42" t="s">
        <v>298</v>
      </c>
      <c r="L142" s="85">
        <v>8000</v>
      </c>
      <c r="M142" s="42"/>
      <c r="N142" s="42"/>
      <c r="O142" s="85">
        <v>8000</v>
      </c>
      <c r="P142" s="42"/>
      <c r="Q142" s="24">
        <v>8000</v>
      </c>
      <c r="R142" s="42" t="s">
        <v>326</v>
      </c>
      <c r="S142" s="24">
        <v>4181</v>
      </c>
      <c r="T142" s="42" t="s">
        <v>27</v>
      </c>
      <c r="U142" s="41"/>
      <c r="V142" s="47"/>
    </row>
    <row r="143" spans="1:22" s="46" customFormat="1" x14ac:dyDescent="0.25">
      <c r="A143" s="132"/>
      <c r="B143" s="109">
        <v>13</v>
      </c>
      <c r="C143" s="83">
        <v>34303</v>
      </c>
      <c r="D143" s="84" t="s">
        <v>327</v>
      </c>
      <c r="E143" s="81" t="s">
        <v>34</v>
      </c>
      <c r="F143" s="42" t="s">
        <v>328</v>
      </c>
      <c r="G143" s="44" t="s">
        <v>298</v>
      </c>
      <c r="H143" s="42"/>
      <c r="I143" s="44" t="s">
        <v>298</v>
      </c>
      <c r="J143" s="42"/>
      <c r="K143" s="42" t="s">
        <v>298</v>
      </c>
      <c r="L143" s="85">
        <v>8000</v>
      </c>
      <c r="M143" s="42"/>
      <c r="N143" s="42"/>
      <c r="O143" s="85">
        <v>8000</v>
      </c>
      <c r="P143" s="42"/>
      <c r="Q143" s="24">
        <v>8000</v>
      </c>
      <c r="R143" s="42" t="s">
        <v>329</v>
      </c>
      <c r="S143" s="24">
        <v>4228</v>
      </c>
      <c r="T143" s="42" t="s">
        <v>27</v>
      </c>
      <c r="U143" s="41"/>
      <c r="V143" s="47"/>
    </row>
    <row r="144" spans="1:22" s="46" customFormat="1" x14ac:dyDescent="0.25">
      <c r="A144" s="132"/>
      <c r="B144" s="110">
        <v>14</v>
      </c>
      <c r="C144" s="83">
        <v>36305</v>
      </c>
      <c r="D144" s="84" t="s">
        <v>330</v>
      </c>
      <c r="E144" s="81" t="s">
        <v>34</v>
      </c>
      <c r="F144" s="42" t="s">
        <v>331</v>
      </c>
      <c r="G144" s="44" t="s">
        <v>298</v>
      </c>
      <c r="H144" s="42"/>
      <c r="I144" s="44" t="s">
        <v>298</v>
      </c>
      <c r="J144" s="42"/>
      <c r="K144" s="42" t="s">
        <v>298</v>
      </c>
      <c r="L144" s="85">
        <v>10000</v>
      </c>
      <c r="M144" s="42"/>
      <c r="N144" s="42"/>
      <c r="O144" s="85">
        <v>10000</v>
      </c>
      <c r="P144" s="42"/>
      <c r="Q144" s="24">
        <v>10000</v>
      </c>
      <c r="R144" s="42" t="s">
        <v>332</v>
      </c>
      <c r="S144" s="24">
        <v>11247</v>
      </c>
      <c r="T144" s="42" t="s">
        <v>26</v>
      </c>
      <c r="U144" s="41"/>
      <c r="V144" s="47"/>
    </row>
    <row r="145" spans="1:22" s="46" customFormat="1" x14ac:dyDescent="0.25">
      <c r="A145" s="132"/>
      <c r="B145" s="109">
        <v>15</v>
      </c>
      <c r="C145" s="83">
        <v>37801</v>
      </c>
      <c r="D145" s="84" t="s">
        <v>333</v>
      </c>
      <c r="E145" s="81" t="s">
        <v>31</v>
      </c>
      <c r="F145" s="42" t="s">
        <v>320</v>
      </c>
      <c r="G145" s="44" t="s">
        <v>298</v>
      </c>
      <c r="H145" s="42"/>
      <c r="I145" s="44" t="s">
        <v>298</v>
      </c>
      <c r="J145" s="42"/>
      <c r="K145" s="42" t="s">
        <v>298</v>
      </c>
      <c r="L145" s="85">
        <v>8000</v>
      </c>
      <c r="M145" s="42"/>
      <c r="N145" s="42"/>
      <c r="O145" s="85">
        <v>8000</v>
      </c>
      <c r="P145" s="42"/>
      <c r="Q145" s="24">
        <v>8000</v>
      </c>
      <c r="R145" s="42" t="s">
        <v>334</v>
      </c>
      <c r="S145" s="24">
        <v>4075</v>
      </c>
      <c r="T145" s="42" t="s">
        <v>27</v>
      </c>
      <c r="U145" s="41"/>
      <c r="V145" s="47"/>
    </row>
    <row r="146" spans="1:22" s="46" customFormat="1" x14ac:dyDescent="0.25">
      <c r="A146" s="132"/>
      <c r="B146" s="110">
        <v>16</v>
      </c>
      <c r="C146" s="83">
        <v>37766</v>
      </c>
      <c r="D146" s="84" t="s">
        <v>335</v>
      </c>
      <c r="E146" s="81" t="s">
        <v>31</v>
      </c>
      <c r="F146" s="42" t="s">
        <v>336</v>
      </c>
      <c r="G146" s="44" t="s">
        <v>298</v>
      </c>
      <c r="H146" s="42"/>
      <c r="I146" s="44" t="s">
        <v>298</v>
      </c>
      <c r="J146" s="42"/>
      <c r="K146" s="42" t="s">
        <v>298</v>
      </c>
      <c r="L146" s="85">
        <v>8000</v>
      </c>
      <c r="M146" s="42"/>
      <c r="N146" s="42"/>
      <c r="O146" s="85">
        <v>8000</v>
      </c>
      <c r="P146" s="42">
        <v>2750</v>
      </c>
      <c r="Q146" s="24">
        <v>10750</v>
      </c>
      <c r="R146" s="42" t="s">
        <v>337</v>
      </c>
      <c r="S146" s="24">
        <v>6290</v>
      </c>
      <c r="T146" s="42" t="s">
        <v>27</v>
      </c>
      <c r="U146" s="41"/>
      <c r="V146" s="47"/>
    </row>
    <row r="147" spans="1:22" s="46" customFormat="1" x14ac:dyDescent="0.25">
      <c r="A147" s="132"/>
      <c r="B147" s="109">
        <v>17</v>
      </c>
      <c r="C147" s="83" t="s">
        <v>21</v>
      </c>
      <c r="D147" s="84" t="s">
        <v>338</v>
      </c>
      <c r="E147" s="81" t="s">
        <v>34</v>
      </c>
      <c r="F147" s="42" t="s">
        <v>29</v>
      </c>
      <c r="G147" s="44" t="s">
        <v>298</v>
      </c>
      <c r="H147" s="42"/>
      <c r="I147" s="44" t="s">
        <v>298</v>
      </c>
      <c r="J147" s="42"/>
      <c r="K147" s="42" t="s">
        <v>298</v>
      </c>
      <c r="L147" s="85">
        <v>10000</v>
      </c>
      <c r="M147" s="42"/>
      <c r="N147" s="42"/>
      <c r="O147" s="85">
        <v>10000</v>
      </c>
      <c r="P147" s="42"/>
      <c r="Q147" s="24">
        <v>10000</v>
      </c>
      <c r="R147" s="42" t="s">
        <v>339</v>
      </c>
      <c r="S147" s="24">
        <v>11230</v>
      </c>
      <c r="T147" s="42" t="s">
        <v>26</v>
      </c>
      <c r="U147" s="41"/>
      <c r="V147" s="47"/>
    </row>
    <row r="148" spans="1:22" s="46" customFormat="1" x14ac:dyDescent="0.25">
      <c r="A148" s="132"/>
      <c r="B148" s="110">
        <v>18</v>
      </c>
      <c r="C148" s="45"/>
      <c r="D148" s="42"/>
      <c r="E148" s="42"/>
      <c r="F148" s="42"/>
      <c r="G148" s="44"/>
      <c r="H148" s="42"/>
      <c r="I148" s="44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1"/>
      <c r="V148" s="47"/>
    </row>
    <row r="149" spans="1:22" s="46" customFormat="1" x14ac:dyDescent="0.25">
      <c r="A149" s="132"/>
      <c r="B149" s="109">
        <v>19</v>
      </c>
      <c r="C149" s="45"/>
      <c r="D149" s="42"/>
      <c r="E149" s="42"/>
      <c r="F149" s="42"/>
      <c r="G149" s="44"/>
      <c r="H149" s="42"/>
      <c r="I149" s="44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1"/>
      <c r="V149" s="47"/>
    </row>
    <row r="150" spans="1:22" s="46" customFormat="1" x14ac:dyDescent="0.25">
      <c r="A150" s="132"/>
      <c r="B150" s="110">
        <v>20</v>
      </c>
      <c r="C150" s="45"/>
      <c r="D150" s="42"/>
      <c r="E150" s="42"/>
      <c r="F150" s="42"/>
      <c r="G150" s="44"/>
      <c r="H150" s="42"/>
      <c r="I150" s="44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1"/>
      <c r="V150" s="47"/>
    </row>
    <row r="151" spans="1:22" ht="15.75" x14ac:dyDescent="0.25">
      <c r="A151" s="132"/>
      <c r="B151" s="126" t="s">
        <v>12</v>
      </c>
      <c r="C151" s="126"/>
      <c r="D151" s="126"/>
      <c r="E151" s="126"/>
      <c r="F151" s="126"/>
      <c r="G151" s="126"/>
      <c r="H151" s="126"/>
      <c r="I151" s="126"/>
      <c r="J151" s="126"/>
      <c r="K151" s="127"/>
      <c r="L151" s="41" t="s">
        <v>340</v>
      </c>
      <c r="M151" s="41"/>
      <c r="N151" s="41"/>
      <c r="O151" s="41" t="s">
        <v>340</v>
      </c>
      <c r="P151" s="9">
        <v>16500</v>
      </c>
      <c r="Q151" s="41" t="s">
        <v>341</v>
      </c>
      <c r="R151" s="41" t="s">
        <v>342</v>
      </c>
      <c r="S151" s="41"/>
      <c r="T151" s="41"/>
      <c r="U151" s="41"/>
    </row>
    <row r="152" spans="1:22" s="43" customFormat="1" ht="15.75" x14ac:dyDescent="0.25">
      <c r="A152" s="132"/>
      <c r="B152" s="128" t="s">
        <v>343</v>
      </c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9"/>
    </row>
    <row r="153" spans="1:22" s="46" customFormat="1" ht="36" x14ac:dyDescent="0.25">
      <c r="A153" s="132"/>
      <c r="B153" s="108" t="s">
        <v>0</v>
      </c>
      <c r="C153" s="45" t="s">
        <v>1</v>
      </c>
      <c r="D153" s="48" t="s">
        <v>2</v>
      </c>
      <c r="E153" s="49" t="s">
        <v>3</v>
      </c>
      <c r="F153" s="49" t="s">
        <v>17</v>
      </c>
      <c r="G153" s="49" t="s">
        <v>4</v>
      </c>
      <c r="H153" s="49" t="s">
        <v>5</v>
      </c>
      <c r="I153" s="49" t="s">
        <v>6</v>
      </c>
      <c r="J153" s="49" t="s">
        <v>7</v>
      </c>
      <c r="K153" s="50" t="s">
        <v>16</v>
      </c>
      <c r="L153" s="49" t="s">
        <v>8</v>
      </c>
      <c r="M153" s="49" t="s">
        <v>20</v>
      </c>
      <c r="N153" s="49" t="s">
        <v>9</v>
      </c>
      <c r="O153" s="49" t="s">
        <v>18</v>
      </c>
      <c r="P153" s="49" t="s">
        <v>19</v>
      </c>
      <c r="Q153" s="49" t="s">
        <v>10</v>
      </c>
      <c r="R153" s="49" t="s">
        <v>14</v>
      </c>
      <c r="S153" s="49" t="s">
        <v>15</v>
      </c>
      <c r="T153" s="49" t="s">
        <v>13</v>
      </c>
      <c r="U153" s="49" t="s">
        <v>11</v>
      </c>
    </row>
    <row r="154" spans="1:22" s="46" customFormat="1" x14ac:dyDescent="0.25">
      <c r="A154" s="132"/>
      <c r="B154" s="117">
        <v>1</v>
      </c>
      <c r="C154" s="100">
        <v>16482</v>
      </c>
      <c r="D154" s="101" t="s">
        <v>55</v>
      </c>
      <c r="E154" s="45" t="s">
        <v>38</v>
      </c>
      <c r="F154" s="102" t="s">
        <v>402</v>
      </c>
      <c r="G154" s="44">
        <v>28</v>
      </c>
      <c r="H154" s="44"/>
      <c r="I154" s="44">
        <v>3</v>
      </c>
      <c r="J154" s="44"/>
      <c r="K154" s="42">
        <v>31</v>
      </c>
      <c r="L154" s="103">
        <v>45000</v>
      </c>
      <c r="M154" s="44"/>
      <c r="N154" s="44"/>
      <c r="O154" s="44">
        <v>45000</v>
      </c>
      <c r="P154" s="44"/>
      <c r="Q154" s="44">
        <f>O154+P154</f>
        <v>45000</v>
      </c>
      <c r="R154" s="44"/>
      <c r="S154" s="44"/>
      <c r="T154" s="44"/>
      <c r="U154" s="44"/>
    </row>
    <row r="155" spans="1:22" s="46" customFormat="1" x14ac:dyDescent="0.25">
      <c r="A155" s="132"/>
      <c r="B155" s="117">
        <v>2</v>
      </c>
      <c r="C155" s="45">
        <v>17136</v>
      </c>
      <c r="D155" s="104" t="s">
        <v>403</v>
      </c>
      <c r="E155" s="45" t="s">
        <v>22</v>
      </c>
      <c r="F155" s="13">
        <v>36892</v>
      </c>
      <c r="G155" s="44">
        <v>28</v>
      </c>
      <c r="H155" s="42"/>
      <c r="I155" s="44">
        <v>3</v>
      </c>
      <c r="J155" s="42"/>
      <c r="K155" s="42">
        <v>31</v>
      </c>
      <c r="L155" s="90">
        <v>22000</v>
      </c>
      <c r="M155" s="42"/>
      <c r="N155" s="42"/>
      <c r="O155" s="42">
        <v>22000</v>
      </c>
      <c r="P155" s="42"/>
      <c r="Q155" s="44">
        <f t="shared" ref="Q155:Q172" si="25">O155+P155</f>
        <v>22000</v>
      </c>
      <c r="R155" s="42"/>
      <c r="S155" s="42"/>
      <c r="T155" s="42"/>
      <c r="U155" s="41"/>
    </row>
    <row r="156" spans="1:22" s="46" customFormat="1" x14ac:dyDescent="0.25">
      <c r="A156" s="132"/>
      <c r="B156" s="117">
        <v>3</v>
      </c>
      <c r="C156" s="45">
        <v>17138</v>
      </c>
      <c r="D156" s="91" t="s">
        <v>404</v>
      </c>
      <c r="E156" s="45" t="s">
        <v>23</v>
      </c>
      <c r="F156" s="13">
        <v>39458</v>
      </c>
      <c r="G156" s="44">
        <v>27</v>
      </c>
      <c r="H156" s="42"/>
      <c r="I156" s="44">
        <v>4</v>
      </c>
      <c r="J156" s="42"/>
      <c r="K156" s="42">
        <v>31</v>
      </c>
      <c r="L156" s="90">
        <v>13000</v>
      </c>
      <c r="M156" s="42"/>
      <c r="N156" s="42"/>
      <c r="O156" s="42">
        <v>13000</v>
      </c>
      <c r="P156" s="42">
        <v>5900</v>
      </c>
      <c r="Q156" s="44">
        <f t="shared" si="25"/>
        <v>18900</v>
      </c>
      <c r="R156" s="42"/>
      <c r="S156" s="42"/>
      <c r="T156" s="42"/>
      <c r="U156" s="41"/>
    </row>
    <row r="157" spans="1:22" s="46" customFormat="1" x14ac:dyDescent="0.25">
      <c r="A157" s="132"/>
      <c r="B157" s="117">
        <v>4</v>
      </c>
      <c r="C157" s="6">
        <v>34327</v>
      </c>
      <c r="D157" s="105" t="s">
        <v>405</v>
      </c>
      <c r="E157" s="6" t="s">
        <v>23</v>
      </c>
      <c r="F157" s="13">
        <v>43254</v>
      </c>
      <c r="G157" s="44">
        <v>27</v>
      </c>
      <c r="H157" s="42"/>
      <c r="I157" s="44">
        <v>4</v>
      </c>
      <c r="J157" s="42"/>
      <c r="K157" s="42">
        <v>31</v>
      </c>
      <c r="L157" s="90">
        <v>13000</v>
      </c>
      <c r="M157" s="42"/>
      <c r="N157" s="42"/>
      <c r="O157" s="42">
        <v>13000</v>
      </c>
      <c r="P157" s="42">
        <v>5900</v>
      </c>
      <c r="Q157" s="44">
        <f t="shared" si="25"/>
        <v>18900</v>
      </c>
      <c r="R157" s="42"/>
      <c r="S157" s="42"/>
      <c r="T157" s="42"/>
      <c r="U157" s="41"/>
    </row>
    <row r="158" spans="1:22" s="46" customFormat="1" x14ac:dyDescent="0.25">
      <c r="A158" s="132"/>
      <c r="B158" s="117">
        <v>5</v>
      </c>
      <c r="C158" s="94">
        <v>36631</v>
      </c>
      <c r="D158" s="91" t="s">
        <v>406</v>
      </c>
      <c r="E158" s="6" t="s">
        <v>23</v>
      </c>
      <c r="F158" s="106" t="s">
        <v>45</v>
      </c>
      <c r="G158" s="44">
        <v>27</v>
      </c>
      <c r="H158" s="42"/>
      <c r="I158" s="44">
        <v>4</v>
      </c>
      <c r="J158" s="42"/>
      <c r="K158" s="42">
        <v>31</v>
      </c>
      <c r="L158" s="93">
        <v>13000</v>
      </c>
      <c r="M158" s="42"/>
      <c r="N158" s="42"/>
      <c r="O158" s="42">
        <v>13000</v>
      </c>
      <c r="P158" s="42">
        <v>5900</v>
      </c>
      <c r="Q158" s="44">
        <f t="shared" si="25"/>
        <v>18900</v>
      </c>
      <c r="R158" s="42"/>
      <c r="S158" s="42"/>
      <c r="T158" s="42"/>
      <c r="U158" s="41"/>
    </row>
    <row r="159" spans="1:22" s="46" customFormat="1" x14ac:dyDescent="0.25">
      <c r="A159" s="132"/>
      <c r="B159" s="117">
        <v>6</v>
      </c>
      <c r="C159" s="94">
        <v>37030</v>
      </c>
      <c r="D159" s="45" t="s">
        <v>407</v>
      </c>
      <c r="E159" s="6" t="s">
        <v>23</v>
      </c>
      <c r="F159" s="106" t="s">
        <v>408</v>
      </c>
      <c r="G159" s="44">
        <v>27</v>
      </c>
      <c r="H159" s="42"/>
      <c r="I159" s="44">
        <v>4</v>
      </c>
      <c r="J159" s="42"/>
      <c r="K159" s="42">
        <v>31</v>
      </c>
      <c r="L159" s="107">
        <v>13000</v>
      </c>
      <c r="M159" s="42"/>
      <c r="N159" s="42"/>
      <c r="O159" s="42">
        <v>13000</v>
      </c>
      <c r="P159" s="42">
        <v>5900</v>
      </c>
      <c r="Q159" s="44">
        <f t="shared" si="25"/>
        <v>18900</v>
      </c>
      <c r="R159" s="42"/>
      <c r="S159" s="42"/>
      <c r="T159" s="42"/>
      <c r="U159" s="41"/>
    </row>
    <row r="160" spans="1:22" s="46" customFormat="1" x14ac:dyDescent="0.25">
      <c r="A160" s="132"/>
      <c r="B160" s="117">
        <v>7</v>
      </c>
      <c r="C160" s="45">
        <v>17144</v>
      </c>
      <c r="D160" s="91" t="s">
        <v>409</v>
      </c>
      <c r="E160" s="45" t="s">
        <v>32</v>
      </c>
      <c r="F160" s="13">
        <v>40917</v>
      </c>
      <c r="G160" s="44">
        <v>27</v>
      </c>
      <c r="H160" s="42"/>
      <c r="I160" s="44">
        <v>4</v>
      </c>
      <c r="J160" s="42"/>
      <c r="K160" s="42">
        <v>31</v>
      </c>
      <c r="L160" s="90">
        <v>12000</v>
      </c>
      <c r="M160" s="42"/>
      <c r="N160" s="42"/>
      <c r="O160" s="42">
        <v>12000</v>
      </c>
      <c r="P160" s="42">
        <v>2750</v>
      </c>
      <c r="Q160" s="44">
        <f t="shared" si="25"/>
        <v>14750</v>
      </c>
      <c r="R160" s="42">
        <v>542220</v>
      </c>
      <c r="S160" s="18">
        <f>R160/27</f>
        <v>20082.222222222223</v>
      </c>
      <c r="T160" s="42" t="s">
        <v>26</v>
      </c>
      <c r="U160" s="41"/>
    </row>
    <row r="161" spans="1:21" s="46" customFormat="1" x14ac:dyDescent="0.25">
      <c r="A161" s="132"/>
      <c r="B161" s="117">
        <v>8</v>
      </c>
      <c r="C161" s="45">
        <v>17140</v>
      </c>
      <c r="D161" s="89" t="s">
        <v>410</v>
      </c>
      <c r="E161" s="6" t="s">
        <v>32</v>
      </c>
      <c r="F161" s="13">
        <v>40545</v>
      </c>
      <c r="G161" s="44">
        <v>27</v>
      </c>
      <c r="H161" s="42"/>
      <c r="I161" s="44">
        <v>4</v>
      </c>
      <c r="J161" s="42"/>
      <c r="K161" s="42">
        <v>31</v>
      </c>
      <c r="L161" s="90">
        <v>12000</v>
      </c>
      <c r="M161" s="42"/>
      <c r="N161" s="42"/>
      <c r="O161" s="42">
        <v>12000</v>
      </c>
      <c r="P161" s="42">
        <v>2750</v>
      </c>
      <c r="Q161" s="44">
        <f t="shared" si="25"/>
        <v>14750</v>
      </c>
      <c r="R161" s="42">
        <v>551800</v>
      </c>
      <c r="S161" s="18">
        <f t="shared" ref="S161:S172" si="26">R161/27</f>
        <v>20437.037037037036</v>
      </c>
      <c r="T161" s="42" t="s">
        <v>26</v>
      </c>
      <c r="U161" s="41"/>
    </row>
    <row r="162" spans="1:21" s="46" customFormat="1" x14ac:dyDescent="0.25">
      <c r="A162" s="132"/>
      <c r="B162" s="117">
        <v>9</v>
      </c>
      <c r="C162" s="6">
        <v>17146</v>
      </c>
      <c r="D162" s="89" t="s">
        <v>411</v>
      </c>
      <c r="E162" s="6" t="s">
        <v>32</v>
      </c>
      <c r="F162" s="106" t="s">
        <v>412</v>
      </c>
      <c r="G162" s="44">
        <v>27</v>
      </c>
      <c r="H162" s="42"/>
      <c r="I162" s="44">
        <v>4</v>
      </c>
      <c r="J162" s="42"/>
      <c r="K162" s="42">
        <v>31</v>
      </c>
      <c r="L162" s="90">
        <v>10250</v>
      </c>
      <c r="M162" s="42"/>
      <c r="N162" s="42"/>
      <c r="O162" s="42">
        <v>10250</v>
      </c>
      <c r="P162" s="42">
        <v>2750</v>
      </c>
      <c r="Q162" s="44">
        <f t="shared" si="25"/>
        <v>13000</v>
      </c>
      <c r="R162" s="42">
        <v>177170</v>
      </c>
      <c r="S162" s="18">
        <f t="shared" si="26"/>
        <v>6561.8518518518522</v>
      </c>
      <c r="T162" s="42" t="s">
        <v>27</v>
      </c>
      <c r="U162" s="41"/>
    </row>
    <row r="163" spans="1:21" s="46" customFormat="1" x14ac:dyDescent="0.25">
      <c r="A163" s="132"/>
      <c r="B163" s="117">
        <v>10</v>
      </c>
      <c r="C163" s="6">
        <v>25622</v>
      </c>
      <c r="D163" s="89" t="s">
        <v>413</v>
      </c>
      <c r="E163" s="6" t="s">
        <v>32</v>
      </c>
      <c r="F163" s="13">
        <v>42013</v>
      </c>
      <c r="G163" s="44">
        <v>27</v>
      </c>
      <c r="H163" s="42"/>
      <c r="I163" s="44">
        <v>4</v>
      </c>
      <c r="J163" s="42"/>
      <c r="K163" s="42">
        <v>31</v>
      </c>
      <c r="L163" s="90">
        <v>10250</v>
      </c>
      <c r="M163" s="42"/>
      <c r="N163" s="42"/>
      <c r="O163" s="42">
        <v>10250</v>
      </c>
      <c r="P163" s="42">
        <v>2750</v>
      </c>
      <c r="Q163" s="44">
        <f t="shared" si="25"/>
        <v>13000</v>
      </c>
      <c r="R163" s="42">
        <v>215450</v>
      </c>
      <c r="S163" s="18">
        <f t="shared" si="26"/>
        <v>7979.6296296296296</v>
      </c>
      <c r="T163" s="42" t="s">
        <v>27</v>
      </c>
      <c r="U163" s="41"/>
    </row>
    <row r="164" spans="1:21" s="46" customFormat="1" x14ac:dyDescent="0.25">
      <c r="A164" s="132"/>
      <c r="B164" s="117">
        <v>11</v>
      </c>
      <c r="C164" s="6">
        <v>29802</v>
      </c>
      <c r="D164" s="89" t="s">
        <v>414</v>
      </c>
      <c r="E164" s="6" t="s">
        <v>32</v>
      </c>
      <c r="F164" s="106" t="s">
        <v>415</v>
      </c>
      <c r="G164" s="44">
        <v>27</v>
      </c>
      <c r="H164" s="42"/>
      <c r="I164" s="44">
        <v>4</v>
      </c>
      <c r="J164" s="42"/>
      <c r="K164" s="42">
        <v>31</v>
      </c>
      <c r="L164" s="90">
        <v>12000</v>
      </c>
      <c r="M164" s="42"/>
      <c r="N164" s="42"/>
      <c r="O164" s="42">
        <v>12000</v>
      </c>
      <c r="P164" s="42">
        <v>2750</v>
      </c>
      <c r="Q164" s="44">
        <f t="shared" si="25"/>
        <v>14750</v>
      </c>
      <c r="R164" s="42">
        <v>543190</v>
      </c>
      <c r="S164" s="18">
        <f t="shared" si="26"/>
        <v>20118.14814814815</v>
      </c>
      <c r="T164" s="42" t="s">
        <v>26</v>
      </c>
      <c r="U164" s="41"/>
    </row>
    <row r="165" spans="1:21" s="46" customFormat="1" x14ac:dyDescent="0.25">
      <c r="A165" s="132"/>
      <c r="B165" s="117">
        <v>12</v>
      </c>
      <c r="C165" s="6">
        <v>34751</v>
      </c>
      <c r="D165" s="89" t="s">
        <v>85</v>
      </c>
      <c r="E165" s="6" t="s">
        <v>32</v>
      </c>
      <c r="F165" s="106" t="s">
        <v>416</v>
      </c>
      <c r="G165" s="44">
        <v>27</v>
      </c>
      <c r="H165" s="42"/>
      <c r="I165" s="44">
        <v>4</v>
      </c>
      <c r="J165" s="42"/>
      <c r="K165" s="42">
        <v>31</v>
      </c>
      <c r="L165" s="90">
        <v>12000</v>
      </c>
      <c r="M165" s="42"/>
      <c r="N165" s="42"/>
      <c r="O165" s="42">
        <v>12000</v>
      </c>
      <c r="P165" s="42">
        <v>2750</v>
      </c>
      <c r="Q165" s="44">
        <f t="shared" si="25"/>
        <v>14750</v>
      </c>
      <c r="R165" s="42">
        <v>543639</v>
      </c>
      <c r="S165" s="18">
        <f t="shared" si="26"/>
        <v>20134.777777777777</v>
      </c>
      <c r="T165" s="42" t="s">
        <v>26</v>
      </c>
      <c r="U165" s="41"/>
    </row>
    <row r="166" spans="1:21" s="46" customFormat="1" x14ac:dyDescent="0.25">
      <c r="A166" s="132"/>
      <c r="B166" s="117">
        <v>13</v>
      </c>
      <c r="C166" s="94">
        <v>35188</v>
      </c>
      <c r="D166" s="89" t="s">
        <v>417</v>
      </c>
      <c r="E166" s="6" t="s">
        <v>32</v>
      </c>
      <c r="F166" s="106" t="s">
        <v>418</v>
      </c>
      <c r="G166" s="44">
        <v>27</v>
      </c>
      <c r="H166" s="42"/>
      <c r="I166" s="44">
        <v>4</v>
      </c>
      <c r="J166" s="42"/>
      <c r="K166" s="42">
        <v>31</v>
      </c>
      <c r="L166" s="90">
        <v>10250</v>
      </c>
      <c r="M166" s="42"/>
      <c r="N166" s="42"/>
      <c r="O166" s="42">
        <v>10250</v>
      </c>
      <c r="P166" s="42">
        <v>2750</v>
      </c>
      <c r="Q166" s="44">
        <f t="shared" si="25"/>
        <v>13000</v>
      </c>
      <c r="R166" s="42">
        <v>162650</v>
      </c>
      <c r="S166" s="18">
        <f t="shared" si="26"/>
        <v>6024.0740740740739</v>
      </c>
      <c r="T166" s="42" t="s">
        <v>27</v>
      </c>
      <c r="U166" s="41"/>
    </row>
    <row r="167" spans="1:21" s="46" customFormat="1" x14ac:dyDescent="0.25">
      <c r="A167" s="132"/>
      <c r="B167" s="117">
        <v>14</v>
      </c>
      <c r="C167" s="6">
        <v>35363</v>
      </c>
      <c r="D167" s="89" t="s">
        <v>419</v>
      </c>
      <c r="E167" s="6" t="s">
        <v>32</v>
      </c>
      <c r="F167" s="106" t="s">
        <v>420</v>
      </c>
      <c r="G167" s="44">
        <v>27</v>
      </c>
      <c r="H167" s="42"/>
      <c r="I167" s="44">
        <v>4</v>
      </c>
      <c r="J167" s="42"/>
      <c r="K167" s="42">
        <v>31</v>
      </c>
      <c r="L167" s="90">
        <v>12000</v>
      </c>
      <c r="M167" s="42"/>
      <c r="N167" s="42"/>
      <c r="O167" s="42">
        <v>12000</v>
      </c>
      <c r="P167" s="42">
        <v>2750</v>
      </c>
      <c r="Q167" s="44">
        <f t="shared" si="25"/>
        <v>14750</v>
      </c>
      <c r="R167" s="42">
        <v>544995</v>
      </c>
      <c r="S167" s="18">
        <f t="shared" si="26"/>
        <v>20185</v>
      </c>
      <c r="T167" s="42" t="s">
        <v>26</v>
      </c>
      <c r="U167" s="41"/>
    </row>
    <row r="168" spans="1:21" s="46" customFormat="1" x14ac:dyDescent="0.25">
      <c r="A168" s="132"/>
      <c r="B168" s="117">
        <v>15</v>
      </c>
      <c r="C168" s="94">
        <v>36597</v>
      </c>
      <c r="D168" s="91" t="s">
        <v>421</v>
      </c>
      <c r="E168" s="6" t="s">
        <v>32</v>
      </c>
      <c r="F168" s="106" t="s">
        <v>45</v>
      </c>
      <c r="G168" s="44">
        <v>27</v>
      </c>
      <c r="H168" s="42"/>
      <c r="I168" s="44">
        <v>4</v>
      </c>
      <c r="J168" s="42"/>
      <c r="K168" s="42">
        <v>31</v>
      </c>
      <c r="L168" s="93">
        <v>12000</v>
      </c>
      <c r="M168" s="42"/>
      <c r="N168" s="42"/>
      <c r="O168" s="42">
        <v>12000</v>
      </c>
      <c r="P168" s="42">
        <v>2750</v>
      </c>
      <c r="Q168" s="44">
        <f t="shared" si="25"/>
        <v>14750</v>
      </c>
      <c r="R168" s="42">
        <v>541725</v>
      </c>
      <c r="S168" s="18">
        <f t="shared" si="26"/>
        <v>20063.888888888891</v>
      </c>
      <c r="T168" s="42" t="s">
        <v>26</v>
      </c>
      <c r="U168" s="41"/>
    </row>
    <row r="169" spans="1:21" s="46" customFormat="1" x14ac:dyDescent="0.25">
      <c r="A169" s="132"/>
      <c r="B169" s="117">
        <v>16</v>
      </c>
      <c r="C169" s="6">
        <v>36695</v>
      </c>
      <c r="D169" s="105" t="s">
        <v>59</v>
      </c>
      <c r="E169" s="6" t="s">
        <v>32</v>
      </c>
      <c r="F169" s="106" t="s">
        <v>422</v>
      </c>
      <c r="G169" s="44">
        <v>27</v>
      </c>
      <c r="H169" s="42"/>
      <c r="I169" s="44">
        <v>4</v>
      </c>
      <c r="J169" s="42"/>
      <c r="K169" s="42">
        <v>31</v>
      </c>
      <c r="L169" s="90">
        <v>12000</v>
      </c>
      <c r="M169" s="42"/>
      <c r="N169" s="42"/>
      <c r="O169" s="42">
        <v>12000</v>
      </c>
      <c r="P169" s="42">
        <v>2750</v>
      </c>
      <c r="Q169" s="44">
        <f t="shared" si="25"/>
        <v>14750</v>
      </c>
      <c r="R169" s="42">
        <v>544400</v>
      </c>
      <c r="S169" s="18">
        <f t="shared" si="26"/>
        <v>20162.962962962964</v>
      </c>
      <c r="T169" s="42" t="s">
        <v>26</v>
      </c>
      <c r="U169" s="41"/>
    </row>
    <row r="170" spans="1:21" s="46" customFormat="1" x14ac:dyDescent="0.25">
      <c r="A170" s="132"/>
      <c r="B170" s="117">
        <v>17</v>
      </c>
      <c r="C170" s="94">
        <v>37447</v>
      </c>
      <c r="D170" s="91" t="s">
        <v>58</v>
      </c>
      <c r="E170" s="6" t="s">
        <v>32</v>
      </c>
      <c r="F170" s="13">
        <v>43562</v>
      </c>
      <c r="G170" s="44">
        <v>27</v>
      </c>
      <c r="H170" s="42"/>
      <c r="I170" s="44">
        <v>4</v>
      </c>
      <c r="J170" s="42"/>
      <c r="K170" s="42">
        <v>31</v>
      </c>
      <c r="L170" s="93">
        <v>13500</v>
      </c>
      <c r="M170" s="42"/>
      <c r="N170" s="42"/>
      <c r="O170" s="42">
        <v>13500</v>
      </c>
      <c r="P170" s="42">
        <v>2750</v>
      </c>
      <c r="Q170" s="44">
        <f t="shared" si="25"/>
        <v>16250</v>
      </c>
      <c r="R170" s="42">
        <v>816093</v>
      </c>
      <c r="S170" s="18">
        <f t="shared" si="26"/>
        <v>30225.666666666668</v>
      </c>
      <c r="T170" s="42" t="s">
        <v>26</v>
      </c>
      <c r="U170" s="41"/>
    </row>
    <row r="171" spans="1:21" s="46" customFormat="1" x14ac:dyDescent="0.25">
      <c r="A171" s="132"/>
      <c r="B171" s="117">
        <v>18</v>
      </c>
      <c r="C171" s="94" t="s">
        <v>21</v>
      </c>
      <c r="D171" s="91" t="s">
        <v>423</v>
      </c>
      <c r="E171" s="6" t="s">
        <v>32</v>
      </c>
      <c r="F171" s="13">
        <v>43628</v>
      </c>
      <c r="G171" s="44">
        <v>49</v>
      </c>
      <c r="H171" s="42"/>
      <c r="I171" s="44">
        <v>6</v>
      </c>
      <c r="J171" s="42"/>
      <c r="K171" s="42">
        <v>55</v>
      </c>
      <c r="L171" s="93">
        <v>12000</v>
      </c>
      <c r="M171" s="42">
        <v>10064</v>
      </c>
      <c r="N171" s="42"/>
      <c r="O171" s="42">
        <v>12000</v>
      </c>
      <c r="P171" s="42">
        <v>2750</v>
      </c>
      <c r="Q171" s="44">
        <v>24814</v>
      </c>
      <c r="R171" s="42">
        <v>542795</v>
      </c>
      <c r="S171" s="18">
        <f t="shared" si="26"/>
        <v>20103.518518518518</v>
      </c>
      <c r="T171" s="42" t="s">
        <v>26</v>
      </c>
      <c r="U171" s="41"/>
    </row>
    <row r="172" spans="1:21" s="46" customFormat="1" x14ac:dyDescent="0.25">
      <c r="A172" s="132"/>
      <c r="B172" s="17">
        <v>19</v>
      </c>
      <c r="C172" s="94" t="s">
        <v>21</v>
      </c>
      <c r="D172" s="91" t="s">
        <v>424</v>
      </c>
      <c r="E172" s="6" t="s">
        <v>32</v>
      </c>
      <c r="F172" s="106" t="s">
        <v>425</v>
      </c>
      <c r="G172" s="44">
        <v>27</v>
      </c>
      <c r="H172" s="42"/>
      <c r="I172" s="44">
        <v>4</v>
      </c>
      <c r="J172" s="42"/>
      <c r="K172" s="42">
        <v>31</v>
      </c>
      <c r="L172" s="93">
        <v>12000</v>
      </c>
      <c r="M172" s="42"/>
      <c r="N172" s="42"/>
      <c r="O172" s="42">
        <v>12000</v>
      </c>
      <c r="P172" s="42">
        <v>2750</v>
      </c>
      <c r="Q172" s="44">
        <f t="shared" si="25"/>
        <v>14750</v>
      </c>
      <c r="R172" s="42">
        <v>541890</v>
      </c>
      <c r="S172" s="18">
        <f t="shared" si="26"/>
        <v>20070</v>
      </c>
      <c r="T172" s="42" t="s">
        <v>26</v>
      </c>
      <c r="U172" s="41"/>
    </row>
    <row r="173" spans="1:21" s="46" customFormat="1" x14ac:dyDescent="0.25">
      <c r="A173" s="132"/>
      <c r="B173" s="109">
        <v>20</v>
      </c>
      <c r="C173" s="88">
        <v>17141</v>
      </c>
      <c r="D173" s="89" t="s">
        <v>53</v>
      </c>
      <c r="E173" s="6" t="s">
        <v>34</v>
      </c>
      <c r="F173" s="13">
        <v>40579</v>
      </c>
      <c r="G173" s="44">
        <v>27</v>
      </c>
      <c r="H173" s="44"/>
      <c r="I173" s="44">
        <v>4</v>
      </c>
      <c r="J173" s="44"/>
      <c r="K173" s="42">
        <v>31</v>
      </c>
      <c r="L173" s="90">
        <v>10000</v>
      </c>
      <c r="M173" s="44"/>
      <c r="N173" s="44"/>
      <c r="O173" s="23">
        <v>10000</v>
      </c>
      <c r="P173" s="44"/>
      <c r="Q173" s="23">
        <f>O173</f>
        <v>10000</v>
      </c>
      <c r="R173" s="44">
        <v>303323</v>
      </c>
      <c r="S173" s="23">
        <f>R173/27</f>
        <v>11234.185185185184</v>
      </c>
      <c r="T173" s="44" t="s">
        <v>26</v>
      </c>
      <c r="U173" s="44"/>
    </row>
    <row r="174" spans="1:21" s="46" customFormat="1" x14ac:dyDescent="0.25">
      <c r="A174" s="132"/>
      <c r="B174" s="109">
        <v>21</v>
      </c>
      <c r="C174" s="88">
        <v>17145</v>
      </c>
      <c r="D174" s="89" t="s">
        <v>344</v>
      </c>
      <c r="E174" s="6" t="s">
        <v>34</v>
      </c>
      <c r="F174" s="42" t="s">
        <v>345</v>
      </c>
      <c r="G174" s="44">
        <v>27</v>
      </c>
      <c r="H174" s="42"/>
      <c r="I174" s="44">
        <v>4</v>
      </c>
      <c r="J174" s="42"/>
      <c r="K174" s="42">
        <v>31</v>
      </c>
      <c r="L174" s="90">
        <v>8000</v>
      </c>
      <c r="M174" s="42"/>
      <c r="N174" s="42"/>
      <c r="O174" s="18">
        <v>8000</v>
      </c>
      <c r="P174" s="42"/>
      <c r="Q174" s="23">
        <f t="shared" ref="Q174:Q187" si="27">O174</f>
        <v>8000</v>
      </c>
      <c r="R174" s="42">
        <v>169062</v>
      </c>
      <c r="S174" s="23">
        <f t="shared" ref="S174:S188" si="28">R174/27</f>
        <v>6261.5555555555557</v>
      </c>
      <c r="T174" s="42" t="s">
        <v>27</v>
      </c>
      <c r="U174" s="41"/>
    </row>
    <row r="175" spans="1:21" s="46" customFormat="1" x14ac:dyDescent="0.25">
      <c r="A175" s="132"/>
      <c r="B175" s="109">
        <v>22</v>
      </c>
      <c r="C175" s="88">
        <v>17149</v>
      </c>
      <c r="D175" s="89" t="s">
        <v>346</v>
      </c>
      <c r="E175" s="6" t="s">
        <v>34</v>
      </c>
      <c r="F175" s="42" t="s">
        <v>48</v>
      </c>
      <c r="G175" s="44">
        <v>27</v>
      </c>
      <c r="H175" s="42"/>
      <c r="I175" s="44">
        <v>4</v>
      </c>
      <c r="J175" s="42"/>
      <c r="K175" s="42">
        <v>31</v>
      </c>
      <c r="L175" s="90">
        <v>10000</v>
      </c>
      <c r="M175" s="42"/>
      <c r="N175" s="42"/>
      <c r="O175" s="18">
        <v>10000</v>
      </c>
      <c r="P175" s="42"/>
      <c r="Q175" s="23">
        <f t="shared" si="27"/>
        <v>10000</v>
      </c>
      <c r="R175" s="42">
        <v>302285</v>
      </c>
      <c r="S175" s="23">
        <f t="shared" si="28"/>
        <v>11195.740740740741</v>
      </c>
      <c r="T175" s="42" t="s">
        <v>26</v>
      </c>
      <c r="U175" s="41"/>
    </row>
    <row r="176" spans="1:21" s="46" customFormat="1" x14ac:dyDescent="0.25">
      <c r="A176" s="132"/>
      <c r="B176" s="109">
        <v>23</v>
      </c>
      <c r="C176" s="88">
        <v>19989</v>
      </c>
      <c r="D176" s="89" t="s">
        <v>347</v>
      </c>
      <c r="E176" s="6" t="s">
        <v>34</v>
      </c>
      <c r="F176" s="19" t="s">
        <v>348</v>
      </c>
      <c r="G176" s="44">
        <v>27</v>
      </c>
      <c r="H176" s="42"/>
      <c r="I176" s="44">
        <v>4</v>
      </c>
      <c r="J176" s="42"/>
      <c r="K176" s="42">
        <v>31</v>
      </c>
      <c r="L176" s="90">
        <v>10000</v>
      </c>
      <c r="M176" s="42"/>
      <c r="N176" s="42"/>
      <c r="O176" s="18">
        <v>10000</v>
      </c>
      <c r="P176" s="42"/>
      <c r="Q176" s="23">
        <f t="shared" si="27"/>
        <v>10000</v>
      </c>
      <c r="R176" s="42">
        <v>301018</v>
      </c>
      <c r="S176" s="23">
        <f t="shared" si="28"/>
        <v>11148.814814814816</v>
      </c>
      <c r="T176" s="42" t="s">
        <v>26</v>
      </c>
      <c r="U176" s="41"/>
    </row>
    <row r="177" spans="1:22" s="46" customFormat="1" x14ac:dyDescent="0.25">
      <c r="A177" s="132"/>
      <c r="B177" s="109">
        <v>24</v>
      </c>
      <c r="C177" s="88">
        <v>24172</v>
      </c>
      <c r="D177" s="89" t="s">
        <v>349</v>
      </c>
      <c r="E177" s="6" t="s">
        <v>34</v>
      </c>
      <c r="F177" s="42" t="s">
        <v>67</v>
      </c>
      <c r="G177" s="44">
        <v>27</v>
      </c>
      <c r="H177" s="42"/>
      <c r="I177" s="44">
        <v>4</v>
      </c>
      <c r="J177" s="42"/>
      <c r="K177" s="42">
        <v>31</v>
      </c>
      <c r="L177" s="90">
        <v>10000</v>
      </c>
      <c r="M177" s="42"/>
      <c r="N177" s="42"/>
      <c r="O177" s="18">
        <v>10000</v>
      </c>
      <c r="P177" s="42"/>
      <c r="Q177" s="23">
        <f t="shared" si="27"/>
        <v>10000</v>
      </c>
      <c r="R177" s="42">
        <v>302300</v>
      </c>
      <c r="S177" s="23">
        <f t="shared" si="28"/>
        <v>11196.296296296296</v>
      </c>
      <c r="T177" s="42" t="s">
        <v>26</v>
      </c>
      <c r="U177" s="41"/>
    </row>
    <row r="178" spans="1:22" s="46" customFormat="1" x14ac:dyDescent="0.25">
      <c r="A178" s="132"/>
      <c r="B178" s="109">
        <v>25</v>
      </c>
      <c r="C178" s="88">
        <v>31488</v>
      </c>
      <c r="D178" s="89" t="s">
        <v>350</v>
      </c>
      <c r="E178" s="6" t="s">
        <v>34</v>
      </c>
      <c r="F178" s="42" t="s">
        <v>233</v>
      </c>
      <c r="G178" s="44">
        <v>27</v>
      </c>
      <c r="H178" s="42"/>
      <c r="I178" s="44">
        <v>4</v>
      </c>
      <c r="J178" s="42"/>
      <c r="K178" s="42">
        <v>31</v>
      </c>
      <c r="L178" s="90">
        <v>10000</v>
      </c>
      <c r="M178" s="42"/>
      <c r="N178" s="42"/>
      <c r="O178" s="18">
        <v>10000</v>
      </c>
      <c r="P178" s="42"/>
      <c r="Q178" s="23">
        <f t="shared" si="27"/>
        <v>10000</v>
      </c>
      <c r="R178" s="42">
        <v>303942</v>
      </c>
      <c r="S178" s="23">
        <f t="shared" si="28"/>
        <v>11257.111111111111</v>
      </c>
      <c r="T178" s="42" t="s">
        <v>26</v>
      </c>
      <c r="U178" s="41"/>
    </row>
    <row r="179" spans="1:22" s="46" customFormat="1" x14ac:dyDescent="0.25">
      <c r="A179" s="132"/>
      <c r="B179" s="109">
        <v>26</v>
      </c>
      <c r="C179" s="88">
        <v>31115</v>
      </c>
      <c r="D179" s="89" t="s">
        <v>351</v>
      </c>
      <c r="E179" s="6" t="s">
        <v>34</v>
      </c>
      <c r="F179" s="42" t="s">
        <v>352</v>
      </c>
      <c r="G179" s="44">
        <v>27</v>
      </c>
      <c r="H179" s="42"/>
      <c r="I179" s="44">
        <v>4</v>
      </c>
      <c r="J179" s="42"/>
      <c r="K179" s="42">
        <v>31</v>
      </c>
      <c r="L179" s="90">
        <v>10000</v>
      </c>
      <c r="M179" s="42"/>
      <c r="N179" s="42"/>
      <c r="O179" s="18">
        <v>10000</v>
      </c>
      <c r="P179" s="42"/>
      <c r="Q179" s="23">
        <f t="shared" si="27"/>
        <v>10000</v>
      </c>
      <c r="R179" s="42">
        <v>302495</v>
      </c>
      <c r="S179" s="23">
        <f t="shared" si="28"/>
        <v>11203.518518518518</v>
      </c>
      <c r="T179" s="42" t="s">
        <v>26</v>
      </c>
      <c r="U179" s="41"/>
    </row>
    <row r="180" spans="1:22" s="46" customFormat="1" x14ac:dyDescent="0.25">
      <c r="A180" s="132"/>
      <c r="B180" s="109">
        <v>27</v>
      </c>
      <c r="C180" s="45">
        <v>33953</v>
      </c>
      <c r="D180" s="91" t="s">
        <v>353</v>
      </c>
      <c r="E180" s="92" t="s">
        <v>34</v>
      </c>
      <c r="F180" s="42" t="s">
        <v>354</v>
      </c>
      <c r="G180" s="44">
        <v>27</v>
      </c>
      <c r="H180" s="42"/>
      <c r="I180" s="44">
        <v>4</v>
      </c>
      <c r="J180" s="42"/>
      <c r="K180" s="42">
        <v>31</v>
      </c>
      <c r="L180" s="90">
        <v>11000</v>
      </c>
      <c r="M180" s="42"/>
      <c r="N180" s="42"/>
      <c r="O180" s="18">
        <v>11000</v>
      </c>
      <c r="P180" s="42"/>
      <c r="Q180" s="23">
        <f t="shared" si="27"/>
        <v>11000</v>
      </c>
      <c r="R180" s="42">
        <v>383500</v>
      </c>
      <c r="S180" s="23">
        <f t="shared" si="28"/>
        <v>14203.703703703704</v>
      </c>
      <c r="T180" s="42" t="s">
        <v>25</v>
      </c>
      <c r="U180" s="41"/>
    </row>
    <row r="181" spans="1:22" s="46" customFormat="1" x14ac:dyDescent="0.25">
      <c r="A181" s="132"/>
      <c r="B181" s="109">
        <v>28</v>
      </c>
      <c r="C181" s="45">
        <v>34255</v>
      </c>
      <c r="D181" s="91" t="s">
        <v>355</v>
      </c>
      <c r="E181" s="92" t="s">
        <v>34</v>
      </c>
      <c r="F181" s="42" t="s">
        <v>356</v>
      </c>
      <c r="G181" s="44">
        <v>27</v>
      </c>
      <c r="H181" s="42"/>
      <c r="I181" s="44">
        <v>4</v>
      </c>
      <c r="J181" s="42"/>
      <c r="K181" s="42">
        <v>31</v>
      </c>
      <c r="L181" s="93">
        <v>8000</v>
      </c>
      <c r="M181" s="42"/>
      <c r="N181" s="42"/>
      <c r="O181" s="18">
        <v>8000</v>
      </c>
      <c r="P181" s="42"/>
      <c r="Q181" s="23">
        <f t="shared" si="27"/>
        <v>8000</v>
      </c>
      <c r="R181" s="42">
        <v>104200</v>
      </c>
      <c r="S181" s="23">
        <f t="shared" si="28"/>
        <v>3859.2592592592591</v>
      </c>
      <c r="T181" s="42" t="s">
        <v>27</v>
      </c>
      <c r="U181" s="41"/>
      <c r="V181" s="47"/>
    </row>
    <row r="182" spans="1:22" s="46" customFormat="1" x14ac:dyDescent="0.25">
      <c r="A182" s="132"/>
      <c r="B182" s="109">
        <v>29</v>
      </c>
      <c r="C182" s="94">
        <v>36666</v>
      </c>
      <c r="D182" s="95" t="s">
        <v>65</v>
      </c>
      <c r="E182" s="6" t="s">
        <v>34</v>
      </c>
      <c r="F182" s="42" t="s">
        <v>45</v>
      </c>
      <c r="G182" s="44">
        <v>27</v>
      </c>
      <c r="H182" s="42"/>
      <c r="I182" s="44">
        <v>4</v>
      </c>
      <c r="J182" s="42"/>
      <c r="K182" s="42">
        <v>31</v>
      </c>
      <c r="L182" s="93">
        <v>10000</v>
      </c>
      <c r="M182" s="42"/>
      <c r="N182" s="42"/>
      <c r="O182" s="18">
        <v>10000</v>
      </c>
      <c r="P182" s="42"/>
      <c r="Q182" s="23">
        <f t="shared" si="27"/>
        <v>10000</v>
      </c>
      <c r="R182" s="42">
        <v>301018</v>
      </c>
      <c r="S182" s="23">
        <f t="shared" si="28"/>
        <v>11148.814814814816</v>
      </c>
      <c r="T182" s="42" t="s">
        <v>26</v>
      </c>
      <c r="U182" s="41"/>
      <c r="V182" s="47"/>
    </row>
    <row r="183" spans="1:22" s="46" customFormat="1" x14ac:dyDescent="0.25">
      <c r="A183" s="132"/>
      <c r="B183" s="109">
        <v>30</v>
      </c>
      <c r="C183" s="94">
        <v>37802</v>
      </c>
      <c r="D183" s="91" t="s">
        <v>357</v>
      </c>
      <c r="E183" s="6" t="s">
        <v>31</v>
      </c>
      <c r="F183" s="42" t="s">
        <v>44</v>
      </c>
      <c r="G183" s="44">
        <v>27</v>
      </c>
      <c r="H183" s="42"/>
      <c r="I183" s="44">
        <v>4</v>
      </c>
      <c r="J183" s="42"/>
      <c r="K183" s="42">
        <v>31</v>
      </c>
      <c r="L183" s="93">
        <v>8000</v>
      </c>
      <c r="M183" s="42"/>
      <c r="N183" s="42"/>
      <c r="O183" s="18">
        <v>8000</v>
      </c>
      <c r="P183" s="42"/>
      <c r="Q183" s="23">
        <f t="shared" si="27"/>
        <v>8000</v>
      </c>
      <c r="R183" s="42">
        <v>110172</v>
      </c>
      <c r="S183" s="23">
        <f t="shared" si="28"/>
        <v>4080.4444444444443</v>
      </c>
      <c r="T183" s="42" t="s">
        <v>27</v>
      </c>
      <c r="U183" s="41"/>
      <c r="V183" s="47"/>
    </row>
    <row r="184" spans="1:22" s="46" customFormat="1" x14ac:dyDescent="0.25">
      <c r="A184" s="132"/>
      <c r="B184" s="109">
        <v>31</v>
      </c>
      <c r="C184" s="94">
        <v>37797</v>
      </c>
      <c r="D184" s="95" t="s">
        <v>358</v>
      </c>
      <c r="E184" s="6" t="s">
        <v>31</v>
      </c>
      <c r="F184" s="42" t="s">
        <v>44</v>
      </c>
      <c r="G184" s="44">
        <v>27</v>
      </c>
      <c r="H184" s="42"/>
      <c r="I184" s="44">
        <v>4</v>
      </c>
      <c r="J184" s="42"/>
      <c r="K184" s="42">
        <v>31</v>
      </c>
      <c r="L184" s="93">
        <v>10000</v>
      </c>
      <c r="M184" s="42"/>
      <c r="N184" s="42"/>
      <c r="O184" s="18">
        <v>10000</v>
      </c>
      <c r="P184" s="42"/>
      <c r="Q184" s="23">
        <f t="shared" si="27"/>
        <v>10000</v>
      </c>
      <c r="R184" s="42">
        <v>303156</v>
      </c>
      <c r="S184" s="23">
        <f t="shared" si="28"/>
        <v>11228</v>
      </c>
      <c r="T184" s="42" t="s">
        <v>26</v>
      </c>
      <c r="U184" s="41"/>
      <c r="V184" s="47"/>
    </row>
    <row r="185" spans="1:22" s="46" customFormat="1" x14ac:dyDescent="0.25">
      <c r="A185" s="132"/>
      <c r="B185" s="109">
        <v>32</v>
      </c>
      <c r="C185" s="94" t="s">
        <v>21</v>
      </c>
      <c r="D185" s="95" t="s">
        <v>359</v>
      </c>
      <c r="E185" s="6" t="s">
        <v>31</v>
      </c>
      <c r="F185" s="42" t="s">
        <v>37</v>
      </c>
      <c r="G185" s="44">
        <v>27</v>
      </c>
      <c r="H185" s="42"/>
      <c r="I185" s="44">
        <v>4</v>
      </c>
      <c r="J185" s="42"/>
      <c r="K185" s="42">
        <v>31</v>
      </c>
      <c r="L185" s="93">
        <v>10000</v>
      </c>
      <c r="M185" s="42"/>
      <c r="N185" s="42"/>
      <c r="O185" s="18">
        <v>10000</v>
      </c>
      <c r="P185" s="42"/>
      <c r="Q185" s="23">
        <f t="shared" si="27"/>
        <v>10000</v>
      </c>
      <c r="R185" s="42">
        <v>303736</v>
      </c>
      <c r="S185" s="23">
        <f t="shared" si="28"/>
        <v>11249.481481481482</v>
      </c>
      <c r="T185" s="42" t="s">
        <v>26</v>
      </c>
      <c r="U185" s="41"/>
      <c r="V185" s="47"/>
    </row>
    <row r="186" spans="1:22" s="46" customFormat="1" x14ac:dyDescent="0.25">
      <c r="A186" s="132"/>
      <c r="B186" s="109">
        <v>33</v>
      </c>
      <c r="C186" s="94" t="s">
        <v>21</v>
      </c>
      <c r="D186" s="91" t="s">
        <v>360</v>
      </c>
      <c r="E186" s="6" t="s">
        <v>34</v>
      </c>
      <c r="F186" s="42" t="s">
        <v>37</v>
      </c>
      <c r="G186" s="44">
        <v>27</v>
      </c>
      <c r="H186" s="42"/>
      <c r="I186" s="44">
        <v>4</v>
      </c>
      <c r="J186" s="42"/>
      <c r="K186" s="42">
        <v>31</v>
      </c>
      <c r="L186" s="93">
        <v>10000</v>
      </c>
      <c r="M186" s="42"/>
      <c r="N186" s="42"/>
      <c r="O186" s="18">
        <v>10000</v>
      </c>
      <c r="P186" s="42"/>
      <c r="Q186" s="23">
        <f t="shared" si="27"/>
        <v>10000</v>
      </c>
      <c r="R186" s="42">
        <v>301761</v>
      </c>
      <c r="S186" s="23">
        <f t="shared" si="28"/>
        <v>11176.333333333334</v>
      </c>
      <c r="T186" s="42" t="s">
        <v>26</v>
      </c>
      <c r="U186" s="41"/>
      <c r="V186" s="47"/>
    </row>
    <row r="187" spans="1:22" s="46" customFormat="1" x14ac:dyDescent="0.25">
      <c r="A187" s="132"/>
      <c r="B187" s="109">
        <v>34</v>
      </c>
      <c r="C187" s="94" t="s">
        <v>21</v>
      </c>
      <c r="D187" s="91" t="s">
        <v>361</v>
      </c>
      <c r="E187" s="6" t="s">
        <v>34</v>
      </c>
      <c r="F187" s="8">
        <v>43780</v>
      </c>
      <c r="G187" s="44">
        <v>27</v>
      </c>
      <c r="H187" s="42"/>
      <c r="I187" s="44">
        <v>4</v>
      </c>
      <c r="J187" s="42"/>
      <c r="K187" s="42">
        <v>31</v>
      </c>
      <c r="L187" s="93">
        <v>8000</v>
      </c>
      <c r="M187" s="42"/>
      <c r="N187" s="42"/>
      <c r="O187" s="18">
        <v>8000</v>
      </c>
      <c r="P187" s="42"/>
      <c r="Q187" s="23">
        <f t="shared" si="27"/>
        <v>8000</v>
      </c>
      <c r="R187" s="42">
        <v>108748</v>
      </c>
      <c r="S187" s="23">
        <f t="shared" si="28"/>
        <v>4027.7037037037039</v>
      </c>
      <c r="T187" s="42" t="s">
        <v>27</v>
      </c>
      <c r="U187" s="41"/>
      <c r="V187" s="47"/>
    </row>
    <row r="188" spans="1:22" s="46" customFormat="1" x14ac:dyDescent="0.25">
      <c r="A188" s="132"/>
      <c r="B188" s="109">
        <v>35</v>
      </c>
      <c r="C188" s="94" t="s">
        <v>21</v>
      </c>
      <c r="D188" s="95" t="s">
        <v>362</v>
      </c>
      <c r="E188" s="6" t="s">
        <v>34</v>
      </c>
      <c r="F188" s="42" t="s">
        <v>39</v>
      </c>
      <c r="G188" s="44">
        <v>60</v>
      </c>
      <c r="H188" s="42"/>
      <c r="I188" s="44">
        <v>6</v>
      </c>
      <c r="J188" s="42"/>
      <c r="K188" s="42">
        <v>66</v>
      </c>
      <c r="L188" s="93">
        <v>10000</v>
      </c>
      <c r="M188" s="42">
        <v>8000</v>
      </c>
      <c r="N188" s="42"/>
      <c r="O188" s="18">
        <v>10000</v>
      </c>
      <c r="P188" s="42"/>
      <c r="Q188" s="23">
        <v>18000</v>
      </c>
      <c r="R188" s="42">
        <v>301642</v>
      </c>
      <c r="S188" s="23">
        <f t="shared" si="28"/>
        <v>11171.925925925925</v>
      </c>
      <c r="T188" s="42" t="s">
        <v>26</v>
      </c>
      <c r="U188" s="41"/>
      <c r="V188" s="47"/>
    </row>
    <row r="189" spans="1:22" s="46" customFormat="1" x14ac:dyDescent="0.25">
      <c r="A189" s="132"/>
      <c r="B189" s="134" t="s">
        <v>12</v>
      </c>
      <c r="C189" s="134"/>
      <c r="D189" s="134"/>
      <c r="E189" s="135"/>
      <c r="F189" s="42"/>
      <c r="G189" s="44"/>
      <c r="H189" s="42"/>
      <c r="I189" s="44"/>
      <c r="J189" s="42"/>
      <c r="K189" s="42"/>
      <c r="L189" s="93">
        <f>SUM(L173:L188)</f>
        <v>153000</v>
      </c>
      <c r="M189" s="93">
        <f t="shared" ref="M189:R189" si="29">SUM(M173:M188)</f>
        <v>8000</v>
      </c>
      <c r="N189" s="93">
        <f t="shared" si="29"/>
        <v>0</v>
      </c>
      <c r="O189" s="93">
        <f>SUM(O173:O188)</f>
        <v>153000</v>
      </c>
      <c r="P189" s="93">
        <f t="shared" si="29"/>
        <v>0</v>
      </c>
      <c r="Q189" s="93">
        <f t="shared" si="29"/>
        <v>161000</v>
      </c>
      <c r="R189" s="93">
        <f t="shared" si="29"/>
        <v>4202358</v>
      </c>
      <c r="S189" s="93">
        <f>R189/16/27</f>
        <v>9727.6805555555547</v>
      </c>
      <c r="T189" s="42"/>
      <c r="U189" s="41"/>
      <c r="V189" s="47"/>
    </row>
    <row r="190" spans="1:22" ht="15.75" x14ac:dyDescent="0.25">
      <c r="A190" s="132"/>
      <c r="B190" s="126" t="s">
        <v>363</v>
      </c>
      <c r="C190" s="126"/>
      <c r="D190" s="126"/>
      <c r="E190" s="126"/>
      <c r="F190" s="126"/>
      <c r="G190" s="126"/>
      <c r="H190" s="126"/>
      <c r="I190" s="126"/>
      <c r="J190" s="126"/>
      <c r="K190" s="127"/>
      <c r="L190" s="41">
        <v>424250</v>
      </c>
      <c r="M190" s="41">
        <v>18064</v>
      </c>
      <c r="N190" s="41">
        <v>0</v>
      </c>
      <c r="O190" s="41">
        <f>L190</f>
        <v>424250</v>
      </c>
      <c r="P190" s="41">
        <v>59350</v>
      </c>
      <c r="Q190" s="20">
        <f>O190+P190+M190</f>
        <v>501664</v>
      </c>
      <c r="R190" s="41">
        <v>10470375</v>
      </c>
      <c r="S190" s="41"/>
      <c r="T190" s="41"/>
      <c r="U190" s="41"/>
    </row>
    <row r="191" spans="1:22" s="29" customFormat="1" ht="15.75" x14ac:dyDescent="0.25">
      <c r="A191" s="132"/>
      <c r="B191" s="136" t="s">
        <v>364</v>
      </c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8"/>
      <c r="V191" s="28"/>
    </row>
    <row r="192" spans="1:22" s="29" customFormat="1" ht="36" x14ac:dyDescent="0.25">
      <c r="A192" s="132"/>
      <c r="B192" s="111" t="s">
        <v>0</v>
      </c>
      <c r="C192" s="31" t="s">
        <v>1</v>
      </c>
      <c r="D192" s="30" t="s">
        <v>2</v>
      </c>
      <c r="E192" s="32" t="s">
        <v>3</v>
      </c>
      <c r="F192" s="32" t="s">
        <v>17</v>
      </c>
      <c r="G192" s="32" t="s">
        <v>4</v>
      </c>
      <c r="H192" s="32" t="s">
        <v>5</v>
      </c>
      <c r="I192" s="32" t="s">
        <v>6</v>
      </c>
      <c r="J192" s="32" t="s">
        <v>7</v>
      </c>
      <c r="K192" s="33" t="s">
        <v>16</v>
      </c>
      <c r="L192" s="32" t="s">
        <v>8</v>
      </c>
      <c r="M192" s="32" t="s">
        <v>20</v>
      </c>
      <c r="N192" s="32" t="s">
        <v>9</v>
      </c>
      <c r="O192" s="32" t="s">
        <v>18</v>
      </c>
      <c r="P192" s="32" t="s">
        <v>19</v>
      </c>
      <c r="Q192" s="32" t="s">
        <v>10</v>
      </c>
      <c r="R192" s="32" t="s">
        <v>14</v>
      </c>
      <c r="S192" s="32" t="s">
        <v>15</v>
      </c>
      <c r="T192" s="32" t="s">
        <v>13</v>
      </c>
      <c r="U192" s="32" t="s">
        <v>11</v>
      </c>
      <c r="V192" s="34"/>
    </row>
    <row r="193" spans="1:22" s="29" customFormat="1" x14ac:dyDescent="0.25">
      <c r="A193" s="132"/>
      <c r="B193" s="112">
        <v>1</v>
      </c>
      <c r="C193" s="31">
        <v>36741</v>
      </c>
      <c r="D193" s="35" t="s">
        <v>365</v>
      </c>
      <c r="E193" s="36" t="s">
        <v>22</v>
      </c>
      <c r="F193" s="36" t="s">
        <v>366</v>
      </c>
      <c r="G193" s="36" t="s">
        <v>367</v>
      </c>
      <c r="H193" s="36" t="s">
        <v>35</v>
      </c>
      <c r="I193" s="36" t="s">
        <v>368</v>
      </c>
      <c r="J193" s="36" t="s">
        <v>35</v>
      </c>
      <c r="K193" s="36" t="s">
        <v>367</v>
      </c>
      <c r="L193" s="36">
        <v>22000</v>
      </c>
      <c r="M193" s="36">
        <v>1800</v>
      </c>
      <c r="N193" s="36" t="s">
        <v>35</v>
      </c>
      <c r="O193" s="36">
        <v>22000</v>
      </c>
      <c r="P193" s="36" t="s">
        <v>35</v>
      </c>
      <c r="Q193" s="36">
        <v>23800</v>
      </c>
      <c r="R193" s="36" t="s">
        <v>35</v>
      </c>
      <c r="S193" s="36" t="s">
        <v>35</v>
      </c>
      <c r="T193" s="36"/>
      <c r="U193" s="36"/>
      <c r="V193" s="34"/>
    </row>
    <row r="194" spans="1:22" s="29" customFormat="1" x14ac:dyDescent="0.25">
      <c r="A194" s="132"/>
      <c r="B194" s="113">
        <v>2</v>
      </c>
      <c r="C194" s="31">
        <v>37413</v>
      </c>
      <c r="D194" s="35" t="s">
        <v>369</v>
      </c>
      <c r="E194" s="35" t="s">
        <v>32</v>
      </c>
      <c r="F194" s="35" t="s">
        <v>370</v>
      </c>
      <c r="G194" s="36" t="s">
        <v>367</v>
      </c>
      <c r="H194" s="36" t="s">
        <v>35</v>
      </c>
      <c r="I194" s="36" t="s">
        <v>368</v>
      </c>
      <c r="J194" s="36" t="s">
        <v>35</v>
      </c>
      <c r="K194" s="36" t="s">
        <v>367</v>
      </c>
      <c r="L194" s="35">
        <v>10250</v>
      </c>
      <c r="M194" s="35" t="s">
        <v>35</v>
      </c>
      <c r="N194" s="36" t="s">
        <v>35</v>
      </c>
      <c r="O194" s="35">
        <v>10250</v>
      </c>
      <c r="P194" s="35">
        <v>2750</v>
      </c>
      <c r="Q194" s="35">
        <v>13000</v>
      </c>
      <c r="R194" s="35">
        <v>226926</v>
      </c>
      <c r="S194" s="35">
        <v>8727</v>
      </c>
      <c r="T194" s="35" t="s">
        <v>27</v>
      </c>
      <c r="U194" s="37"/>
      <c r="V194" s="34"/>
    </row>
    <row r="195" spans="1:22" s="29" customFormat="1" x14ac:dyDescent="0.25">
      <c r="A195" s="132"/>
      <c r="B195" s="112">
        <v>3</v>
      </c>
      <c r="C195" s="38">
        <v>17107</v>
      </c>
      <c r="D195" s="35" t="s">
        <v>371</v>
      </c>
      <c r="E195" s="35" t="s">
        <v>34</v>
      </c>
      <c r="F195" s="96">
        <v>40062</v>
      </c>
      <c r="G195" s="36" t="s">
        <v>367</v>
      </c>
      <c r="H195" s="36" t="s">
        <v>35</v>
      </c>
      <c r="I195" s="36" t="s">
        <v>368</v>
      </c>
      <c r="J195" s="36" t="s">
        <v>35</v>
      </c>
      <c r="K195" s="36" t="s">
        <v>367</v>
      </c>
      <c r="L195" s="35">
        <v>8000</v>
      </c>
      <c r="M195" s="35" t="s">
        <v>35</v>
      </c>
      <c r="N195" s="36" t="s">
        <v>35</v>
      </c>
      <c r="O195" s="35">
        <v>8000</v>
      </c>
      <c r="P195" s="35" t="s">
        <v>35</v>
      </c>
      <c r="Q195" s="35">
        <v>8000</v>
      </c>
      <c r="R195" s="35">
        <v>290739</v>
      </c>
      <c r="S195" s="35">
        <v>11182</v>
      </c>
      <c r="T195" s="35" t="s">
        <v>26</v>
      </c>
      <c r="U195" s="37"/>
      <c r="V195" s="34"/>
    </row>
    <row r="196" spans="1:22" s="29" customFormat="1" x14ac:dyDescent="0.25">
      <c r="A196" s="132"/>
      <c r="B196" s="112">
        <v>4</v>
      </c>
      <c r="C196" s="31">
        <v>17155</v>
      </c>
      <c r="D196" s="35" t="s">
        <v>372</v>
      </c>
      <c r="E196" s="35" t="s">
        <v>34</v>
      </c>
      <c r="F196" s="35" t="s">
        <v>373</v>
      </c>
      <c r="G196" s="36" t="s">
        <v>367</v>
      </c>
      <c r="H196" s="36" t="s">
        <v>35</v>
      </c>
      <c r="I196" s="36" t="s">
        <v>368</v>
      </c>
      <c r="J196" s="36" t="s">
        <v>35</v>
      </c>
      <c r="K196" s="36" t="s">
        <v>367</v>
      </c>
      <c r="L196" s="35">
        <v>8000</v>
      </c>
      <c r="M196" s="35" t="s">
        <v>35</v>
      </c>
      <c r="N196" s="36" t="s">
        <v>35</v>
      </c>
      <c r="O196" s="35">
        <v>8000</v>
      </c>
      <c r="P196" s="35" t="s">
        <v>35</v>
      </c>
      <c r="Q196" s="35">
        <v>8000</v>
      </c>
      <c r="R196" s="35">
        <v>290954</v>
      </c>
      <c r="S196" s="35">
        <v>11191</v>
      </c>
      <c r="T196" s="35" t="s">
        <v>26</v>
      </c>
      <c r="U196" s="37"/>
      <c r="V196" s="34"/>
    </row>
    <row r="197" spans="1:22" s="29" customFormat="1" x14ac:dyDescent="0.25">
      <c r="A197" s="132"/>
      <c r="B197" s="113">
        <v>5</v>
      </c>
      <c r="C197" s="31" t="s">
        <v>21</v>
      </c>
      <c r="D197" s="35" t="s">
        <v>374</v>
      </c>
      <c r="E197" s="35" t="s">
        <v>34</v>
      </c>
      <c r="F197" s="35" t="s">
        <v>375</v>
      </c>
      <c r="G197" s="36" t="s">
        <v>367</v>
      </c>
      <c r="H197" s="36" t="s">
        <v>35</v>
      </c>
      <c r="I197" s="36" t="s">
        <v>368</v>
      </c>
      <c r="J197" s="36" t="s">
        <v>35</v>
      </c>
      <c r="K197" s="36" t="s">
        <v>367</v>
      </c>
      <c r="L197" s="35">
        <v>8000</v>
      </c>
      <c r="M197" s="35" t="s">
        <v>35</v>
      </c>
      <c r="N197" s="36" t="s">
        <v>35</v>
      </c>
      <c r="O197" s="35">
        <v>8000</v>
      </c>
      <c r="P197" s="35" t="s">
        <v>35</v>
      </c>
      <c r="Q197" s="35">
        <v>8000</v>
      </c>
      <c r="R197" s="35">
        <v>182502</v>
      </c>
      <c r="S197" s="35">
        <v>7019</v>
      </c>
      <c r="T197" s="35" t="s">
        <v>27</v>
      </c>
      <c r="U197" s="37"/>
      <c r="V197" s="34"/>
    </row>
    <row r="198" spans="1:22" s="29" customFormat="1" x14ac:dyDescent="0.25">
      <c r="A198" s="132"/>
      <c r="B198" s="112">
        <v>6</v>
      </c>
      <c r="C198" s="31">
        <v>17111</v>
      </c>
      <c r="D198" s="35" t="s">
        <v>376</v>
      </c>
      <c r="E198" s="35" t="s">
        <v>34</v>
      </c>
      <c r="F198" s="35" t="s">
        <v>377</v>
      </c>
      <c r="G198" s="36" t="s">
        <v>367</v>
      </c>
      <c r="H198" s="36" t="s">
        <v>35</v>
      </c>
      <c r="I198" s="36" t="s">
        <v>368</v>
      </c>
      <c r="J198" s="36" t="s">
        <v>35</v>
      </c>
      <c r="K198" s="36" t="s">
        <v>367</v>
      </c>
      <c r="L198" s="35">
        <v>8000</v>
      </c>
      <c r="M198" s="35" t="s">
        <v>35</v>
      </c>
      <c r="N198" s="36" t="s">
        <v>35</v>
      </c>
      <c r="O198" s="35">
        <v>8000</v>
      </c>
      <c r="P198" s="35" t="s">
        <v>35</v>
      </c>
      <c r="Q198" s="35">
        <v>8000</v>
      </c>
      <c r="R198" s="35">
        <v>292691</v>
      </c>
      <c r="S198" s="35">
        <v>11257</v>
      </c>
      <c r="T198" s="35" t="s">
        <v>26</v>
      </c>
      <c r="U198" s="37"/>
      <c r="V198" s="34"/>
    </row>
    <row r="199" spans="1:22" s="29" customFormat="1" x14ac:dyDescent="0.25">
      <c r="A199" s="132"/>
      <c r="B199" s="113">
        <v>7</v>
      </c>
      <c r="C199" s="31" t="s">
        <v>21</v>
      </c>
      <c r="D199" s="35" t="s">
        <v>378</v>
      </c>
      <c r="E199" s="35" t="s">
        <v>23</v>
      </c>
      <c r="F199" s="97">
        <v>43809</v>
      </c>
      <c r="G199" s="36" t="s">
        <v>367</v>
      </c>
      <c r="H199" s="36" t="s">
        <v>35</v>
      </c>
      <c r="I199" s="36" t="s">
        <v>368</v>
      </c>
      <c r="J199" s="36" t="s">
        <v>35</v>
      </c>
      <c r="K199" s="36" t="s">
        <v>367</v>
      </c>
      <c r="L199" s="35">
        <v>13000</v>
      </c>
      <c r="M199" s="35" t="s">
        <v>35</v>
      </c>
      <c r="N199" s="36" t="s">
        <v>35</v>
      </c>
      <c r="O199" s="35">
        <v>13000</v>
      </c>
      <c r="P199" s="35">
        <v>5900</v>
      </c>
      <c r="Q199" s="35">
        <v>18900</v>
      </c>
      <c r="R199" s="35">
        <v>1283812</v>
      </c>
      <c r="S199" s="35">
        <v>49377</v>
      </c>
      <c r="T199" s="35"/>
      <c r="U199" s="37"/>
      <c r="V199" s="34"/>
    </row>
    <row r="200" spans="1:22" s="29" customFormat="1" x14ac:dyDescent="0.25">
      <c r="A200" s="132"/>
      <c r="B200" s="112">
        <v>8</v>
      </c>
      <c r="C200" s="31">
        <v>17108</v>
      </c>
      <c r="D200" s="35" t="s">
        <v>379</v>
      </c>
      <c r="E200" s="35" t="s">
        <v>32</v>
      </c>
      <c r="F200" s="96">
        <v>40179</v>
      </c>
      <c r="G200" s="36" t="s">
        <v>367</v>
      </c>
      <c r="H200" s="36" t="s">
        <v>35</v>
      </c>
      <c r="I200" s="36" t="s">
        <v>368</v>
      </c>
      <c r="J200" s="36" t="s">
        <v>35</v>
      </c>
      <c r="K200" s="36" t="s">
        <v>367</v>
      </c>
      <c r="L200" s="35">
        <v>10250</v>
      </c>
      <c r="M200" s="35" t="s">
        <v>35</v>
      </c>
      <c r="N200" s="36" t="s">
        <v>35</v>
      </c>
      <c r="O200" s="35">
        <v>10250</v>
      </c>
      <c r="P200" s="35">
        <v>2750</v>
      </c>
      <c r="Q200" s="35">
        <v>13000</v>
      </c>
      <c r="R200" s="35">
        <v>540856</v>
      </c>
      <c r="S200" s="35">
        <v>20802</v>
      </c>
      <c r="T200" s="35" t="s">
        <v>26</v>
      </c>
      <c r="U200" s="37"/>
      <c r="V200" s="34"/>
    </row>
    <row r="201" spans="1:22" s="29" customFormat="1" x14ac:dyDescent="0.25">
      <c r="A201" s="132"/>
      <c r="B201" s="113">
        <v>9</v>
      </c>
      <c r="C201" s="31">
        <v>17118</v>
      </c>
      <c r="D201" s="35" t="s">
        <v>380</v>
      </c>
      <c r="E201" s="35" t="s">
        <v>34</v>
      </c>
      <c r="F201" s="35" t="s">
        <v>381</v>
      </c>
      <c r="G201" s="36" t="s">
        <v>367</v>
      </c>
      <c r="H201" s="36" t="s">
        <v>35</v>
      </c>
      <c r="I201" s="36" t="s">
        <v>368</v>
      </c>
      <c r="J201" s="36" t="s">
        <v>35</v>
      </c>
      <c r="K201" s="36" t="s">
        <v>367</v>
      </c>
      <c r="L201" s="35">
        <v>8000</v>
      </c>
      <c r="M201" s="35" t="s">
        <v>35</v>
      </c>
      <c r="N201" s="36" t="s">
        <v>35</v>
      </c>
      <c r="O201" s="35">
        <v>8000</v>
      </c>
      <c r="P201" s="35" t="s">
        <v>35</v>
      </c>
      <c r="Q201" s="35">
        <v>8000</v>
      </c>
      <c r="R201" s="35">
        <v>301328</v>
      </c>
      <c r="S201" s="35">
        <v>11859</v>
      </c>
      <c r="T201" s="35" t="s">
        <v>26</v>
      </c>
      <c r="U201" s="37"/>
      <c r="V201" s="34"/>
    </row>
    <row r="202" spans="1:22" s="29" customFormat="1" x14ac:dyDescent="0.25">
      <c r="A202" s="132"/>
      <c r="B202" s="112">
        <v>10</v>
      </c>
      <c r="C202" s="31">
        <v>30858</v>
      </c>
      <c r="D202" s="35" t="s">
        <v>382</v>
      </c>
      <c r="E202" s="35" t="s">
        <v>34</v>
      </c>
      <c r="F202" s="35" t="s">
        <v>383</v>
      </c>
      <c r="G202" s="36" t="s">
        <v>367</v>
      </c>
      <c r="H202" s="36" t="s">
        <v>35</v>
      </c>
      <c r="I202" s="36" t="s">
        <v>368</v>
      </c>
      <c r="J202" s="36" t="s">
        <v>35</v>
      </c>
      <c r="K202" s="36" t="s">
        <v>367</v>
      </c>
      <c r="L202" s="35">
        <v>8000</v>
      </c>
      <c r="M202" s="35" t="s">
        <v>35</v>
      </c>
      <c r="N202" s="36" t="s">
        <v>35</v>
      </c>
      <c r="O202" s="35">
        <v>8000</v>
      </c>
      <c r="P202" s="35" t="s">
        <v>35</v>
      </c>
      <c r="Q202" s="35">
        <v>8000</v>
      </c>
      <c r="R202" s="35">
        <v>293106</v>
      </c>
      <c r="S202" s="35">
        <v>11273</v>
      </c>
      <c r="T202" s="35" t="s">
        <v>26</v>
      </c>
      <c r="U202" s="37"/>
      <c r="V202" s="34"/>
    </row>
    <row r="203" spans="1:22" s="29" customFormat="1" x14ac:dyDescent="0.25">
      <c r="A203" s="132"/>
      <c r="B203" s="113">
        <v>11</v>
      </c>
      <c r="C203" s="31" t="s">
        <v>21</v>
      </c>
      <c r="D203" s="35" t="s">
        <v>46</v>
      </c>
      <c r="E203" s="35" t="s">
        <v>32</v>
      </c>
      <c r="F203" s="96">
        <v>43567</v>
      </c>
      <c r="G203" s="36" t="s">
        <v>367</v>
      </c>
      <c r="H203" s="36" t="s">
        <v>35</v>
      </c>
      <c r="I203" s="36" t="s">
        <v>368</v>
      </c>
      <c r="J203" s="36" t="s">
        <v>35</v>
      </c>
      <c r="K203" s="36" t="s">
        <v>367</v>
      </c>
      <c r="L203" s="35">
        <v>10250</v>
      </c>
      <c r="M203" s="35" t="s">
        <v>35</v>
      </c>
      <c r="N203" s="36" t="s">
        <v>35</v>
      </c>
      <c r="O203" s="35">
        <v>10250</v>
      </c>
      <c r="P203" s="35">
        <v>2750</v>
      </c>
      <c r="Q203" s="35">
        <v>13000</v>
      </c>
      <c r="R203" s="35">
        <v>221790</v>
      </c>
      <c r="S203" s="35">
        <v>8530</v>
      </c>
      <c r="T203" s="35" t="s">
        <v>27</v>
      </c>
      <c r="U203" s="37"/>
      <c r="V203" s="39"/>
    </row>
    <row r="204" spans="1:22" s="29" customFormat="1" x14ac:dyDescent="0.25">
      <c r="A204" s="132"/>
      <c r="B204" s="112">
        <v>12</v>
      </c>
      <c r="C204" s="31">
        <v>31114</v>
      </c>
      <c r="D204" s="35" t="s">
        <v>73</v>
      </c>
      <c r="E204" s="35" t="s">
        <v>34</v>
      </c>
      <c r="F204" s="35" t="s">
        <v>384</v>
      </c>
      <c r="G204" s="36" t="s">
        <v>367</v>
      </c>
      <c r="H204" s="36" t="s">
        <v>35</v>
      </c>
      <c r="I204" s="36" t="s">
        <v>368</v>
      </c>
      <c r="J204" s="36" t="s">
        <v>35</v>
      </c>
      <c r="K204" s="36" t="s">
        <v>367</v>
      </c>
      <c r="L204" s="35">
        <v>8000</v>
      </c>
      <c r="M204" s="35" t="s">
        <v>35</v>
      </c>
      <c r="N204" s="36" t="s">
        <v>35</v>
      </c>
      <c r="O204" s="35">
        <v>8000</v>
      </c>
      <c r="P204" s="35" t="s">
        <v>35</v>
      </c>
      <c r="Q204" s="35">
        <v>8000</v>
      </c>
      <c r="R204" s="35">
        <v>290162</v>
      </c>
      <c r="S204" s="35">
        <v>11167</v>
      </c>
      <c r="T204" s="35" t="s">
        <v>26</v>
      </c>
      <c r="U204" s="37"/>
      <c r="V204" s="39"/>
    </row>
    <row r="205" spans="1:22" s="29" customFormat="1" x14ac:dyDescent="0.25">
      <c r="A205" s="132"/>
      <c r="B205" s="113">
        <v>13</v>
      </c>
      <c r="C205" s="31">
        <v>35860</v>
      </c>
      <c r="D205" s="35" t="s">
        <v>385</v>
      </c>
      <c r="E205" s="35" t="s">
        <v>32</v>
      </c>
      <c r="F205" s="35" t="s">
        <v>386</v>
      </c>
      <c r="G205" s="36" t="s">
        <v>367</v>
      </c>
      <c r="H205" s="36" t="s">
        <v>35</v>
      </c>
      <c r="I205" s="36" t="s">
        <v>368</v>
      </c>
      <c r="J205" s="36" t="s">
        <v>35</v>
      </c>
      <c r="K205" s="36" t="s">
        <v>367</v>
      </c>
      <c r="L205" s="35">
        <v>10250</v>
      </c>
      <c r="M205" s="35" t="s">
        <v>35</v>
      </c>
      <c r="N205" s="36" t="s">
        <v>35</v>
      </c>
      <c r="O205" s="35">
        <v>10250</v>
      </c>
      <c r="P205" s="35">
        <v>2750</v>
      </c>
      <c r="Q205" s="35">
        <v>13000</v>
      </c>
      <c r="R205" s="35">
        <v>534196</v>
      </c>
      <c r="S205" s="35">
        <v>20546</v>
      </c>
      <c r="T205" s="35" t="s">
        <v>26</v>
      </c>
      <c r="U205" s="37"/>
      <c r="V205" s="39"/>
    </row>
    <row r="206" spans="1:22" s="29" customFormat="1" x14ac:dyDescent="0.25">
      <c r="A206" s="132"/>
      <c r="B206" s="112">
        <v>14</v>
      </c>
      <c r="C206" s="31">
        <v>25257</v>
      </c>
      <c r="D206" s="35" t="s">
        <v>387</v>
      </c>
      <c r="E206" s="35" t="s">
        <v>34</v>
      </c>
      <c r="F206" s="35" t="s">
        <v>388</v>
      </c>
      <c r="G206" s="36" t="s">
        <v>367</v>
      </c>
      <c r="H206" s="36" t="s">
        <v>35</v>
      </c>
      <c r="I206" s="36" t="s">
        <v>368</v>
      </c>
      <c r="J206" s="36" t="s">
        <v>35</v>
      </c>
      <c r="K206" s="36" t="s">
        <v>367</v>
      </c>
      <c r="L206" s="35">
        <v>8000</v>
      </c>
      <c r="M206" s="35" t="s">
        <v>35</v>
      </c>
      <c r="N206" s="36" t="s">
        <v>35</v>
      </c>
      <c r="O206" s="35">
        <v>8000</v>
      </c>
      <c r="P206" s="35" t="s">
        <v>35</v>
      </c>
      <c r="Q206" s="35">
        <v>8000</v>
      </c>
      <c r="R206" s="35">
        <v>294010</v>
      </c>
      <c r="S206" s="35">
        <v>11308</v>
      </c>
      <c r="T206" s="35" t="s">
        <v>26</v>
      </c>
      <c r="U206" s="37"/>
      <c r="V206" s="39"/>
    </row>
    <row r="207" spans="1:22" s="29" customFormat="1" x14ac:dyDescent="0.25">
      <c r="A207" s="132"/>
      <c r="B207" s="113">
        <v>15</v>
      </c>
      <c r="C207" s="31" t="s">
        <v>21</v>
      </c>
      <c r="D207" s="35" t="s">
        <v>389</v>
      </c>
      <c r="E207" s="35" t="s">
        <v>34</v>
      </c>
      <c r="F207" s="35" t="s">
        <v>390</v>
      </c>
      <c r="G207" s="36" t="s">
        <v>367</v>
      </c>
      <c r="H207" s="36" t="s">
        <v>35</v>
      </c>
      <c r="I207" s="36" t="s">
        <v>368</v>
      </c>
      <c r="J207" s="36" t="s">
        <v>35</v>
      </c>
      <c r="K207" s="36" t="s">
        <v>367</v>
      </c>
      <c r="L207" s="35">
        <v>8000</v>
      </c>
      <c r="M207" s="35" t="s">
        <v>35</v>
      </c>
      <c r="N207" s="36" t="s">
        <v>35</v>
      </c>
      <c r="O207" s="35">
        <v>8000</v>
      </c>
      <c r="P207" s="35" t="s">
        <v>35</v>
      </c>
      <c r="Q207" s="35">
        <v>8000</v>
      </c>
      <c r="R207" s="35">
        <v>290838</v>
      </c>
      <c r="S207" s="35">
        <v>11186</v>
      </c>
      <c r="T207" s="35" t="s">
        <v>26</v>
      </c>
      <c r="U207" s="37"/>
      <c r="V207" s="39"/>
    </row>
    <row r="208" spans="1:22" s="29" customFormat="1" x14ac:dyDescent="0.25">
      <c r="A208" s="132"/>
      <c r="B208" s="112">
        <v>16</v>
      </c>
      <c r="C208" s="31" t="s">
        <v>21</v>
      </c>
      <c r="D208" s="35" t="s">
        <v>77</v>
      </c>
      <c r="E208" s="35" t="s">
        <v>23</v>
      </c>
      <c r="F208" s="98">
        <v>43719</v>
      </c>
      <c r="G208" s="36" t="s">
        <v>367</v>
      </c>
      <c r="H208" s="36" t="s">
        <v>35</v>
      </c>
      <c r="I208" s="36" t="s">
        <v>368</v>
      </c>
      <c r="J208" s="36" t="s">
        <v>35</v>
      </c>
      <c r="K208" s="36" t="s">
        <v>367</v>
      </c>
      <c r="L208" s="35">
        <v>13000</v>
      </c>
      <c r="M208" s="35" t="s">
        <v>35</v>
      </c>
      <c r="N208" s="36" t="s">
        <v>35</v>
      </c>
      <c r="O208" s="35">
        <v>13000</v>
      </c>
      <c r="P208" s="35">
        <v>5900</v>
      </c>
      <c r="Q208" s="35">
        <v>18900</v>
      </c>
      <c r="R208" s="35">
        <v>2766286</v>
      </c>
      <c r="S208" s="35">
        <v>106395</v>
      </c>
      <c r="T208" s="35"/>
      <c r="U208" s="37"/>
      <c r="V208" s="39"/>
    </row>
    <row r="209" spans="1:22" s="29" customFormat="1" x14ac:dyDescent="0.25">
      <c r="A209" s="132"/>
      <c r="B209" s="113">
        <v>17</v>
      </c>
      <c r="C209" s="31">
        <v>37005</v>
      </c>
      <c r="D209" s="35" t="s">
        <v>391</v>
      </c>
      <c r="E209" s="35" t="s">
        <v>32</v>
      </c>
      <c r="F209" s="35" t="s">
        <v>392</v>
      </c>
      <c r="G209" s="36" t="s">
        <v>367</v>
      </c>
      <c r="H209" s="36" t="s">
        <v>35</v>
      </c>
      <c r="I209" s="36" t="s">
        <v>368</v>
      </c>
      <c r="J209" s="36" t="s">
        <v>35</v>
      </c>
      <c r="K209" s="36" t="s">
        <v>367</v>
      </c>
      <c r="L209" s="35">
        <v>10250</v>
      </c>
      <c r="M209" s="35" t="s">
        <v>35</v>
      </c>
      <c r="N209" s="36" t="s">
        <v>35</v>
      </c>
      <c r="O209" s="35">
        <v>10250</v>
      </c>
      <c r="P209" s="35">
        <v>2750</v>
      </c>
      <c r="Q209" s="35">
        <v>13000</v>
      </c>
      <c r="R209" s="35">
        <v>199814</v>
      </c>
      <c r="S209" s="35">
        <v>7685</v>
      </c>
      <c r="T209" s="35" t="s">
        <v>27</v>
      </c>
      <c r="U209" s="37"/>
      <c r="V209" s="99"/>
    </row>
    <row r="210" spans="1:22" s="29" customFormat="1" x14ac:dyDescent="0.25">
      <c r="A210" s="132"/>
      <c r="B210" s="113">
        <v>18</v>
      </c>
      <c r="C210" s="31">
        <v>35141</v>
      </c>
      <c r="D210" s="35" t="s">
        <v>72</v>
      </c>
      <c r="E210" s="35" t="s">
        <v>32</v>
      </c>
      <c r="F210" s="35" t="s">
        <v>393</v>
      </c>
      <c r="G210" s="36" t="s">
        <v>367</v>
      </c>
      <c r="H210" s="36" t="s">
        <v>35</v>
      </c>
      <c r="I210" s="36" t="s">
        <v>368</v>
      </c>
      <c r="J210" s="36" t="s">
        <v>35</v>
      </c>
      <c r="K210" s="36" t="s">
        <v>367</v>
      </c>
      <c r="L210" s="35">
        <v>10250</v>
      </c>
      <c r="M210" s="35" t="s">
        <v>35</v>
      </c>
      <c r="N210" s="36" t="s">
        <v>35</v>
      </c>
      <c r="O210" s="35">
        <v>10250</v>
      </c>
      <c r="P210" s="35">
        <v>2750</v>
      </c>
      <c r="Q210" s="35">
        <v>13000</v>
      </c>
      <c r="R210" s="35">
        <v>195528</v>
      </c>
      <c r="S210" s="35">
        <v>7528</v>
      </c>
      <c r="T210" s="35" t="s">
        <v>27</v>
      </c>
      <c r="U210" s="37"/>
      <c r="V210" s="99"/>
    </row>
    <row r="211" spans="1:22" s="29" customFormat="1" x14ac:dyDescent="0.25">
      <c r="A211" s="132"/>
      <c r="B211" s="113">
        <v>19</v>
      </c>
      <c r="C211" s="31">
        <v>18781</v>
      </c>
      <c r="D211" s="35" t="s">
        <v>394</v>
      </c>
      <c r="E211" s="35" t="s">
        <v>34</v>
      </c>
      <c r="F211" s="35" t="s">
        <v>395</v>
      </c>
      <c r="G211" s="36" t="s">
        <v>367</v>
      </c>
      <c r="H211" s="36" t="s">
        <v>35</v>
      </c>
      <c r="I211" s="36" t="s">
        <v>368</v>
      </c>
      <c r="J211" s="36" t="s">
        <v>35</v>
      </c>
      <c r="K211" s="36" t="s">
        <v>367</v>
      </c>
      <c r="L211" s="35">
        <v>8000</v>
      </c>
      <c r="M211" s="35" t="s">
        <v>35</v>
      </c>
      <c r="N211" s="36" t="s">
        <v>35</v>
      </c>
      <c r="O211" s="35">
        <v>8000</v>
      </c>
      <c r="P211" s="35" t="s">
        <v>35</v>
      </c>
      <c r="Q211" s="35">
        <v>8000</v>
      </c>
      <c r="R211" s="35">
        <v>166811</v>
      </c>
      <c r="S211" s="35">
        <v>6416</v>
      </c>
      <c r="T211" s="35" t="s">
        <v>27</v>
      </c>
      <c r="U211" s="37"/>
      <c r="V211" s="99"/>
    </row>
    <row r="212" spans="1:22" s="29" customFormat="1" x14ac:dyDescent="0.25">
      <c r="A212" s="132"/>
      <c r="B212" s="113">
        <v>20</v>
      </c>
      <c r="C212" s="31">
        <v>17120</v>
      </c>
      <c r="D212" s="35" t="s">
        <v>396</v>
      </c>
      <c r="E212" s="35" t="s">
        <v>32</v>
      </c>
      <c r="F212" s="35" t="s">
        <v>397</v>
      </c>
      <c r="G212" s="36" t="s">
        <v>367</v>
      </c>
      <c r="H212" s="36" t="s">
        <v>35</v>
      </c>
      <c r="I212" s="36" t="s">
        <v>368</v>
      </c>
      <c r="J212" s="36" t="s">
        <v>35</v>
      </c>
      <c r="K212" s="36" t="s">
        <v>367</v>
      </c>
      <c r="L212" s="35">
        <v>10250</v>
      </c>
      <c r="M212" s="35" t="s">
        <v>35</v>
      </c>
      <c r="N212" s="36" t="s">
        <v>35</v>
      </c>
      <c r="O212" s="35">
        <v>10250</v>
      </c>
      <c r="P212" s="35">
        <v>2750</v>
      </c>
      <c r="Q212" s="35">
        <v>13000</v>
      </c>
      <c r="R212" s="35">
        <v>357193</v>
      </c>
      <c r="S212" s="35">
        <v>13738</v>
      </c>
      <c r="T212" s="35" t="s">
        <v>27</v>
      </c>
      <c r="U212" s="37"/>
      <c r="V212" s="99"/>
    </row>
    <row r="213" spans="1:22" s="29" customFormat="1" x14ac:dyDescent="0.25">
      <c r="A213" s="132"/>
      <c r="B213" s="113">
        <v>21</v>
      </c>
      <c r="C213" s="31">
        <v>34750</v>
      </c>
      <c r="D213" s="35" t="s">
        <v>398</v>
      </c>
      <c r="E213" s="35" t="s">
        <v>34</v>
      </c>
      <c r="F213" s="35" t="s">
        <v>399</v>
      </c>
      <c r="G213" s="36" t="s">
        <v>367</v>
      </c>
      <c r="H213" s="36" t="s">
        <v>35</v>
      </c>
      <c r="I213" s="36" t="s">
        <v>368</v>
      </c>
      <c r="J213" s="36" t="s">
        <v>35</v>
      </c>
      <c r="K213" s="36" t="s">
        <v>367</v>
      </c>
      <c r="L213" s="35">
        <v>8000</v>
      </c>
      <c r="M213" s="35" t="s">
        <v>35</v>
      </c>
      <c r="N213" s="36" t="s">
        <v>35</v>
      </c>
      <c r="O213" s="35">
        <v>8000</v>
      </c>
      <c r="P213" s="35" t="s">
        <v>35</v>
      </c>
      <c r="Q213" s="35">
        <v>8000</v>
      </c>
      <c r="R213" s="35">
        <v>290211</v>
      </c>
      <c r="S213" s="35">
        <v>11166</v>
      </c>
      <c r="T213" s="35" t="s">
        <v>26</v>
      </c>
      <c r="U213" s="37"/>
      <c r="V213" s="99"/>
    </row>
    <row r="214" spans="1:22" s="29" customFormat="1" x14ac:dyDescent="0.25">
      <c r="A214" s="132"/>
      <c r="B214" s="113">
        <v>22</v>
      </c>
      <c r="C214" s="31">
        <v>37218</v>
      </c>
      <c r="D214" s="35" t="s">
        <v>400</v>
      </c>
      <c r="E214" s="35" t="s">
        <v>32</v>
      </c>
      <c r="F214" s="35" t="s">
        <v>401</v>
      </c>
      <c r="G214" s="36" t="s">
        <v>367</v>
      </c>
      <c r="H214" s="36" t="s">
        <v>35</v>
      </c>
      <c r="I214" s="36" t="s">
        <v>368</v>
      </c>
      <c r="J214" s="36" t="s">
        <v>35</v>
      </c>
      <c r="K214" s="36" t="s">
        <v>367</v>
      </c>
      <c r="L214" s="35">
        <v>10250</v>
      </c>
      <c r="M214" s="35" t="s">
        <v>35</v>
      </c>
      <c r="N214" s="36" t="s">
        <v>35</v>
      </c>
      <c r="O214" s="35">
        <v>10250</v>
      </c>
      <c r="P214" s="35">
        <v>2750</v>
      </c>
      <c r="Q214" s="35">
        <v>13000</v>
      </c>
      <c r="R214" s="35">
        <v>178704</v>
      </c>
      <c r="S214" s="35">
        <v>6873</v>
      </c>
      <c r="T214" s="35" t="s">
        <v>27</v>
      </c>
      <c r="U214" s="37"/>
      <c r="V214" s="99"/>
    </row>
    <row r="215" spans="1:22" s="29" customFormat="1" ht="15.75" x14ac:dyDescent="0.25">
      <c r="A215" s="132"/>
      <c r="B215" s="139" t="s">
        <v>12</v>
      </c>
      <c r="C215" s="137"/>
      <c r="D215" s="137"/>
      <c r="E215" s="137"/>
      <c r="F215" s="137"/>
      <c r="G215" s="137"/>
      <c r="H215" s="137"/>
      <c r="I215" s="137"/>
      <c r="J215" s="137"/>
      <c r="K215" s="138"/>
      <c r="L215" s="37">
        <v>218000</v>
      </c>
      <c r="M215" s="37">
        <v>1800</v>
      </c>
      <c r="N215" s="37"/>
      <c r="O215" s="37">
        <v>218000</v>
      </c>
      <c r="P215" s="37">
        <v>33800</v>
      </c>
      <c r="Q215" s="37">
        <v>253600</v>
      </c>
      <c r="R215" s="37">
        <v>5438359</v>
      </c>
      <c r="S215" s="37">
        <v>209167</v>
      </c>
      <c r="T215" s="37"/>
      <c r="U215" s="37"/>
    </row>
    <row r="216" spans="1:22" s="11" customFormat="1" ht="24" customHeight="1" x14ac:dyDescent="0.25">
      <c r="A216" s="132"/>
      <c r="B216" s="128" t="s">
        <v>431</v>
      </c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9"/>
    </row>
    <row r="217" spans="1:22" s="12" customFormat="1" ht="39.950000000000003" customHeight="1" x14ac:dyDescent="0.25">
      <c r="A217" s="132"/>
      <c r="B217" s="108" t="s">
        <v>0</v>
      </c>
      <c r="C217" s="45" t="s">
        <v>1</v>
      </c>
      <c r="D217" s="48" t="s">
        <v>2</v>
      </c>
      <c r="E217" s="49" t="s">
        <v>3</v>
      </c>
      <c r="F217" s="49" t="s">
        <v>17</v>
      </c>
      <c r="G217" s="49" t="s">
        <v>4</v>
      </c>
      <c r="H217" s="49" t="s">
        <v>5</v>
      </c>
      <c r="I217" s="49" t="s">
        <v>6</v>
      </c>
      <c r="J217" s="49" t="s">
        <v>7</v>
      </c>
      <c r="K217" s="50" t="s">
        <v>16</v>
      </c>
      <c r="L217" s="49" t="s">
        <v>8</v>
      </c>
      <c r="M217" s="49" t="s">
        <v>20</v>
      </c>
      <c r="N217" s="49" t="s">
        <v>9</v>
      </c>
      <c r="O217" s="49" t="s">
        <v>18</v>
      </c>
      <c r="P217" s="49" t="s">
        <v>19</v>
      </c>
      <c r="Q217" s="49" t="s">
        <v>10</v>
      </c>
      <c r="R217" s="49" t="s">
        <v>14</v>
      </c>
      <c r="S217" s="49" t="s">
        <v>15</v>
      </c>
      <c r="T217" s="49" t="s">
        <v>13</v>
      </c>
      <c r="U217" s="49" t="s">
        <v>11</v>
      </c>
    </row>
    <row r="218" spans="1:22" s="12" customFormat="1" ht="24" customHeight="1" x14ac:dyDescent="0.25">
      <c r="A218" s="132"/>
      <c r="B218" s="124">
        <v>1</v>
      </c>
      <c r="C218" s="45">
        <v>16720</v>
      </c>
      <c r="D218" s="42" t="s">
        <v>432</v>
      </c>
      <c r="E218" s="44" t="s">
        <v>38</v>
      </c>
      <c r="F218" s="44" t="s">
        <v>433</v>
      </c>
      <c r="G218" s="44">
        <v>28</v>
      </c>
      <c r="H218" s="44"/>
      <c r="I218" s="44">
        <v>3</v>
      </c>
      <c r="J218" s="44"/>
      <c r="K218" s="42">
        <v>31</v>
      </c>
      <c r="L218" s="44">
        <v>40000</v>
      </c>
      <c r="M218" s="44"/>
      <c r="N218" s="44"/>
      <c r="O218" s="44">
        <v>40000</v>
      </c>
      <c r="P218" s="44"/>
      <c r="Q218" s="44">
        <v>40000</v>
      </c>
      <c r="R218" s="44"/>
      <c r="S218" s="44"/>
      <c r="T218" s="44"/>
      <c r="U218" s="44"/>
    </row>
    <row r="219" spans="1:22" s="12" customFormat="1" ht="24" customHeight="1" x14ac:dyDescent="0.25">
      <c r="A219" s="132"/>
      <c r="B219" s="110">
        <v>2</v>
      </c>
      <c r="C219" s="21">
        <v>26804</v>
      </c>
      <c r="D219" s="42" t="s">
        <v>434</v>
      </c>
      <c r="E219" s="42" t="s">
        <v>22</v>
      </c>
      <c r="F219" s="118">
        <v>42378</v>
      </c>
      <c r="G219" s="44">
        <v>28</v>
      </c>
      <c r="H219" s="42"/>
      <c r="I219" s="44">
        <v>3</v>
      </c>
      <c r="J219" s="42"/>
      <c r="K219" s="42">
        <v>31</v>
      </c>
      <c r="L219" s="42">
        <v>26000</v>
      </c>
      <c r="M219" s="42"/>
      <c r="N219" s="42"/>
      <c r="O219" s="42">
        <v>26000</v>
      </c>
      <c r="P219" s="42"/>
      <c r="Q219" s="42">
        <v>26000</v>
      </c>
      <c r="R219" s="42"/>
      <c r="S219" s="42"/>
      <c r="T219" s="42"/>
      <c r="U219" s="41"/>
    </row>
    <row r="220" spans="1:22" s="12" customFormat="1" ht="24" customHeight="1" x14ac:dyDescent="0.25">
      <c r="A220" s="132"/>
      <c r="B220" s="124">
        <v>3</v>
      </c>
      <c r="C220" s="22">
        <v>34299</v>
      </c>
      <c r="D220" s="42" t="s">
        <v>80</v>
      </c>
      <c r="E220" s="42" t="s">
        <v>23</v>
      </c>
      <c r="F220" s="118">
        <v>43144</v>
      </c>
      <c r="G220" s="44">
        <v>27</v>
      </c>
      <c r="H220" s="42"/>
      <c r="I220" s="44">
        <v>4</v>
      </c>
      <c r="J220" s="42"/>
      <c r="K220" s="42">
        <v>31</v>
      </c>
      <c r="L220" s="42">
        <v>13000</v>
      </c>
      <c r="M220" s="42"/>
      <c r="N220" s="42"/>
      <c r="O220" s="42">
        <v>13000</v>
      </c>
      <c r="P220" s="42"/>
      <c r="Q220" s="42">
        <v>13000</v>
      </c>
      <c r="R220" s="42"/>
      <c r="S220" s="42"/>
      <c r="T220" s="42"/>
      <c r="U220" s="41"/>
    </row>
    <row r="221" spans="1:22" s="12" customFormat="1" ht="24" customHeight="1" x14ac:dyDescent="0.25">
      <c r="A221" s="132"/>
      <c r="B221" s="110">
        <v>4</v>
      </c>
      <c r="C221" s="45" t="s">
        <v>21</v>
      </c>
      <c r="D221" s="42" t="s">
        <v>185</v>
      </c>
      <c r="E221" s="14" t="s">
        <v>23</v>
      </c>
      <c r="F221" s="14" t="s">
        <v>435</v>
      </c>
      <c r="G221" s="44">
        <v>27</v>
      </c>
      <c r="H221" s="42"/>
      <c r="I221" s="44">
        <v>4</v>
      </c>
      <c r="J221" s="42"/>
      <c r="K221" s="42">
        <v>31</v>
      </c>
      <c r="L221" s="42">
        <v>13000</v>
      </c>
      <c r="M221" s="42"/>
      <c r="N221" s="42"/>
      <c r="O221" s="42">
        <v>13000</v>
      </c>
      <c r="P221" s="42"/>
      <c r="Q221" s="42">
        <v>13000</v>
      </c>
      <c r="R221" s="42"/>
      <c r="S221" s="42"/>
      <c r="T221" s="42"/>
      <c r="U221" s="41"/>
    </row>
    <row r="222" spans="1:22" s="12" customFormat="1" ht="24" customHeight="1" x14ac:dyDescent="0.25">
      <c r="A222" s="132"/>
      <c r="B222" s="124">
        <v>5</v>
      </c>
      <c r="C222" s="119">
        <v>34785</v>
      </c>
      <c r="D222" s="119" t="s">
        <v>436</v>
      </c>
      <c r="E222" s="119" t="s">
        <v>32</v>
      </c>
      <c r="F222" s="118">
        <v>43204</v>
      </c>
      <c r="G222" s="44">
        <v>27</v>
      </c>
      <c r="H222" s="42"/>
      <c r="I222" s="44">
        <v>4</v>
      </c>
      <c r="J222" s="42"/>
      <c r="K222" s="42">
        <v>31</v>
      </c>
      <c r="L222" s="42">
        <v>15000</v>
      </c>
      <c r="M222" s="42"/>
      <c r="N222" s="42"/>
      <c r="O222" s="42">
        <v>15000</v>
      </c>
      <c r="P222" s="42">
        <v>2750</v>
      </c>
      <c r="Q222" s="42">
        <v>17750</v>
      </c>
      <c r="R222" s="42">
        <v>1645676</v>
      </c>
      <c r="S222" s="42">
        <v>63295</v>
      </c>
      <c r="T222" s="42" t="s">
        <v>24</v>
      </c>
      <c r="U222" s="41"/>
    </row>
    <row r="223" spans="1:22" s="12" customFormat="1" ht="24" customHeight="1" x14ac:dyDescent="0.25">
      <c r="A223" s="132"/>
      <c r="B223" s="110">
        <v>6</v>
      </c>
      <c r="C223" s="119">
        <v>29874</v>
      </c>
      <c r="D223" s="119" t="s">
        <v>437</v>
      </c>
      <c r="E223" s="119" t="s">
        <v>34</v>
      </c>
      <c r="F223" s="118">
        <v>42675</v>
      </c>
      <c r="G223" s="44">
        <v>27</v>
      </c>
      <c r="H223" s="42"/>
      <c r="I223" s="44">
        <v>4</v>
      </c>
      <c r="J223" s="42"/>
      <c r="K223" s="42">
        <v>31</v>
      </c>
      <c r="L223" s="42">
        <v>10000</v>
      </c>
      <c r="M223" s="42"/>
      <c r="N223" s="42"/>
      <c r="O223" s="42">
        <v>10000</v>
      </c>
      <c r="P223" s="42"/>
      <c r="Q223" s="42">
        <v>10000</v>
      </c>
      <c r="R223" s="42">
        <v>325078</v>
      </c>
      <c r="S223" s="42">
        <v>12503</v>
      </c>
      <c r="T223" s="42" t="s">
        <v>26</v>
      </c>
      <c r="U223" s="41"/>
    </row>
    <row r="224" spans="1:22" s="12" customFormat="1" ht="24" customHeight="1" x14ac:dyDescent="0.25">
      <c r="A224" s="132"/>
      <c r="B224" s="124">
        <v>7</v>
      </c>
      <c r="C224" s="119">
        <v>34127</v>
      </c>
      <c r="D224" s="119" t="s">
        <v>438</v>
      </c>
      <c r="E224" s="119" t="s">
        <v>34</v>
      </c>
      <c r="F224" s="118">
        <v>43138</v>
      </c>
      <c r="G224" s="44">
        <v>27</v>
      </c>
      <c r="H224" s="42"/>
      <c r="I224" s="44">
        <v>4</v>
      </c>
      <c r="J224" s="42"/>
      <c r="K224" s="42">
        <v>31</v>
      </c>
      <c r="L224" s="42">
        <v>11000</v>
      </c>
      <c r="M224" s="42"/>
      <c r="N224" s="42"/>
      <c r="O224" s="42">
        <v>11000</v>
      </c>
      <c r="P224" s="42"/>
      <c r="Q224" s="42">
        <v>11000</v>
      </c>
      <c r="R224" s="42">
        <v>373974</v>
      </c>
      <c r="S224" s="42">
        <v>14384</v>
      </c>
      <c r="T224" s="42" t="s">
        <v>25</v>
      </c>
      <c r="U224" s="41"/>
    </row>
    <row r="225" spans="1:22" s="12" customFormat="1" ht="24" customHeight="1" x14ac:dyDescent="0.25">
      <c r="A225" s="132"/>
      <c r="B225" s="110">
        <v>8</v>
      </c>
      <c r="C225" s="119" t="s">
        <v>21</v>
      </c>
      <c r="D225" s="119" t="s">
        <v>439</v>
      </c>
      <c r="E225" s="119" t="s">
        <v>34</v>
      </c>
      <c r="F225" s="42" t="s">
        <v>440</v>
      </c>
      <c r="G225" s="44">
        <v>27</v>
      </c>
      <c r="H225" s="42"/>
      <c r="I225" s="44">
        <v>4</v>
      </c>
      <c r="J225" s="42"/>
      <c r="K225" s="42">
        <v>31</v>
      </c>
      <c r="L225" s="42">
        <v>10000</v>
      </c>
      <c r="M225" s="42"/>
      <c r="N225" s="42"/>
      <c r="O225" s="42">
        <v>10000</v>
      </c>
      <c r="P225" s="42"/>
      <c r="Q225" s="42">
        <v>10000</v>
      </c>
      <c r="R225" s="42">
        <v>314128</v>
      </c>
      <c r="S225" s="42">
        <v>12082</v>
      </c>
      <c r="T225" s="42" t="s">
        <v>26</v>
      </c>
      <c r="U225" s="41"/>
    </row>
    <row r="226" spans="1:22" s="12" customFormat="1" ht="24" customHeight="1" x14ac:dyDescent="0.25">
      <c r="A226" s="132"/>
      <c r="B226" s="124">
        <v>9</v>
      </c>
      <c r="C226" s="119" t="s">
        <v>21</v>
      </c>
      <c r="D226" s="119" t="s">
        <v>441</v>
      </c>
      <c r="E226" s="119" t="s">
        <v>34</v>
      </c>
      <c r="F226" s="42" t="s">
        <v>28</v>
      </c>
      <c r="G226" s="44">
        <v>25</v>
      </c>
      <c r="H226" s="42"/>
      <c r="I226" s="44">
        <v>4</v>
      </c>
      <c r="J226" s="42">
        <v>2</v>
      </c>
      <c r="K226" s="42">
        <v>31</v>
      </c>
      <c r="L226" s="42">
        <v>7875</v>
      </c>
      <c r="M226" s="42"/>
      <c r="N226" s="42">
        <v>508</v>
      </c>
      <c r="O226" s="42">
        <v>7875</v>
      </c>
      <c r="P226" s="42"/>
      <c r="Q226" s="42">
        <v>7367</v>
      </c>
      <c r="R226" s="42">
        <v>238848</v>
      </c>
      <c r="S226" s="42">
        <v>9186</v>
      </c>
      <c r="T226" s="42" t="s">
        <v>27</v>
      </c>
      <c r="U226" s="41"/>
    </row>
    <row r="227" spans="1:22" s="12" customFormat="1" ht="24" customHeight="1" x14ac:dyDescent="0.25">
      <c r="A227" s="132"/>
      <c r="B227" s="110">
        <v>10</v>
      </c>
      <c r="C227" s="119" t="s">
        <v>21</v>
      </c>
      <c r="D227" s="15" t="s">
        <v>82</v>
      </c>
      <c r="E227" s="119" t="s">
        <v>34</v>
      </c>
      <c r="F227" s="42" t="s">
        <v>429</v>
      </c>
      <c r="G227" s="44">
        <v>27</v>
      </c>
      <c r="H227" s="42"/>
      <c r="I227" s="44">
        <v>4</v>
      </c>
      <c r="J227" s="42"/>
      <c r="K227" s="42">
        <v>31</v>
      </c>
      <c r="L227" s="42">
        <v>10000</v>
      </c>
      <c r="M227" s="42"/>
      <c r="N227" s="42"/>
      <c r="O227" s="42">
        <v>10000</v>
      </c>
      <c r="P227" s="42"/>
      <c r="Q227" s="42">
        <v>10000</v>
      </c>
      <c r="R227" s="42">
        <v>291728</v>
      </c>
      <c r="S227" s="42">
        <v>11220</v>
      </c>
      <c r="T227" s="42" t="s">
        <v>26</v>
      </c>
      <c r="U227" s="41"/>
    </row>
    <row r="228" spans="1:22" s="12" customFormat="1" ht="24" customHeight="1" x14ac:dyDescent="0.25">
      <c r="A228" s="132"/>
      <c r="B228" s="124">
        <v>11</v>
      </c>
      <c r="C228" s="119" t="s">
        <v>21</v>
      </c>
      <c r="D228" s="15" t="s">
        <v>442</v>
      </c>
      <c r="E228" s="119" t="s">
        <v>34</v>
      </c>
      <c r="F228" s="42" t="s">
        <v>28</v>
      </c>
      <c r="G228" s="44">
        <v>27</v>
      </c>
      <c r="H228" s="42"/>
      <c r="I228" s="44">
        <v>4</v>
      </c>
      <c r="J228" s="42"/>
      <c r="K228" s="42">
        <v>31</v>
      </c>
      <c r="L228" s="42">
        <v>10000</v>
      </c>
      <c r="M228" s="42"/>
      <c r="N228" s="42"/>
      <c r="O228" s="42">
        <v>10000</v>
      </c>
      <c r="P228" s="42"/>
      <c r="Q228" s="42">
        <v>10000</v>
      </c>
      <c r="R228" s="42">
        <v>367528</v>
      </c>
      <c r="S228" s="42">
        <v>14136</v>
      </c>
      <c r="T228" s="42" t="s">
        <v>25</v>
      </c>
      <c r="U228" s="41"/>
    </row>
    <row r="229" spans="1:22" s="12" customFormat="1" ht="24" customHeight="1" x14ac:dyDescent="0.25">
      <c r="A229" s="132"/>
      <c r="B229" s="110">
        <v>12</v>
      </c>
      <c r="C229" s="119">
        <v>20015</v>
      </c>
      <c r="D229" s="119" t="s">
        <v>443</v>
      </c>
      <c r="E229" s="119" t="s">
        <v>32</v>
      </c>
      <c r="F229" s="118">
        <v>41897</v>
      </c>
      <c r="G229" s="44">
        <v>25</v>
      </c>
      <c r="H229" s="42"/>
      <c r="I229" s="44">
        <v>4</v>
      </c>
      <c r="J229" s="42">
        <v>2</v>
      </c>
      <c r="K229" s="42">
        <v>31</v>
      </c>
      <c r="L229" s="42">
        <v>12000</v>
      </c>
      <c r="M229" s="42"/>
      <c r="N229" s="42">
        <v>774</v>
      </c>
      <c r="O229" s="42">
        <v>12000</v>
      </c>
      <c r="P229" s="42">
        <v>2573</v>
      </c>
      <c r="Q229" s="42">
        <v>13799</v>
      </c>
      <c r="R229" s="42">
        <v>523278</v>
      </c>
      <c r="S229" s="42">
        <v>20126</v>
      </c>
      <c r="T229" s="42" t="s">
        <v>26</v>
      </c>
      <c r="U229" s="41"/>
      <c r="V229" s="47"/>
    </row>
    <row r="230" spans="1:22" s="12" customFormat="1" ht="24" customHeight="1" x14ac:dyDescent="0.25">
      <c r="A230" s="132"/>
      <c r="B230" s="124">
        <v>13</v>
      </c>
      <c r="C230" s="119">
        <v>20011</v>
      </c>
      <c r="D230" s="119" t="s">
        <v>444</v>
      </c>
      <c r="E230" s="119" t="s">
        <v>34</v>
      </c>
      <c r="F230" s="118">
        <v>41896</v>
      </c>
      <c r="G230" s="44">
        <v>27</v>
      </c>
      <c r="H230" s="42"/>
      <c r="I230" s="44">
        <v>4</v>
      </c>
      <c r="J230" s="42"/>
      <c r="K230" s="42">
        <v>31</v>
      </c>
      <c r="L230" s="42">
        <v>10000</v>
      </c>
      <c r="M230" s="42"/>
      <c r="N230" s="42"/>
      <c r="O230" s="42">
        <v>10000</v>
      </c>
      <c r="P230" s="42"/>
      <c r="Q230" s="42">
        <v>10000</v>
      </c>
      <c r="R230" s="42">
        <v>302820</v>
      </c>
      <c r="S230" s="42">
        <v>11647</v>
      </c>
      <c r="T230" s="42" t="s">
        <v>26</v>
      </c>
      <c r="U230" s="41"/>
      <c r="V230" s="47"/>
    </row>
    <row r="231" spans="1:22" s="12" customFormat="1" ht="24" customHeight="1" x14ac:dyDescent="0.25">
      <c r="A231" s="132"/>
      <c r="B231" s="110">
        <v>14</v>
      </c>
      <c r="C231" s="119">
        <v>14816</v>
      </c>
      <c r="D231" s="119" t="s">
        <v>445</v>
      </c>
      <c r="E231" s="119" t="s">
        <v>32</v>
      </c>
      <c r="F231" s="118">
        <v>41518</v>
      </c>
      <c r="G231" s="44">
        <v>27</v>
      </c>
      <c r="H231" s="42"/>
      <c r="I231" s="44">
        <v>4</v>
      </c>
      <c r="J231" s="42"/>
      <c r="K231" s="42">
        <v>31</v>
      </c>
      <c r="L231" s="42">
        <v>12000</v>
      </c>
      <c r="M231" s="42"/>
      <c r="N231" s="42"/>
      <c r="O231" s="42">
        <v>12000</v>
      </c>
      <c r="P231" s="42">
        <v>2750</v>
      </c>
      <c r="Q231" s="42">
        <v>14750</v>
      </c>
      <c r="R231" s="42">
        <v>578550</v>
      </c>
      <c r="S231" s="42">
        <v>22252</v>
      </c>
      <c r="T231" s="42" t="s">
        <v>26</v>
      </c>
      <c r="U231" s="41"/>
      <c r="V231" s="47"/>
    </row>
    <row r="232" spans="1:22" s="12" customFormat="1" ht="24" customHeight="1" x14ac:dyDescent="0.25">
      <c r="A232" s="132"/>
      <c r="B232" s="124">
        <v>15</v>
      </c>
      <c r="C232" s="119">
        <v>14807</v>
      </c>
      <c r="D232" s="119" t="s">
        <v>446</v>
      </c>
      <c r="E232" s="119" t="s">
        <v>34</v>
      </c>
      <c r="F232" s="118">
        <v>40015</v>
      </c>
      <c r="G232" s="44">
        <v>27</v>
      </c>
      <c r="H232" s="42"/>
      <c r="I232" s="44">
        <v>4</v>
      </c>
      <c r="J232" s="42"/>
      <c r="K232" s="42">
        <v>31</v>
      </c>
      <c r="L232" s="42">
        <v>10000</v>
      </c>
      <c r="M232" s="42"/>
      <c r="N232" s="42"/>
      <c r="O232" s="42">
        <v>10000</v>
      </c>
      <c r="P232" s="42"/>
      <c r="Q232" s="42">
        <v>10000</v>
      </c>
      <c r="R232" s="42">
        <v>288800</v>
      </c>
      <c r="S232" s="42">
        <v>11108</v>
      </c>
      <c r="T232" s="42" t="s">
        <v>26</v>
      </c>
      <c r="U232" s="41"/>
      <c r="V232" s="47"/>
    </row>
    <row r="233" spans="1:22" s="12" customFormat="1" ht="24" customHeight="1" x14ac:dyDescent="0.25">
      <c r="A233" s="132"/>
      <c r="B233" s="110">
        <v>16</v>
      </c>
      <c r="C233" s="119">
        <v>14809</v>
      </c>
      <c r="D233" s="119" t="s">
        <v>62</v>
      </c>
      <c r="E233" s="119" t="s">
        <v>34</v>
      </c>
      <c r="F233" s="118">
        <v>40397</v>
      </c>
      <c r="G233" s="44">
        <v>27</v>
      </c>
      <c r="H233" s="42"/>
      <c r="I233" s="44">
        <v>4</v>
      </c>
      <c r="J233" s="42"/>
      <c r="K233" s="42">
        <v>31</v>
      </c>
      <c r="L233" s="42">
        <v>10000</v>
      </c>
      <c r="M233" s="42"/>
      <c r="N233" s="42"/>
      <c r="O233" s="42">
        <v>10000</v>
      </c>
      <c r="P233" s="42"/>
      <c r="Q233" s="42">
        <v>10000</v>
      </c>
      <c r="R233" s="42">
        <v>287264</v>
      </c>
      <c r="S233" s="42">
        <v>11049</v>
      </c>
      <c r="T233" s="42" t="s">
        <v>26</v>
      </c>
      <c r="U233" s="41"/>
      <c r="V233" s="47"/>
    </row>
    <row r="234" spans="1:22" s="12" customFormat="1" ht="24" customHeight="1" x14ac:dyDescent="0.25">
      <c r="A234" s="132"/>
      <c r="B234" s="124">
        <v>17</v>
      </c>
      <c r="C234" s="119">
        <v>31381</v>
      </c>
      <c r="D234" s="119" t="s">
        <v>447</v>
      </c>
      <c r="E234" s="119" t="s">
        <v>34</v>
      </c>
      <c r="F234" s="118">
        <v>42831</v>
      </c>
      <c r="G234" s="44">
        <v>25</v>
      </c>
      <c r="H234" s="42"/>
      <c r="I234" s="44">
        <v>4</v>
      </c>
      <c r="J234" s="42">
        <v>2</v>
      </c>
      <c r="K234" s="42">
        <v>31</v>
      </c>
      <c r="L234" s="42">
        <v>10000</v>
      </c>
      <c r="M234" s="42"/>
      <c r="N234" s="42">
        <v>645</v>
      </c>
      <c r="O234" s="42">
        <v>10000</v>
      </c>
      <c r="P234" s="42"/>
      <c r="Q234" s="42">
        <v>9355</v>
      </c>
      <c r="R234" s="42">
        <v>288550</v>
      </c>
      <c r="S234" s="42">
        <v>11098</v>
      </c>
      <c r="T234" s="42" t="s">
        <v>26</v>
      </c>
      <c r="U234" s="41"/>
      <c r="V234" s="47"/>
    </row>
    <row r="235" spans="1:22" s="12" customFormat="1" ht="24" customHeight="1" x14ac:dyDescent="0.25">
      <c r="A235" s="132"/>
      <c r="B235" s="110">
        <v>18</v>
      </c>
      <c r="C235" s="119">
        <v>24204</v>
      </c>
      <c r="D235" s="119" t="s">
        <v>51</v>
      </c>
      <c r="E235" s="119" t="s">
        <v>34</v>
      </c>
      <c r="F235" s="118">
        <v>42006</v>
      </c>
      <c r="G235" s="44">
        <v>25</v>
      </c>
      <c r="H235" s="42"/>
      <c r="I235" s="44">
        <v>4</v>
      </c>
      <c r="J235" s="42">
        <v>2</v>
      </c>
      <c r="K235" s="42">
        <v>31</v>
      </c>
      <c r="L235" s="42">
        <v>10000</v>
      </c>
      <c r="M235" s="42"/>
      <c r="N235" s="42">
        <v>645</v>
      </c>
      <c r="O235" s="42">
        <v>10000</v>
      </c>
      <c r="P235" s="42"/>
      <c r="Q235" s="42">
        <v>9355</v>
      </c>
      <c r="R235" s="42">
        <v>299155</v>
      </c>
      <c r="S235" s="42">
        <v>11506</v>
      </c>
      <c r="T235" s="42" t="s">
        <v>26</v>
      </c>
      <c r="U235" s="41"/>
      <c r="V235" s="47"/>
    </row>
    <row r="236" spans="1:22" s="12" customFormat="1" ht="24" customHeight="1" x14ac:dyDescent="0.25">
      <c r="A236" s="132"/>
      <c r="B236" s="124">
        <v>19</v>
      </c>
      <c r="C236" s="119" t="s">
        <v>21</v>
      </c>
      <c r="D236" s="119" t="s">
        <v>448</v>
      </c>
      <c r="E236" s="119" t="s">
        <v>34</v>
      </c>
      <c r="F236" s="42" t="s">
        <v>428</v>
      </c>
      <c r="G236" s="44">
        <v>27</v>
      </c>
      <c r="H236" s="42"/>
      <c r="I236" s="44">
        <v>4</v>
      </c>
      <c r="J236" s="42"/>
      <c r="K236" s="42">
        <v>31</v>
      </c>
      <c r="L236" s="42">
        <v>10000</v>
      </c>
      <c r="M236" s="42"/>
      <c r="N236" s="42"/>
      <c r="O236" s="42">
        <v>10000</v>
      </c>
      <c r="P236" s="42"/>
      <c r="Q236" s="42">
        <v>10000</v>
      </c>
      <c r="R236" s="42">
        <v>292548</v>
      </c>
      <c r="S236" s="42">
        <v>11252</v>
      </c>
      <c r="T236" s="42" t="s">
        <v>26</v>
      </c>
      <c r="U236" s="41"/>
      <c r="V236" s="47"/>
    </row>
    <row r="237" spans="1:22" s="12" customFormat="1" ht="24" customHeight="1" x14ac:dyDescent="0.25">
      <c r="A237" s="132"/>
      <c r="B237" s="124">
        <v>20</v>
      </c>
      <c r="C237" s="119">
        <v>36014</v>
      </c>
      <c r="D237" s="15" t="s">
        <v>449</v>
      </c>
      <c r="E237" s="119" t="s">
        <v>34</v>
      </c>
      <c r="F237" s="118">
        <v>43374</v>
      </c>
      <c r="G237" s="44">
        <v>24</v>
      </c>
      <c r="H237" s="42"/>
      <c r="I237" s="44">
        <v>4</v>
      </c>
      <c r="J237" s="42">
        <v>3</v>
      </c>
      <c r="K237" s="42">
        <v>31</v>
      </c>
      <c r="L237" s="42">
        <v>7875</v>
      </c>
      <c r="M237" s="42"/>
      <c r="N237" s="42">
        <v>762</v>
      </c>
      <c r="O237" s="42">
        <v>7875</v>
      </c>
      <c r="P237" s="42"/>
      <c r="Q237" s="42">
        <v>7113</v>
      </c>
      <c r="R237" s="42">
        <v>128320</v>
      </c>
      <c r="S237" s="42">
        <v>4935</v>
      </c>
      <c r="T237" s="42" t="s">
        <v>27</v>
      </c>
      <c r="U237" s="41"/>
      <c r="V237" s="47"/>
    </row>
    <row r="238" spans="1:22" s="12" customFormat="1" ht="24" customHeight="1" x14ac:dyDescent="0.25">
      <c r="A238" s="132"/>
      <c r="B238" s="124">
        <v>21</v>
      </c>
      <c r="C238" s="119">
        <v>35654</v>
      </c>
      <c r="D238" s="119" t="s">
        <v>450</v>
      </c>
      <c r="E238" s="119" t="s">
        <v>32</v>
      </c>
      <c r="F238" s="118">
        <v>43283</v>
      </c>
      <c r="G238" s="44">
        <v>26</v>
      </c>
      <c r="H238" s="42"/>
      <c r="I238" s="44">
        <v>4</v>
      </c>
      <c r="J238" s="42">
        <v>1</v>
      </c>
      <c r="K238" s="42">
        <v>31</v>
      </c>
      <c r="L238" s="42">
        <v>12000</v>
      </c>
      <c r="M238" s="42"/>
      <c r="N238" s="42">
        <v>387</v>
      </c>
      <c r="O238" s="42">
        <v>12000</v>
      </c>
      <c r="P238" s="42">
        <v>2661</v>
      </c>
      <c r="Q238" s="42">
        <v>14274</v>
      </c>
      <c r="R238" s="42">
        <v>50939</v>
      </c>
      <c r="S238" s="42">
        <v>19578</v>
      </c>
      <c r="T238" s="42" t="s">
        <v>26</v>
      </c>
      <c r="U238" s="41"/>
      <c r="V238" s="47"/>
    </row>
    <row r="239" spans="1:22" s="12" customFormat="1" ht="24" customHeight="1" x14ac:dyDescent="0.25">
      <c r="A239" s="132"/>
      <c r="B239" s="110">
        <v>22</v>
      </c>
      <c r="C239" s="119">
        <v>25962</v>
      </c>
      <c r="D239" s="119" t="s">
        <v>451</v>
      </c>
      <c r="E239" s="119" t="s">
        <v>32</v>
      </c>
      <c r="F239" s="118">
        <v>42278</v>
      </c>
      <c r="G239" s="44">
        <v>27</v>
      </c>
      <c r="H239" s="42"/>
      <c r="I239" s="44">
        <v>4</v>
      </c>
      <c r="J239" s="42"/>
      <c r="K239" s="42">
        <v>31</v>
      </c>
      <c r="L239" s="42">
        <v>13500</v>
      </c>
      <c r="M239" s="42"/>
      <c r="N239" s="42"/>
      <c r="O239" s="42">
        <v>13500</v>
      </c>
      <c r="P239" s="42">
        <v>2750</v>
      </c>
      <c r="Q239" s="42">
        <v>16250</v>
      </c>
      <c r="R239" s="42">
        <v>967074</v>
      </c>
      <c r="S239" s="42">
        <v>37195</v>
      </c>
      <c r="T239" s="42" t="s">
        <v>25</v>
      </c>
      <c r="U239" s="41"/>
      <c r="V239" s="47"/>
    </row>
    <row r="240" spans="1:22" s="10" customFormat="1" ht="27" customHeight="1" x14ac:dyDescent="0.25">
      <c r="A240" s="132"/>
      <c r="B240" s="126" t="s">
        <v>12</v>
      </c>
      <c r="C240" s="126"/>
      <c r="D240" s="126"/>
      <c r="E240" s="126"/>
      <c r="F240" s="126"/>
      <c r="G240" s="126"/>
      <c r="H240" s="126"/>
      <c r="I240" s="126"/>
      <c r="J240" s="126"/>
      <c r="K240" s="127"/>
      <c r="L240" s="41">
        <f>SUM(L218:L239)</f>
        <v>283250</v>
      </c>
      <c r="M240" s="41"/>
      <c r="N240" s="41">
        <f t="shared" ref="N240:S240" si="30">SUM(N218:N239)</f>
        <v>3721</v>
      </c>
      <c r="O240" s="41">
        <f t="shared" si="30"/>
        <v>283250</v>
      </c>
      <c r="P240" s="41">
        <f t="shared" si="30"/>
        <v>13484</v>
      </c>
      <c r="Q240" s="41">
        <f t="shared" si="30"/>
        <v>293013</v>
      </c>
      <c r="R240" s="41">
        <f t="shared" si="30"/>
        <v>7564258</v>
      </c>
      <c r="S240" s="41">
        <f t="shared" si="30"/>
        <v>308552</v>
      </c>
      <c r="T240" s="41"/>
      <c r="U240" s="41"/>
    </row>
    <row r="241" spans="1:22" s="11" customFormat="1" ht="25.5" customHeight="1" x14ac:dyDescent="0.25">
      <c r="A241" s="132"/>
      <c r="B241" s="128" t="s">
        <v>452</v>
      </c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9"/>
    </row>
    <row r="242" spans="1:22" s="12" customFormat="1" ht="41.25" customHeight="1" x14ac:dyDescent="0.25">
      <c r="A242" s="132"/>
      <c r="B242" s="108" t="s">
        <v>0</v>
      </c>
      <c r="C242" s="45" t="s">
        <v>1</v>
      </c>
      <c r="D242" s="48" t="s">
        <v>2</v>
      </c>
      <c r="E242" s="49" t="s">
        <v>3</v>
      </c>
      <c r="F242" s="49" t="s">
        <v>17</v>
      </c>
      <c r="G242" s="49" t="s">
        <v>4</v>
      </c>
      <c r="H242" s="49" t="s">
        <v>5</v>
      </c>
      <c r="I242" s="49" t="s">
        <v>6</v>
      </c>
      <c r="J242" s="49" t="s">
        <v>7</v>
      </c>
      <c r="K242" s="50" t="s">
        <v>16</v>
      </c>
      <c r="L242" s="49" t="s">
        <v>8</v>
      </c>
      <c r="M242" s="49" t="s">
        <v>20</v>
      </c>
      <c r="N242" s="49" t="s">
        <v>9</v>
      </c>
      <c r="O242" s="49" t="s">
        <v>18</v>
      </c>
      <c r="P242" s="49" t="s">
        <v>19</v>
      </c>
      <c r="Q242" s="49" t="s">
        <v>10</v>
      </c>
      <c r="R242" s="49" t="s">
        <v>14</v>
      </c>
      <c r="S242" s="49" t="s">
        <v>15</v>
      </c>
      <c r="T242" s="49" t="s">
        <v>13</v>
      </c>
      <c r="U242" s="49" t="s">
        <v>11</v>
      </c>
    </row>
    <row r="243" spans="1:22" s="12" customFormat="1" ht="24.75" customHeight="1" x14ac:dyDescent="0.25">
      <c r="A243" s="132"/>
      <c r="B243" s="110">
        <v>1</v>
      </c>
      <c r="C243" s="45">
        <v>35542</v>
      </c>
      <c r="D243" s="42" t="s">
        <v>471</v>
      </c>
      <c r="E243" s="42" t="s">
        <v>22</v>
      </c>
      <c r="F243" s="121">
        <v>43338</v>
      </c>
      <c r="G243" s="44">
        <v>28</v>
      </c>
      <c r="H243" s="42"/>
      <c r="I243" s="44">
        <v>4</v>
      </c>
      <c r="J243" s="42"/>
      <c r="K243" s="42">
        <v>31</v>
      </c>
      <c r="L243" s="42">
        <v>24000</v>
      </c>
      <c r="M243" s="42"/>
      <c r="N243" s="42"/>
      <c r="O243" s="42">
        <v>24000</v>
      </c>
      <c r="P243" s="42"/>
      <c r="Q243" s="42">
        <v>24000</v>
      </c>
      <c r="R243" s="42"/>
      <c r="S243" s="42"/>
      <c r="T243" s="42"/>
      <c r="U243" s="41"/>
      <c r="V243" s="47"/>
    </row>
    <row r="244" spans="1:22" s="12" customFormat="1" ht="24.75" customHeight="1" x14ac:dyDescent="0.25">
      <c r="A244" s="132"/>
      <c r="B244" s="124">
        <v>2</v>
      </c>
      <c r="C244" s="45">
        <v>14821</v>
      </c>
      <c r="D244" s="42" t="s">
        <v>453</v>
      </c>
      <c r="E244" s="44" t="s">
        <v>34</v>
      </c>
      <c r="F244" s="120">
        <v>39969</v>
      </c>
      <c r="G244" s="44">
        <v>27</v>
      </c>
      <c r="H244" s="44"/>
      <c r="I244" s="44">
        <v>4</v>
      </c>
      <c r="J244" s="44"/>
      <c r="K244" s="42">
        <v>31</v>
      </c>
      <c r="L244" s="44">
        <v>10000</v>
      </c>
      <c r="M244" s="44"/>
      <c r="N244" s="44"/>
      <c r="O244" s="44">
        <v>10000</v>
      </c>
      <c r="P244" s="44"/>
      <c r="Q244" s="44">
        <v>10000</v>
      </c>
      <c r="R244" s="44">
        <v>310580</v>
      </c>
      <c r="S244" s="44">
        <v>11503</v>
      </c>
      <c r="T244" s="44" t="s">
        <v>26</v>
      </c>
      <c r="U244" s="44"/>
    </row>
    <row r="245" spans="1:22" s="12" customFormat="1" ht="24.75" customHeight="1" x14ac:dyDescent="0.25">
      <c r="A245" s="132"/>
      <c r="B245" s="110">
        <v>3</v>
      </c>
      <c r="C245" s="21">
        <v>14822</v>
      </c>
      <c r="D245" s="42" t="s">
        <v>454</v>
      </c>
      <c r="E245" s="42" t="s">
        <v>34</v>
      </c>
      <c r="F245" s="121">
        <v>40639</v>
      </c>
      <c r="G245" s="44">
        <v>27</v>
      </c>
      <c r="H245" s="42"/>
      <c r="I245" s="44">
        <v>4</v>
      </c>
      <c r="J245" s="42"/>
      <c r="K245" s="42">
        <v>31</v>
      </c>
      <c r="L245" s="42">
        <v>10000</v>
      </c>
      <c r="M245" s="42"/>
      <c r="N245" s="42"/>
      <c r="O245" s="42">
        <v>10000</v>
      </c>
      <c r="P245" s="42"/>
      <c r="Q245" s="42">
        <v>10000</v>
      </c>
      <c r="R245" s="42">
        <v>304200</v>
      </c>
      <c r="S245" s="42">
        <v>11267</v>
      </c>
      <c r="T245" s="42" t="s">
        <v>26</v>
      </c>
      <c r="U245" s="41"/>
    </row>
    <row r="246" spans="1:22" s="12" customFormat="1" ht="24.75" customHeight="1" x14ac:dyDescent="0.25">
      <c r="A246" s="132"/>
      <c r="B246" s="124">
        <v>4</v>
      </c>
      <c r="C246" s="22">
        <v>14823</v>
      </c>
      <c r="D246" s="42" t="s">
        <v>57</v>
      </c>
      <c r="E246" s="42" t="s">
        <v>34</v>
      </c>
      <c r="F246" s="121">
        <v>40639</v>
      </c>
      <c r="G246" s="44">
        <v>27</v>
      </c>
      <c r="H246" s="42"/>
      <c r="I246" s="44">
        <v>4</v>
      </c>
      <c r="J246" s="42"/>
      <c r="K246" s="42">
        <v>31</v>
      </c>
      <c r="L246" s="42">
        <v>10000</v>
      </c>
      <c r="M246" s="42"/>
      <c r="N246" s="42"/>
      <c r="O246" s="42">
        <v>10000</v>
      </c>
      <c r="P246" s="42"/>
      <c r="Q246" s="42">
        <v>10000</v>
      </c>
      <c r="R246" s="42">
        <v>304850</v>
      </c>
      <c r="S246" s="42">
        <v>11290</v>
      </c>
      <c r="T246" s="42" t="s">
        <v>26</v>
      </c>
      <c r="U246" s="41"/>
    </row>
    <row r="247" spans="1:22" s="12" customFormat="1" ht="24.75" customHeight="1" x14ac:dyDescent="0.25">
      <c r="A247" s="132"/>
      <c r="B247" s="110">
        <v>5</v>
      </c>
      <c r="C247" s="45">
        <v>14825</v>
      </c>
      <c r="D247" s="42" t="s">
        <v>455</v>
      </c>
      <c r="E247" s="14" t="s">
        <v>32</v>
      </c>
      <c r="F247" s="122">
        <v>40706</v>
      </c>
      <c r="G247" s="44">
        <v>27</v>
      </c>
      <c r="H247" s="42"/>
      <c r="I247" s="44">
        <v>4</v>
      </c>
      <c r="J247" s="42"/>
      <c r="K247" s="42">
        <v>31</v>
      </c>
      <c r="L247" s="42">
        <v>12000</v>
      </c>
      <c r="M247" s="42"/>
      <c r="N247" s="42"/>
      <c r="O247" s="42">
        <v>12000</v>
      </c>
      <c r="P247" s="42">
        <v>2750</v>
      </c>
      <c r="Q247" s="42">
        <v>14750</v>
      </c>
      <c r="R247" s="42">
        <v>548400</v>
      </c>
      <c r="S247" s="42">
        <v>20311</v>
      </c>
      <c r="T247" s="42" t="s">
        <v>26</v>
      </c>
      <c r="U247" s="41"/>
    </row>
    <row r="248" spans="1:22" s="12" customFormat="1" ht="24.75" customHeight="1" x14ac:dyDescent="0.25">
      <c r="A248" s="132"/>
      <c r="B248" s="124">
        <v>6</v>
      </c>
      <c r="C248" s="45">
        <v>14826</v>
      </c>
      <c r="D248" s="42" t="s">
        <v>456</v>
      </c>
      <c r="E248" s="42" t="s">
        <v>32</v>
      </c>
      <c r="F248" s="121">
        <v>40912</v>
      </c>
      <c r="G248" s="44">
        <v>27</v>
      </c>
      <c r="H248" s="42"/>
      <c r="I248" s="44">
        <v>4</v>
      </c>
      <c r="J248" s="42"/>
      <c r="K248" s="42">
        <v>31</v>
      </c>
      <c r="L248" s="42">
        <v>13500</v>
      </c>
      <c r="M248" s="42"/>
      <c r="N248" s="42"/>
      <c r="O248" s="42">
        <v>13500</v>
      </c>
      <c r="P248" s="42">
        <v>2750</v>
      </c>
      <c r="Q248" s="42">
        <v>16250</v>
      </c>
      <c r="R248" s="42">
        <v>820412</v>
      </c>
      <c r="S248" s="42">
        <v>30386</v>
      </c>
      <c r="T248" s="42" t="s">
        <v>25</v>
      </c>
      <c r="U248" s="41"/>
    </row>
    <row r="249" spans="1:22" s="12" customFormat="1" ht="24.75" customHeight="1" x14ac:dyDescent="0.25">
      <c r="A249" s="132"/>
      <c r="B249" s="110">
        <v>7</v>
      </c>
      <c r="C249" s="45">
        <v>14829</v>
      </c>
      <c r="D249" s="42" t="s">
        <v>457</v>
      </c>
      <c r="E249" s="42" t="s">
        <v>32</v>
      </c>
      <c r="F249" s="121">
        <v>41065</v>
      </c>
      <c r="G249" s="44">
        <v>27</v>
      </c>
      <c r="H249" s="42"/>
      <c r="I249" s="44">
        <v>4</v>
      </c>
      <c r="J249" s="42"/>
      <c r="K249" s="42">
        <v>31</v>
      </c>
      <c r="L249" s="42">
        <v>12000</v>
      </c>
      <c r="M249" s="42"/>
      <c r="N249" s="42"/>
      <c r="O249" s="42">
        <v>12000</v>
      </c>
      <c r="P249" s="42">
        <v>2750</v>
      </c>
      <c r="Q249" s="42">
        <v>14750</v>
      </c>
      <c r="R249" s="42">
        <v>545107</v>
      </c>
      <c r="S249" s="42">
        <v>20189</v>
      </c>
      <c r="T249" s="42" t="s">
        <v>26</v>
      </c>
      <c r="U249" s="41"/>
    </row>
    <row r="250" spans="1:22" s="12" customFormat="1" ht="24.75" customHeight="1" x14ac:dyDescent="0.25">
      <c r="A250" s="132"/>
      <c r="B250" s="124">
        <v>8</v>
      </c>
      <c r="C250" s="45">
        <v>14830</v>
      </c>
      <c r="D250" s="42" t="s">
        <v>458</v>
      </c>
      <c r="E250" s="42" t="s">
        <v>32</v>
      </c>
      <c r="F250" s="121">
        <v>41315</v>
      </c>
      <c r="G250" s="44">
        <v>27</v>
      </c>
      <c r="H250" s="42"/>
      <c r="I250" s="44">
        <v>4</v>
      </c>
      <c r="J250" s="42"/>
      <c r="K250" s="42">
        <v>31</v>
      </c>
      <c r="L250" s="42">
        <v>13500</v>
      </c>
      <c r="M250" s="42"/>
      <c r="N250" s="42"/>
      <c r="O250" s="42">
        <v>13500</v>
      </c>
      <c r="P250" s="42">
        <v>2750</v>
      </c>
      <c r="Q250" s="42">
        <v>16250</v>
      </c>
      <c r="R250" s="42">
        <v>820412</v>
      </c>
      <c r="S250" s="42">
        <v>30386</v>
      </c>
      <c r="T250" s="42" t="s">
        <v>25</v>
      </c>
      <c r="U250" s="41"/>
    </row>
    <row r="251" spans="1:22" s="12" customFormat="1" ht="24.75" customHeight="1" x14ac:dyDescent="0.25">
      <c r="A251" s="132"/>
      <c r="B251" s="110">
        <v>9</v>
      </c>
      <c r="C251" s="45">
        <v>14831</v>
      </c>
      <c r="D251" s="42" t="s">
        <v>459</v>
      </c>
      <c r="E251" s="42" t="s">
        <v>32</v>
      </c>
      <c r="F251" s="121">
        <v>41470</v>
      </c>
      <c r="G251" s="44">
        <v>27</v>
      </c>
      <c r="H251" s="42"/>
      <c r="I251" s="44">
        <v>4</v>
      </c>
      <c r="J251" s="42"/>
      <c r="K251" s="42">
        <v>31</v>
      </c>
      <c r="L251" s="42">
        <v>12000</v>
      </c>
      <c r="M251" s="42"/>
      <c r="N251" s="42"/>
      <c r="O251" s="42">
        <v>12000</v>
      </c>
      <c r="P251" s="42">
        <v>2750</v>
      </c>
      <c r="Q251" s="42">
        <v>14750</v>
      </c>
      <c r="R251" s="42">
        <v>552900</v>
      </c>
      <c r="S251" s="42">
        <v>20478</v>
      </c>
      <c r="T251" s="42" t="s">
        <v>26</v>
      </c>
      <c r="U251" s="41"/>
    </row>
    <row r="252" spans="1:22" s="12" customFormat="1" ht="24.75" customHeight="1" x14ac:dyDescent="0.25">
      <c r="A252" s="132"/>
      <c r="B252" s="124">
        <v>10</v>
      </c>
      <c r="C252" s="45">
        <v>18296</v>
      </c>
      <c r="D252" s="42" t="s">
        <v>460</v>
      </c>
      <c r="E252" s="42" t="s">
        <v>32</v>
      </c>
      <c r="F252" s="121">
        <v>41769</v>
      </c>
      <c r="G252" s="44">
        <v>27</v>
      </c>
      <c r="H252" s="42"/>
      <c r="I252" s="44">
        <v>4</v>
      </c>
      <c r="J252" s="42"/>
      <c r="K252" s="42">
        <v>31</v>
      </c>
      <c r="L252" s="42">
        <v>12000</v>
      </c>
      <c r="M252" s="42"/>
      <c r="N252" s="42"/>
      <c r="O252" s="42">
        <v>12000</v>
      </c>
      <c r="P252" s="42">
        <v>2750</v>
      </c>
      <c r="Q252" s="42">
        <v>14750</v>
      </c>
      <c r="R252" s="42">
        <v>550086</v>
      </c>
      <c r="S252" s="42">
        <v>20373</v>
      </c>
      <c r="T252" s="42" t="s">
        <v>26</v>
      </c>
      <c r="U252" s="41"/>
    </row>
    <row r="253" spans="1:22" s="12" customFormat="1" ht="24.75" customHeight="1" x14ac:dyDescent="0.25">
      <c r="A253" s="132"/>
      <c r="B253" s="110">
        <v>11</v>
      </c>
      <c r="C253" s="45">
        <v>23851</v>
      </c>
      <c r="D253" s="42" t="s">
        <v>461</v>
      </c>
      <c r="E253" s="42" t="s">
        <v>34</v>
      </c>
      <c r="F253" s="121">
        <v>42052</v>
      </c>
      <c r="G253" s="44">
        <v>27</v>
      </c>
      <c r="H253" s="42"/>
      <c r="I253" s="44">
        <v>4</v>
      </c>
      <c r="J253" s="42"/>
      <c r="K253" s="42">
        <v>31</v>
      </c>
      <c r="L253" s="42">
        <v>10000</v>
      </c>
      <c r="M253" s="42"/>
      <c r="N253" s="42"/>
      <c r="O253" s="42">
        <v>10000</v>
      </c>
      <c r="P253" s="42"/>
      <c r="Q253" s="42">
        <v>10000</v>
      </c>
      <c r="R253" s="42">
        <v>311435</v>
      </c>
      <c r="S253" s="42">
        <v>11535</v>
      </c>
      <c r="T253" s="42" t="s">
        <v>26</v>
      </c>
      <c r="U253" s="41"/>
    </row>
    <row r="254" spans="1:22" s="12" customFormat="1" ht="24.75" customHeight="1" x14ac:dyDescent="0.25">
      <c r="A254" s="132"/>
      <c r="B254" s="124">
        <v>12</v>
      </c>
      <c r="C254" s="45">
        <v>14904</v>
      </c>
      <c r="D254" s="42" t="s">
        <v>462</v>
      </c>
      <c r="E254" s="42" t="s">
        <v>34</v>
      </c>
      <c r="F254" s="121">
        <v>42134</v>
      </c>
      <c r="G254" s="44">
        <v>27</v>
      </c>
      <c r="H254" s="42"/>
      <c r="I254" s="44">
        <v>4</v>
      </c>
      <c r="J254" s="42"/>
      <c r="K254" s="42">
        <v>31</v>
      </c>
      <c r="L254" s="42">
        <v>10000</v>
      </c>
      <c r="M254" s="42"/>
      <c r="N254" s="42"/>
      <c r="O254" s="42">
        <v>10000</v>
      </c>
      <c r="P254" s="42"/>
      <c r="Q254" s="42">
        <v>10000</v>
      </c>
      <c r="R254" s="42">
        <v>308060</v>
      </c>
      <c r="S254" s="42">
        <v>11410</v>
      </c>
      <c r="T254" s="42" t="s">
        <v>26</v>
      </c>
      <c r="U254" s="41"/>
    </row>
    <row r="255" spans="1:22" s="12" customFormat="1" ht="24.75" customHeight="1" x14ac:dyDescent="0.25">
      <c r="A255" s="132"/>
      <c r="B255" s="110">
        <v>13</v>
      </c>
      <c r="C255" s="45">
        <v>25067</v>
      </c>
      <c r="D255" s="42" t="s">
        <v>463</v>
      </c>
      <c r="E255" s="42" t="s">
        <v>34</v>
      </c>
      <c r="F255" s="121">
        <v>42150</v>
      </c>
      <c r="G255" s="44">
        <v>27</v>
      </c>
      <c r="H255" s="42"/>
      <c r="I255" s="44">
        <v>4</v>
      </c>
      <c r="J255" s="42"/>
      <c r="K255" s="42">
        <v>31</v>
      </c>
      <c r="L255" s="42">
        <v>10000</v>
      </c>
      <c r="M255" s="42"/>
      <c r="N255" s="42"/>
      <c r="O255" s="42">
        <v>10000</v>
      </c>
      <c r="P255" s="42"/>
      <c r="Q255" s="42">
        <v>10000</v>
      </c>
      <c r="R255" s="42">
        <v>324200</v>
      </c>
      <c r="S255" s="42">
        <v>12007</v>
      </c>
      <c r="T255" s="42" t="s">
        <v>26</v>
      </c>
      <c r="U255" s="41"/>
      <c r="V255" s="47"/>
    </row>
    <row r="256" spans="1:22" s="12" customFormat="1" ht="24.75" customHeight="1" x14ac:dyDescent="0.25">
      <c r="A256" s="132"/>
      <c r="B256" s="124">
        <v>14</v>
      </c>
      <c r="C256" s="45">
        <v>25676</v>
      </c>
      <c r="D256" s="42" t="s">
        <v>464</v>
      </c>
      <c r="E256" s="42" t="s">
        <v>32</v>
      </c>
      <c r="F256" s="121">
        <v>42240</v>
      </c>
      <c r="G256" s="44">
        <v>27</v>
      </c>
      <c r="H256" s="42"/>
      <c r="I256" s="44">
        <v>4</v>
      </c>
      <c r="J256" s="42"/>
      <c r="K256" s="42">
        <v>31</v>
      </c>
      <c r="L256" s="42">
        <v>10250</v>
      </c>
      <c r="M256" s="42"/>
      <c r="N256" s="42"/>
      <c r="O256" s="42">
        <v>10250</v>
      </c>
      <c r="P256" s="42">
        <v>2750</v>
      </c>
      <c r="Q256" s="42">
        <v>13000</v>
      </c>
      <c r="R256" s="42">
        <v>160100</v>
      </c>
      <c r="S256" s="42">
        <v>5930</v>
      </c>
      <c r="T256" s="42" t="s">
        <v>27</v>
      </c>
      <c r="U256" s="41"/>
      <c r="V256" s="47"/>
    </row>
    <row r="257" spans="1:22" s="12" customFormat="1" ht="24.75" customHeight="1" x14ac:dyDescent="0.25">
      <c r="A257" s="132"/>
      <c r="B257" s="110">
        <v>15</v>
      </c>
      <c r="C257" s="45">
        <v>26785</v>
      </c>
      <c r="D257" s="42" t="s">
        <v>465</v>
      </c>
      <c r="E257" s="42" t="s">
        <v>34</v>
      </c>
      <c r="F257" s="121">
        <v>42348</v>
      </c>
      <c r="G257" s="44">
        <v>27</v>
      </c>
      <c r="H257" s="42"/>
      <c r="I257" s="44">
        <v>4</v>
      </c>
      <c r="J257" s="42"/>
      <c r="K257" s="42">
        <v>31</v>
      </c>
      <c r="L257" s="42">
        <v>10000</v>
      </c>
      <c r="M257" s="42"/>
      <c r="N257" s="42"/>
      <c r="O257" s="42">
        <v>10000</v>
      </c>
      <c r="P257" s="42"/>
      <c r="Q257" s="42">
        <v>10000</v>
      </c>
      <c r="R257" s="42">
        <v>324200</v>
      </c>
      <c r="S257" s="42">
        <v>12007</v>
      </c>
      <c r="T257" s="42" t="s">
        <v>26</v>
      </c>
      <c r="U257" s="41"/>
      <c r="V257" s="47"/>
    </row>
    <row r="258" spans="1:22" s="12" customFormat="1" ht="24.75" customHeight="1" x14ac:dyDescent="0.25">
      <c r="A258" s="132"/>
      <c r="B258" s="124">
        <v>16</v>
      </c>
      <c r="C258" s="45">
        <v>27144</v>
      </c>
      <c r="D258" s="42" t="s">
        <v>466</v>
      </c>
      <c r="E258" s="42" t="s">
        <v>34</v>
      </c>
      <c r="F258" s="121">
        <v>42425</v>
      </c>
      <c r="G258" s="44">
        <v>27</v>
      </c>
      <c r="H258" s="42"/>
      <c r="I258" s="44">
        <v>4</v>
      </c>
      <c r="J258" s="42"/>
      <c r="K258" s="42">
        <v>31</v>
      </c>
      <c r="L258" s="42">
        <v>10000</v>
      </c>
      <c r="M258" s="42"/>
      <c r="N258" s="42"/>
      <c r="O258" s="42">
        <v>10000</v>
      </c>
      <c r="P258" s="42"/>
      <c r="Q258" s="42">
        <v>10000</v>
      </c>
      <c r="R258" s="42">
        <v>305660</v>
      </c>
      <c r="S258" s="42">
        <v>11321</v>
      </c>
      <c r="T258" s="42" t="s">
        <v>26</v>
      </c>
      <c r="U258" s="41"/>
      <c r="V258" s="47"/>
    </row>
    <row r="259" spans="1:22" s="12" customFormat="1" ht="24.75" customHeight="1" x14ac:dyDescent="0.25">
      <c r="A259" s="132"/>
      <c r="B259" s="110">
        <v>17</v>
      </c>
      <c r="C259" s="45">
        <v>34217</v>
      </c>
      <c r="D259" s="42" t="s">
        <v>71</v>
      </c>
      <c r="E259" s="42" t="s">
        <v>23</v>
      </c>
      <c r="F259" s="121">
        <v>43142</v>
      </c>
      <c r="G259" s="44">
        <v>27</v>
      </c>
      <c r="H259" s="42"/>
      <c r="I259" s="44">
        <v>4</v>
      </c>
      <c r="J259" s="42"/>
      <c r="K259" s="42">
        <v>31</v>
      </c>
      <c r="L259" s="42">
        <v>13000</v>
      </c>
      <c r="M259" s="42"/>
      <c r="N259" s="42"/>
      <c r="O259" s="42">
        <v>13000</v>
      </c>
      <c r="P259" s="42"/>
      <c r="Q259" s="42">
        <v>13000</v>
      </c>
      <c r="R259" s="42"/>
      <c r="S259" s="42"/>
      <c r="T259" s="42"/>
      <c r="U259" s="41"/>
      <c r="V259" s="47"/>
    </row>
    <row r="260" spans="1:22" s="12" customFormat="1" ht="24.75" customHeight="1" x14ac:dyDescent="0.25">
      <c r="A260" s="132"/>
      <c r="B260" s="124">
        <v>18</v>
      </c>
      <c r="C260" s="45">
        <v>34566</v>
      </c>
      <c r="D260" s="42" t="s">
        <v>467</v>
      </c>
      <c r="E260" s="42" t="s">
        <v>32</v>
      </c>
      <c r="F260" s="121">
        <v>43184</v>
      </c>
      <c r="G260" s="44">
        <v>27</v>
      </c>
      <c r="H260" s="42"/>
      <c r="I260" s="44">
        <v>4</v>
      </c>
      <c r="J260" s="42"/>
      <c r="K260" s="42">
        <v>31</v>
      </c>
      <c r="L260" s="42">
        <v>12000</v>
      </c>
      <c r="M260" s="42"/>
      <c r="N260" s="42"/>
      <c r="O260" s="42">
        <v>12000</v>
      </c>
      <c r="P260" s="42">
        <v>2750</v>
      </c>
      <c r="Q260" s="42">
        <v>14750</v>
      </c>
      <c r="R260" s="42">
        <v>561900</v>
      </c>
      <c r="S260" s="42">
        <v>20811</v>
      </c>
      <c r="T260" s="42" t="s">
        <v>26</v>
      </c>
      <c r="U260" s="41"/>
      <c r="V260" s="47"/>
    </row>
    <row r="261" spans="1:22" s="12" customFormat="1" ht="24.75" customHeight="1" x14ac:dyDescent="0.25">
      <c r="A261" s="132"/>
      <c r="B261" s="110">
        <v>19</v>
      </c>
      <c r="C261" s="45">
        <v>34768</v>
      </c>
      <c r="D261" s="42" t="s">
        <v>468</v>
      </c>
      <c r="E261" s="42" t="s">
        <v>34</v>
      </c>
      <c r="F261" s="121">
        <v>43166</v>
      </c>
      <c r="G261" s="44">
        <v>27</v>
      </c>
      <c r="H261" s="42"/>
      <c r="I261" s="44">
        <v>4</v>
      </c>
      <c r="J261" s="42"/>
      <c r="K261" s="42">
        <v>31</v>
      </c>
      <c r="L261" s="42">
        <v>10000</v>
      </c>
      <c r="M261" s="42"/>
      <c r="N261" s="42"/>
      <c r="O261" s="42">
        <v>10000</v>
      </c>
      <c r="P261" s="42"/>
      <c r="Q261" s="42">
        <v>10000</v>
      </c>
      <c r="R261" s="42">
        <v>306102</v>
      </c>
      <c r="S261" s="42">
        <v>11337</v>
      </c>
      <c r="T261" s="42" t="s">
        <v>26</v>
      </c>
      <c r="U261" s="41"/>
      <c r="V261" s="47"/>
    </row>
    <row r="262" spans="1:22" s="12" customFormat="1" ht="24.75" customHeight="1" x14ac:dyDescent="0.25">
      <c r="A262" s="132"/>
      <c r="B262" s="124">
        <v>20</v>
      </c>
      <c r="C262" s="45" t="s">
        <v>36</v>
      </c>
      <c r="D262" s="45" t="s">
        <v>469</v>
      </c>
      <c r="E262" s="45" t="s">
        <v>31</v>
      </c>
      <c r="F262" s="123">
        <v>43764</v>
      </c>
      <c r="G262" s="44">
        <v>27</v>
      </c>
      <c r="H262" s="45"/>
      <c r="I262" s="44">
        <v>4</v>
      </c>
      <c r="J262" s="45"/>
      <c r="K262" s="42">
        <v>31</v>
      </c>
      <c r="L262" s="45">
        <v>10000</v>
      </c>
      <c r="M262" s="45"/>
      <c r="N262" s="45"/>
      <c r="O262" s="45">
        <v>10000</v>
      </c>
      <c r="P262" s="45"/>
      <c r="Q262" s="45">
        <v>10000</v>
      </c>
      <c r="R262" s="45">
        <v>307267</v>
      </c>
      <c r="S262" s="45">
        <v>11380</v>
      </c>
      <c r="T262" s="45" t="s">
        <v>26</v>
      </c>
      <c r="U262" s="45"/>
      <c r="V262" s="47"/>
    </row>
    <row r="263" spans="1:22" s="12" customFormat="1" ht="24.75" customHeight="1" x14ac:dyDescent="0.25">
      <c r="A263" s="132"/>
      <c r="B263" s="110">
        <v>21</v>
      </c>
      <c r="C263" s="45">
        <v>35302</v>
      </c>
      <c r="D263" s="45" t="s">
        <v>470</v>
      </c>
      <c r="E263" s="45" t="s">
        <v>23</v>
      </c>
      <c r="F263" s="123">
        <v>43216</v>
      </c>
      <c r="G263" s="44">
        <v>27</v>
      </c>
      <c r="H263" s="45"/>
      <c r="I263" s="44">
        <v>3</v>
      </c>
      <c r="J263" s="45"/>
      <c r="K263" s="42">
        <v>31</v>
      </c>
      <c r="L263" s="45">
        <v>13000</v>
      </c>
      <c r="M263" s="45"/>
      <c r="N263" s="45"/>
      <c r="O263" s="45">
        <v>13000</v>
      </c>
      <c r="P263" s="45"/>
      <c r="Q263" s="45">
        <v>13000</v>
      </c>
      <c r="R263" s="45"/>
      <c r="S263" s="45"/>
      <c r="T263" s="45"/>
      <c r="U263" s="45"/>
      <c r="V263" s="47"/>
    </row>
    <row r="264" spans="1:22" s="12" customFormat="1" ht="24.75" customHeight="1" x14ac:dyDescent="0.25">
      <c r="A264" s="132"/>
      <c r="B264" s="124">
        <v>22</v>
      </c>
      <c r="C264" s="45">
        <v>35688</v>
      </c>
      <c r="D264" s="42" t="s">
        <v>472</v>
      </c>
      <c r="E264" s="42" t="s">
        <v>32</v>
      </c>
      <c r="F264" s="121">
        <v>43307</v>
      </c>
      <c r="G264" s="44">
        <v>27</v>
      </c>
      <c r="H264" s="42"/>
      <c r="I264" s="44">
        <v>4</v>
      </c>
      <c r="J264" s="42"/>
      <c r="K264" s="42">
        <v>31</v>
      </c>
      <c r="L264" s="42">
        <v>12000</v>
      </c>
      <c r="M264" s="42"/>
      <c r="N264" s="42"/>
      <c r="O264" s="42">
        <v>12000</v>
      </c>
      <c r="P264" s="42">
        <v>2750</v>
      </c>
      <c r="Q264" s="42">
        <v>14750</v>
      </c>
      <c r="R264" s="42">
        <v>542220</v>
      </c>
      <c r="S264" s="42">
        <v>20082</v>
      </c>
      <c r="T264" s="42" t="s">
        <v>26</v>
      </c>
      <c r="U264" s="41"/>
      <c r="V264" s="47"/>
    </row>
    <row r="265" spans="1:22" s="12" customFormat="1" ht="24.75" customHeight="1" x14ac:dyDescent="0.25">
      <c r="A265" s="132"/>
      <c r="B265" s="110">
        <v>23</v>
      </c>
      <c r="C265" s="45">
        <v>36693</v>
      </c>
      <c r="D265" s="42" t="s">
        <v>473</v>
      </c>
      <c r="E265" s="42" t="s">
        <v>23</v>
      </c>
      <c r="F265" s="121">
        <v>43505</v>
      </c>
      <c r="G265" s="44">
        <v>27</v>
      </c>
      <c r="H265" s="42"/>
      <c r="I265" s="44">
        <v>4</v>
      </c>
      <c r="J265" s="42"/>
      <c r="K265" s="42">
        <v>31</v>
      </c>
      <c r="L265" s="42">
        <v>13000</v>
      </c>
      <c r="M265" s="42"/>
      <c r="N265" s="42"/>
      <c r="O265" s="42">
        <v>13000</v>
      </c>
      <c r="P265" s="42"/>
      <c r="Q265" s="42">
        <v>13000</v>
      </c>
      <c r="R265" s="42"/>
      <c r="S265" s="42"/>
      <c r="T265" s="42"/>
      <c r="U265" s="41"/>
      <c r="V265" s="47"/>
    </row>
    <row r="266" spans="1:22" s="12" customFormat="1" ht="24.75" customHeight="1" x14ac:dyDescent="0.25">
      <c r="A266" s="132"/>
      <c r="B266" s="124">
        <v>24</v>
      </c>
      <c r="C266" s="45" t="s">
        <v>36</v>
      </c>
      <c r="D266" s="42" t="s">
        <v>87</v>
      </c>
      <c r="E266" s="42" t="s">
        <v>31</v>
      </c>
      <c r="F266" s="121">
        <v>43766</v>
      </c>
      <c r="G266" s="44">
        <v>27</v>
      </c>
      <c r="H266" s="42"/>
      <c r="I266" s="44">
        <v>4</v>
      </c>
      <c r="J266" s="42"/>
      <c r="K266" s="42">
        <v>31</v>
      </c>
      <c r="L266" s="42">
        <v>8000</v>
      </c>
      <c r="M266" s="42"/>
      <c r="N266" s="42"/>
      <c r="O266" s="42">
        <v>8000</v>
      </c>
      <c r="P266" s="42"/>
      <c r="Q266" s="42">
        <v>8000</v>
      </c>
      <c r="R266" s="42">
        <v>217650</v>
      </c>
      <c r="S266" s="42">
        <v>8061</v>
      </c>
      <c r="T266" s="42" t="s">
        <v>27</v>
      </c>
      <c r="U266" s="41"/>
      <c r="V266" s="47"/>
    </row>
    <row r="267" spans="1:22" s="12" customFormat="1" ht="24.75" customHeight="1" x14ac:dyDescent="0.25">
      <c r="A267" s="132"/>
      <c r="B267" s="110">
        <v>25</v>
      </c>
      <c r="C267" s="45" t="s">
        <v>36</v>
      </c>
      <c r="D267" s="42" t="s">
        <v>474</v>
      </c>
      <c r="E267" s="42" t="s">
        <v>31</v>
      </c>
      <c r="F267" s="121">
        <v>43764</v>
      </c>
      <c r="G267" s="44">
        <v>27</v>
      </c>
      <c r="H267" s="42"/>
      <c r="I267" s="44">
        <v>4</v>
      </c>
      <c r="J267" s="42"/>
      <c r="K267" s="42">
        <v>31</v>
      </c>
      <c r="L267" s="42">
        <v>8000</v>
      </c>
      <c r="M267" s="42"/>
      <c r="N267" s="42"/>
      <c r="O267" s="42">
        <v>8000</v>
      </c>
      <c r="P267" s="42"/>
      <c r="Q267" s="42">
        <v>8000</v>
      </c>
      <c r="R267" s="42">
        <v>217650</v>
      </c>
      <c r="S267" s="42">
        <v>8061</v>
      </c>
      <c r="T267" s="42" t="s">
        <v>27</v>
      </c>
      <c r="U267" s="41"/>
      <c r="V267" s="47"/>
    </row>
    <row r="268" spans="1:22" s="12" customFormat="1" ht="24.75" customHeight="1" x14ac:dyDescent="0.25">
      <c r="A268" s="132"/>
      <c r="B268" s="124">
        <v>26</v>
      </c>
      <c r="C268" s="45" t="s">
        <v>36</v>
      </c>
      <c r="D268" s="42" t="s">
        <v>475</v>
      </c>
      <c r="E268" s="42" t="s">
        <v>31</v>
      </c>
      <c r="F268" s="121">
        <v>43764</v>
      </c>
      <c r="G268" s="44">
        <v>27</v>
      </c>
      <c r="H268" s="42"/>
      <c r="I268" s="44">
        <v>4</v>
      </c>
      <c r="J268" s="42"/>
      <c r="K268" s="42">
        <v>31</v>
      </c>
      <c r="L268" s="42">
        <v>10000</v>
      </c>
      <c r="M268" s="42"/>
      <c r="N268" s="42"/>
      <c r="O268" s="42">
        <v>10000</v>
      </c>
      <c r="P268" s="42"/>
      <c r="Q268" s="42">
        <v>10000</v>
      </c>
      <c r="R268" s="42">
        <v>302065</v>
      </c>
      <c r="S268" s="42">
        <v>11187</v>
      </c>
      <c r="T268" s="42" t="s">
        <v>26</v>
      </c>
      <c r="U268" s="41"/>
      <c r="V268" s="47"/>
    </row>
    <row r="269" spans="1:22" s="12" customFormat="1" ht="24.75" customHeight="1" x14ac:dyDescent="0.25">
      <c r="A269" s="132"/>
      <c r="B269" s="110">
        <v>27</v>
      </c>
      <c r="C269" s="45" t="s">
        <v>36</v>
      </c>
      <c r="D269" s="42" t="s">
        <v>476</v>
      </c>
      <c r="E269" s="42" t="s">
        <v>31</v>
      </c>
      <c r="F269" s="121">
        <v>43764</v>
      </c>
      <c r="G269" s="44">
        <v>27</v>
      </c>
      <c r="H269" s="42"/>
      <c r="I269" s="44">
        <v>4</v>
      </c>
      <c r="J269" s="42"/>
      <c r="K269" s="42">
        <v>31</v>
      </c>
      <c r="L269" s="42">
        <v>10000</v>
      </c>
      <c r="M269" s="42"/>
      <c r="N269" s="42"/>
      <c r="O269" s="42">
        <v>10000</v>
      </c>
      <c r="P269" s="42"/>
      <c r="Q269" s="42">
        <v>10000</v>
      </c>
      <c r="R269" s="42">
        <v>301780</v>
      </c>
      <c r="S269" s="42">
        <v>11177</v>
      </c>
      <c r="T269" s="42" t="s">
        <v>26</v>
      </c>
      <c r="U269" s="41"/>
      <c r="V269" s="47"/>
    </row>
    <row r="270" spans="1:22" s="10" customFormat="1" ht="21.75" customHeight="1" x14ac:dyDescent="0.25">
      <c r="A270" s="132"/>
      <c r="B270" s="133" t="s">
        <v>12</v>
      </c>
      <c r="C270" s="133"/>
      <c r="D270" s="133"/>
      <c r="E270" s="133"/>
      <c r="F270" s="133"/>
      <c r="G270" s="133"/>
      <c r="H270" s="133"/>
      <c r="I270" s="133"/>
      <c r="J270" s="133"/>
      <c r="K270" s="133"/>
      <c r="L270" s="1">
        <f>SUM(L244:L269)</f>
        <v>284250</v>
      </c>
      <c r="M270" s="1">
        <f t="shared" ref="M270:Q270" si="31">SUM(M244:M269)</f>
        <v>0</v>
      </c>
      <c r="N270" s="1">
        <f t="shared" si="31"/>
        <v>0</v>
      </c>
      <c r="O270" s="1">
        <f t="shared" si="31"/>
        <v>284250</v>
      </c>
      <c r="P270" s="1">
        <f t="shared" si="31"/>
        <v>24750</v>
      </c>
      <c r="Q270" s="1">
        <f t="shared" si="31"/>
        <v>309000</v>
      </c>
      <c r="R270" s="1"/>
      <c r="S270" s="1"/>
      <c r="T270" s="1"/>
      <c r="U270" s="1"/>
    </row>
    <row r="271" spans="1:22" s="11" customFormat="1" ht="25.5" customHeight="1" x14ac:dyDescent="0.25">
      <c r="A271" s="132"/>
      <c r="B271" s="128" t="s">
        <v>477</v>
      </c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9"/>
    </row>
    <row r="272" spans="1:22" s="12" customFormat="1" ht="41.25" customHeight="1" x14ac:dyDescent="0.25">
      <c r="A272" s="132"/>
      <c r="B272" s="108" t="s">
        <v>0</v>
      </c>
      <c r="C272" s="45" t="s">
        <v>1</v>
      </c>
      <c r="D272" s="48" t="s">
        <v>2</v>
      </c>
      <c r="E272" s="49" t="s">
        <v>3</v>
      </c>
      <c r="F272" s="49" t="s">
        <v>17</v>
      </c>
      <c r="G272" s="49" t="s">
        <v>4</v>
      </c>
      <c r="H272" s="49" t="s">
        <v>5</v>
      </c>
      <c r="I272" s="49" t="s">
        <v>6</v>
      </c>
      <c r="J272" s="49" t="s">
        <v>7</v>
      </c>
      <c r="K272" s="50" t="s">
        <v>16</v>
      </c>
      <c r="L272" s="49" t="s">
        <v>8</v>
      </c>
      <c r="M272" s="49" t="s">
        <v>20</v>
      </c>
      <c r="N272" s="49" t="s">
        <v>9</v>
      </c>
      <c r="O272" s="49" t="s">
        <v>18</v>
      </c>
      <c r="P272" s="49" t="s">
        <v>19</v>
      </c>
      <c r="Q272" s="49" t="s">
        <v>10</v>
      </c>
      <c r="R272" s="49" t="s">
        <v>14</v>
      </c>
      <c r="S272" s="49" t="s">
        <v>15</v>
      </c>
      <c r="T272" s="49" t="s">
        <v>13</v>
      </c>
      <c r="U272" s="49" t="s">
        <v>11</v>
      </c>
    </row>
    <row r="273" spans="1:22" s="12" customFormat="1" ht="24.75" customHeight="1" x14ac:dyDescent="0.25">
      <c r="A273" s="132"/>
      <c r="B273" s="124">
        <v>1</v>
      </c>
      <c r="C273" s="45">
        <v>26939</v>
      </c>
      <c r="D273" s="42" t="s">
        <v>478</v>
      </c>
      <c r="E273" s="44" t="s">
        <v>22</v>
      </c>
      <c r="F273" s="44" t="s">
        <v>479</v>
      </c>
      <c r="G273" s="44">
        <v>29</v>
      </c>
      <c r="H273" s="44"/>
      <c r="I273" s="44">
        <v>2</v>
      </c>
      <c r="J273" s="44"/>
      <c r="K273" s="42">
        <v>31</v>
      </c>
      <c r="L273" s="44">
        <v>26000</v>
      </c>
      <c r="M273" s="44"/>
      <c r="N273" s="44"/>
      <c r="O273" s="44">
        <v>26000</v>
      </c>
      <c r="P273" s="44"/>
      <c r="Q273" s="44">
        <v>26000</v>
      </c>
      <c r="R273" s="42" t="s">
        <v>35</v>
      </c>
      <c r="S273" s="44" t="s">
        <v>35</v>
      </c>
      <c r="T273" s="44" t="s">
        <v>35</v>
      </c>
      <c r="U273" s="44"/>
    </row>
    <row r="274" spans="1:22" s="12" customFormat="1" ht="24.75" customHeight="1" x14ac:dyDescent="0.25">
      <c r="A274" s="132"/>
      <c r="B274" s="110">
        <v>2</v>
      </c>
      <c r="C274" s="21">
        <v>34958</v>
      </c>
      <c r="D274" s="42" t="s">
        <v>480</v>
      </c>
      <c r="E274" s="42" t="s">
        <v>23</v>
      </c>
      <c r="F274" s="42" t="s">
        <v>41</v>
      </c>
      <c r="G274" s="44">
        <v>27</v>
      </c>
      <c r="H274" s="42"/>
      <c r="I274" s="44">
        <v>4</v>
      </c>
      <c r="J274" s="42"/>
      <c r="K274" s="42">
        <v>31</v>
      </c>
      <c r="L274" s="42">
        <v>14000</v>
      </c>
      <c r="M274" s="42"/>
      <c r="N274" s="42"/>
      <c r="O274" s="42">
        <v>14000</v>
      </c>
      <c r="P274" s="42"/>
      <c r="Q274" s="42">
        <v>14000</v>
      </c>
      <c r="R274" s="42" t="s">
        <v>35</v>
      </c>
      <c r="S274" s="42" t="s">
        <v>35</v>
      </c>
      <c r="T274" s="42" t="s">
        <v>35</v>
      </c>
      <c r="U274" s="41"/>
    </row>
    <row r="275" spans="1:22" s="12" customFormat="1" ht="24.75" customHeight="1" x14ac:dyDescent="0.25">
      <c r="A275" s="132"/>
      <c r="B275" s="124">
        <v>3</v>
      </c>
      <c r="C275" s="22" t="s">
        <v>21</v>
      </c>
      <c r="D275" s="42" t="s">
        <v>481</v>
      </c>
      <c r="E275" s="42" t="s">
        <v>23</v>
      </c>
      <c r="F275" s="42" t="s">
        <v>482</v>
      </c>
      <c r="G275" s="44">
        <v>27</v>
      </c>
      <c r="H275" s="42"/>
      <c r="I275" s="44">
        <v>4</v>
      </c>
      <c r="J275" s="42"/>
      <c r="K275" s="42">
        <v>31</v>
      </c>
      <c r="L275" s="42">
        <v>13000</v>
      </c>
      <c r="M275" s="42"/>
      <c r="N275" s="42"/>
      <c r="O275" s="42">
        <v>13000</v>
      </c>
      <c r="P275" s="42"/>
      <c r="Q275" s="42">
        <v>13000</v>
      </c>
      <c r="R275" s="42" t="s">
        <v>35</v>
      </c>
      <c r="S275" s="42" t="s">
        <v>35</v>
      </c>
      <c r="T275" s="42" t="s">
        <v>35</v>
      </c>
      <c r="U275" s="41"/>
    </row>
    <row r="276" spans="1:22" s="12" customFormat="1" ht="24.75" customHeight="1" x14ac:dyDescent="0.25">
      <c r="A276" s="132"/>
      <c r="B276" s="110">
        <v>4</v>
      </c>
      <c r="C276" s="45">
        <v>14839</v>
      </c>
      <c r="D276" s="42" t="s">
        <v>483</v>
      </c>
      <c r="E276" s="14" t="s">
        <v>32</v>
      </c>
      <c r="F276" s="14" t="s">
        <v>484</v>
      </c>
      <c r="G276" s="44">
        <v>27</v>
      </c>
      <c r="H276" s="42"/>
      <c r="I276" s="44">
        <v>4</v>
      </c>
      <c r="J276" s="42"/>
      <c r="K276" s="42">
        <v>31</v>
      </c>
      <c r="L276" s="42">
        <v>12000</v>
      </c>
      <c r="M276" s="42"/>
      <c r="N276" s="42"/>
      <c r="O276" s="42">
        <v>12000</v>
      </c>
      <c r="P276" s="42">
        <v>2750</v>
      </c>
      <c r="Q276" s="42">
        <v>14750</v>
      </c>
      <c r="R276" s="42">
        <v>571000</v>
      </c>
      <c r="S276" s="42">
        <v>21148</v>
      </c>
      <c r="T276" s="42" t="s">
        <v>26</v>
      </c>
      <c r="U276" s="41"/>
    </row>
    <row r="277" spans="1:22" s="12" customFormat="1" ht="24.75" customHeight="1" x14ac:dyDescent="0.25">
      <c r="A277" s="132"/>
      <c r="B277" s="124">
        <v>5</v>
      </c>
      <c r="C277" s="45">
        <v>36692</v>
      </c>
      <c r="D277" s="42" t="s">
        <v>485</v>
      </c>
      <c r="E277" s="42" t="s">
        <v>32</v>
      </c>
      <c r="F277" s="42" t="s">
        <v>486</v>
      </c>
      <c r="G277" s="44">
        <v>27</v>
      </c>
      <c r="H277" s="42"/>
      <c r="I277" s="44">
        <v>4</v>
      </c>
      <c r="J277" s="42"/>
      <c r="K277" s="42">
        <v>31</v>
      </c>
      <c r="L277" s="42">
        <v>12000</v>
      </c>
      <c r="M277" s="42"/>
      <c r="N277" s="42"/>
      <c r="O277" s="42">
        <v>12000</v>
      </c>
      <c r="P277" s="42">
        <v>2750</v>
      </c>
      <c r="Q277" s="42">
        <v>14750</v>
      </c>
      <c r="R277" s="42">
        <v>573680</v>
      </c>
      <c r="S277" s="42">
        <v>21247</v>
      </c>
      <c r="T277" s="42" t="s">
        <v>26</v>
      </c>
      <c r="U277" s="41"/>
    </row>
    <row r="278" spans="1:22" s="12" customFormat="1" ht="24.75" customHeight="1" x14ac:dyDescent="0.25">
      <c r="A278" s="132"/>
      <c r="B278" s="110">
        <v>6</v>
      </c>
      <c r="C278" s="45">
        <v>25064</v>
      </c>
      <c r="D278" s="42" t="s">
        <v>487</v>
      </c>
      <c r="E278" s="42" t="s">
        <v>34</v>
      </c>
      <c r="F278" s="42" t="s">
        <v>488</v>
      </c>
      <c r="G278" s="44">
        <v>27</v>
      </c>
      <c r="H278" s="42"/>
      <c r="I278" s="44">
        <v>4</v>
      </c>
      <c r="J278" s="42"/>
      <c r="K278" s="42">
        <v>31</v>
      </c>
      <c r="L278" s="42">
        <v>8000</v>
      </c>
      <c r="M278" s="42"/>
      <c r="N278" s="42"/>
      <c r="O278" s="42">
        <v>8000</v>
      </c>
      <c r="P278" s="42"/>
      <c r="Q278" s="42">
        <v>8000</v>
      </c>
      <c r="R278" s="42">
        <v>217318</v>
      </c>
      <c r="S278" s="42">
        <v>8049</v>
      </c>
      <c r="T278" s="42" t="s">
        <v>27</v>
      </c>
      <c r="U278" s="41"/>
    </row>
    <row r="279" spans="1:22" s="12" customFormat="1" ht="24.75" customHeight="1" x14ac:dyDescent="0.25">
      <c r="A279" s="132"/>
      <c r="B279" s="124">
        <v>7</v>
      </c>
      <c r="C279" s="45">
        <v>33026</v>
      </c>
      <c r="D279" s="42" t="s">
        <v>489</v>
      </c>
      <c r="E279" s="42" t="s">
        <v>34</v>
      </c>
      <c r="F279" s="42" t="s">
        <v>54</v>
      </c>
      <c r="G279" s="44">
        <v>27</v>
      </c>
      <c r="H279" s="42"/>
      <c r="I279" s="44">
        <v>4</v>
      </c>
      <c r="J279" s="42"/>
      <c r="K279" s="42">
        <v>31</v>
      </c>
      <c r="L279" s="42">
        <v>10000</v>
      </c>
      <c r="M279" s="42"/>
      <c r="N279" s="42"/>
      <c r="O279" s="42">
        <v>10000</v>
      </c>
      <c r="P279" s="42"/>
      <c r="Q279" s="42">
        <v>10000</v>
      </c>
      <c r="R279" s="42">
        <v>310220</v>
      </c>
      <c r="S279" s="42">
        <v>11490</v>
      </c>
      <c r="T279" s="42" t="s">
        <v>26</v>
      </c>
      <c r="U279" s="41"/>
    </row>
    <row r="280" spans="1:22" s="12" customFormat="1" ht="24.75" customHeight="1" x14ac:dyDescent="0.25">
      <c r="A280" s="132"/>
      <c r="B280" s="110">
        <v>8</v>
      </c>
      <c r="C280" s="45">
        <v>32348</v>
      </c>
      <c r="D280" s="42" t="s">
        <v>490</v>
      </c>
      <c r="E280" s="42" t="s">
        <v>32</v>
      </c>
      <c r="F280" s="42" t="s">
        <v>491</v>
      </c>
      <c r="G280" s="44">
        <v>27</v>
      </c>
      <c r="H280" s="42"/>
      <c r="I280" s="44">
        <v>4</v>
      </c>
      <c r="J280" s="42"/>
      <c r="K280" s="42">
        <v>31</v>
      </c>
      <c r="L280" s="42">
        <v>13500</v>
      </c>
      <c r="M280" s="42"/>
      <c r="N280" s="42"/>
      <c r="O280" s="42">
        <v>13500</v>
      </c>
      <c r="P280" s="42">
        <v>2750</v>
      </c>
      <c r="Q280" s="42">
        <v>16250</v>
      </c>
      <c r="R280" s="42">
        <v>900680</v>
      </c>
      <c r="S280" s="42">
        <v>33358</v>
      </c>
      <c r="T280" s="42" t="s">
        <v>25</v>
      </c>
      <c r="U280" s="41"/>
    </row>
    <row r="281" spans="1:22" s="12" customFormat="1" ht="24.75" customHeight="1" x14ac:dyDescent="0.25">
      <c r="A281" s="132"/>
      <c r="B281" s="124">
        <v>9</v>
      </c>
      <c r="C281" s="45">
        <v>32573</v>
      </c>
      <c r="D281" s="42" t="s">
        <v>492</v>
      </c>
      <c r="E281" s="42" t="s">
        <v>34</v>
      </c>
      <c r="F281" s="42" t="s">
        <v>493</v>
      </c>
      <c r="G281" s="44">
        <v>27</v>
      </c>
      <c r="H281" s="42"/>
      <c r="I281" s="44">
        <v>4</v>
      </c>
      <c r="J281" s="42"/>
      <c r="K281" s="42">
        <v>31</v>
      </c>
      <c r="L281" s="42">
        <v>10000</v>
      </c>
      <c r="M281" s="42"/>
      <c r="N281" s="42"/>
      <c r="O281" s="42">
        <v>10000</v>
      </c>
      <c r="P281" s="42"/>
      <c r="Q281" s="42">
        <v>10000</v>
      </c>
      <c r="R281" s="42">
        <v>318060</v>
      </c>
      <c r="S281" s="42">
        <v>11780</v>
      </c>
      <c r="T281" s="42" t="s">
        <v>26</v>
      </c>
      <c r="U281" s="41"/>
    </row>
    <row r="282" spans="1:22" s="12" customFormat="1" ht="24.75" customHeight="1" x14ac:dyDescent="0.25">
      <c r="A282" s="132"/>
      <c r="B282" s="110">
        <v>10</v>
      </c>
      <c r="C282" s="45">
        <v>25066</v>
      </c>
      <c r="D282" s="42" t="s">
        <v>62</v>
      </c>
      <c r="E282" s="42" t="s">
        <v>32</v>
      </c>
      <c r="F282" s="42" t="s">
        <v>488</v>
      </c>
      <c r="G282" s="44">
        <v>27</v>
      </c>
      <c r="H282" s="42"/>
      <c r="I282" s="44">
        <v>4</v>
      </c>
      <c r="J282" s="42"/>
      <c r="K282" s="42">
        <v>31</v>
      </c>
      <c r="L282" s="42">
        <v>12000</v>
      </c>
      <c r="M282" s="42">
        <v>10250</v>
      </c>
      <c r="N282" s="42"/>
      <c r="O282" s="42">
        <v>22250</v>
      </c>
      <c r="P282" s="42">
        <v>2750</v>
      </c>
      <c r="Q282" s="42">
        <v>25000</v>
      </c>
      <c r="R282" s="42">
        <v>553620</v>
      </c>
      <c r="S282" s="42">
        <v>20504</v>
      </c>
      <c r="T282" s="42" t="s">
        <v>26</v>
      </c>
      <c r="U282" s="41"/>
    </row>
    <row r="283" spans="1:22" s="12" customFormat="1" ht="24.75" customHeight="1" x14ac:dyDescent="0.25">
      <c r="A283" s="132"/>
      <c r="B283" s="124">
        <v>11</v>
      </c>
      <c r="C283" s="45">
        <v>29612</v>
      </c>
      <c r="D283" s="42" t="s">
        <v>430</v>
      </c>
      <c r="E283" s="42" t="s">
        <v>32</v>
      </c>
      <c r="F283" s="42" t="s">
        <v>427</v>
      </c>
      <c r="G283" s="44">
        <v>27</v>
      </c>
      <c r="H283" s="42"/>
      <c r="I283" s="44">
        <v>4</v>
      </c>
      <c r="J283" s="42"/>
      <c r="K283" s="42">
        <v>31</v>
      </c>
      <c r="L283" s="42">
        <v>12000</v>
      </c>
      <c r="M283" s="42"/>
      <c r="N283" s="42"/>
      <c r="O283" s="42">
        <v>12000</v>
      </c>
      <c r="P283" s="42">
        <v>2750</v>
      </c>
      <c r="Q283" s="42">
        <v>14750</v>
      </c>
      <c r="R283" s="42">
        <v>571792</v>
      </c>
      <c r="S283" s="42">
        <v>21177</v>
      </c>
      <c r="T283" s="42" t="s">
        <v>26</v>
      </c>
      <c r="U283" s="41"/>
    </row>
    <row r="284" spans="1:22" s="12" customFormat="1" ht="24.75" customHeight="1" x14ac:dyDescent="0.25">
      <c r="A284" s="132"/>
      <c r="B284" s="110">
        <v>12</v>
      </c>
      <c r="C284" s="45" t="s">
        <v>21</v>
      </c>
      <c r="D284" s="42" t="s">
        <v>494</v>
      </c>
      <c r="E284" s="42" t="s">
        <v>34</v>
      </c>
      <c r="F284" s="42" t="s">
        <v>79</v>
      </c>
      <c r="G284" s="44">
        <v>27</v>
      </c>
      <c r="H284" s="42"/>
      <c r="I284" s="44">
        <v>4</v>
      </c>
      <c r="J284" s="42"/>
      <c r="K284" s="42">
        <v>31</v>
      </c>
      <c r="L284" s="42">
        <v>10000</v>
      </c>
      <c r="M284" s="42"/>
      <c r="N284" s="42"/>
      <c r="O284" s="42">
        <v>10000</v>
      </c>
      <c r="P284" s="42"/>
      <c r="Q284" s="42">
        <v>10000</v>
      </c>
      <c r="R284" s="42">
        <v>312600</v>
      </c>
      <c r="S284" s="42">
        <v>11578</v>
      </c>
      <c r="T284" s="42" t="s">
        <v>26</v>
      </c>
      <c r="U284" s="41"/>
      <c r="V284" s="47"/>
    </row>
    <row r="285" spans="1:22" s="12" customFormat="1" ht="24.75" customHeight="1" x14ac:dyDescent="0.25">
      <c r="A285" s="132"/>
      <c r="B285" s="124">
        <v>13</v>
      </c>
      <c r="C285" s="45">
        <v>25412</v>
      </c>
      <c r="D285" s="42" t="s">
        <v>495</v>
      </c>
      <c r="E285" s="42" t="s">
        <v>34</v>
      </c>
      <c r="F285" s="42" t="s">
        <v>496</v>
      </c>
      <c r="G285" s="44">
        <v>27</v>
      </c>
      <c r="H285" s="42"/>
      <c r="I285" s="44">
        <v>4</v>
      </c>
      <c r="J285" s="42"/>
      <c r="K285" s="42">
        <v>31</v>
      </c>
      <c r="L285" s="42">
        <v>10000</v>
      </c>
      <c r="M285" s="42"/>
      <c r="N285" s="42"/>
      <c r="O285" s="42">
        <v>10000</v>
      </c>
      <c r="P285" s="42"/>
      <c r="Q285" s="42">
        <v>10000</v>
      </c>
      <c r="R285" s="42">
        <v>312600</v>
      </c>
      <c r="S285" s="42">
        <v>11578</v>
      </c>
      <c r="T285" s="42" t="s">
        <v>26</v>
      </c>
      <c r="U285" s="41"/>
      <c r="V285" s="47"/>
    </row>
    <row r="286" spans="1:22" s="12" customFormat="1" ht="24.75" customHeight="1" x14ac:dyDescent="0.25">
      <c r="A286" s="132"/>
      <c r="B286" s="110">
        <v>14</v>
      </c>
      <c r="C286" s="45" t="s">
        <v>21</v>
      </c>
      <c r="D286" s="42" t="s">
        <v>46</v>
      </c>
      <c r="E286" s="42" t="s">
        <v>34</v>
      </c>
      <c r="F286" s="42" t="s">
        <v>79</v>
      </c>
      <c r="G286" s="44">
        <v>27</v>
      </c>
      <c r="H286" s="42"/>
      <c r="I286" s="44">
        <v>4</v>
      </c>
      <c r="J286" s="42"/>
      <c r="K286" s="42">
        <v>31</v>
      </c>
      <c r="L286" s="42">
        <v>10000</v>
      </c>
      <c r="M286" s="42"/>
      <c r="N286" s="42"/>
      <c r="O286" s="42">
        <v>10000</v>
      </c>
      <c r="P286" s="42"/>
      <c r="Q286" s="42">
        <v>10000</v>
      </c>
      <c r="R286" s="42">
        <v>309560</v>
      </c>
      <c r="S286" s="42">
        <v>11465</v>
      </c>
      <c r="T286" s="42" t="s">
        <v>26</v>
      </c>
      <c r="U286" s="41"/>
      <c r="V286" s="47"/>
    </row>
    <row r="287" spans="1:22" s="12" customFormat="1" ht="24.75" customHeight="1" x14ac:dyDescent="0.25">
      <c r="A287" s="132"/>
      <c r="B287" s="124">
        <v>15</v>
      </c>
      <c r="C287" s="45">
        <v>34859</v>
      </c>
      <c r="D287" s="42" t="s">
        <v>497</v>
      </c>
      <c r="E287" s="42" t="s">
        <v>32</v>
      </c>
      <c r="F287" s="42" t="s">
        <v>498</v>
      </c>
      <c r="G287" s="44">
        <v>27</v>
      </c>
      <c r="H287" s="42"/>
      <c r="I287" s="44">
        <v>4</v>
      </c>
      <c r="J287" s="42"/>
      <c r="K287" s="42">
        <v>31</v>
      </c>
      <c r="L287" s="42">
        <v>12000</v>
      </c>
      <c r="M287" s="42"/>
      <c r="N287" s="42"/>
      <c r="O287" s="42">
        <v>12000</v>
      </c>
      <c r="P287" s="42">
        <v>2750</v>
      </c>
      <c r="Q287" s="42">
        <v>14750</v>
      </c>
      <c r="R287" s="42">
        <v>546860</v>
      </c>
      <c r="S287" s="42">
        <v>20254</v>
      </c>
      <c r="T287" s="42" t="s">
        <v>26</v>
      </c>
      <c r="U287" s="41"/>
      <c r="V287" s="47"/>
    </row>
    <row r="288" spans="1:22" s="12" customFormat="1" ht="24.75" customHeight="1" x14ac:dyDescent="0.25">
      <c r="A288" s="132"/>
      <c r="B288" s="110">
        <v>16</v>
      </c>
      <c r="C288" s="45">
        <v>37719</v>
      </c>
      <c r="D288" s="42" t="s">
        <v>499</v>
      </c>
      <c r="E288" s="42" t="s">
        <v>32</v>
      </c>
      <c r="F288" s="42" t="s">
        <v>40</v>
      </c>
      <c r="G288" s="44">
        <v>27</v>
      </c>
      <c r="H288" s="42"/>
      <c r="I288" s="44">
        <v>4</v>
      </c>
      <c r="J288" s="42"/>
      <c r="K288" s="42">
        <v>31</v>
      </c>
      <c r="L288" s="42">
        <v>9550</v>
      </c>
      <c r="M288" s="42"/>
      <c r="N288" s="42"/>
      <c r="O288" s="42">
        <v>9550</v>
      </c>
      <c r="P288" s="42">
        <v>2750</v>
      </c>
      <c r="Q288" s="42">
        <v>12300</v>
      </c>
      <c r="R288" s="42">
        <v>416630</v>
      </c>
      <c r="S288" s="42">
        <v>15430</v>
      </c>
      <c r="T288" s="42" t="s">
        <v>27</v>
      </c>
      <c r="U288" s="41"/>
      <c r="V288" s="47"/>
    </row>
    <row r="289" spans="1:22" s="12" customFormat="1" ht="24.75" customHeight="1" x14ac:dyDescent="0.25">
      <c r="A289" s="132"/>
      <c r="B289" s="124">
        <v>17</v>
      </c>
      <c r="C289" s="45">
        <v>34957</v>
      </c>
      <c r="D289" s="42" t="s">
        <v>500</v>
      </c>
      <c r="E289" s="42" t="s">
        <v>34</v>
      </c>
      <c r="F289" s="42" t="s">
        <v>482</v>
      </c>
      <c r="G289" s="44">
        <v>27</v>
      </c>
      <c r="H289" s="42"/>
      <c r="I289" s="44">
        <v>4</v>
      </c>
      <c r="J289" s="42"/>
      <c r="K289" s="42">
        <v>31</v>
      </c>
      <c r="L289" s="42">
        <v>10000</v>
      </c>
      <c r="M289" s="42"/>
      <c r="N289" s="42"/>
      <c r="O289" s="42">
        <v>10000</v>
      </c>
      <c r="P289" s="42"/>
      <c r="Q289" s="42">
        <v>10000</v>
      </c>
      <c r="R289" s="42">
        <v>312134</v>
      </c>
      <c r="S289" s="42">
        <v>11560</v>
      </c>
      <c r="T289" s="42" t="s">
        <v>26</v>
      </c>
      <c r="U289" s="41"/>
      <c r="V289" s="47"/>
    </row>
    <row r="290" spans="1:22" s="12" customFormat="1" ht="24.75" customHeight="1" x14ac:dyDescent="0.25">
      <c r="A290" s="132"/>
      <c r="B290" s="110">
        <v>18</v>
      </c>
      <c r="C290" s="45" t="s">
        <v>21</v>
      </c>
      <c r="D290" s="42" t="s">
        <v>501</v>
      </c>
      <c r="E290" s="42" t="s">
        <v>32</v>
      </c>
      <c r="F290" s="42" t="s">
        <v>79</v>
      </c>
      <c r="G290" s="44">
        <v>27</v>
      </c>
      <c r="H290" s="42"/>
      <c r="I290" s="44">
        <v>4</v>
      </c>
      <c r="J290" s="42"/>
      <c r="K290" s="42">
        <v>31</v>
      </c>
      <c r="L290" s="42">
        <v>12000</v>
      </c>
      <c r="M290" s="42"/>
      <c r="N290" s="42"/>
      <c r="O290" s="42">
        <v>12000</v>
      </c>
      <c r="P290" s="42">
        <v>2750</v>
      </c>
      <c r="Q290" s="42">
        <v>14750</v>
      </c>
      <c r="R290" s="42">
        <v>550419</v>
      </c>
      <c r="S290" s="42">
        <v>20386</v>
      </c>
      <c r="T290" s="42" t="s">
        <v>26</v>
      </c>
      <c r="U290" s="41"/>
      <c r="V290" s="47"/>
    </row>
    <row r="291" spans="1:22" s="12" customFormat="1" ht="24.75" customHeight="1" x14ac:dyDescent="0.25">
      <c r="A291" s="132"/>
      <c r="B291" s="124">
        <v>19</v>
      </c>
      <c r="C291" s="45">
        <v>33025</v>
      </c>
      <c r="D291" s="42" t="s">
        <v>502</v>
      </c>
      <c r="E291" s="42" t="s">
        <v>34</v>
      </c>
      <c r="F291" s="42" t="s">
        <v>503</v>
      </c>
      <c r="G291" s="44">
        <v>27</v>
      </c>
      <c r="H291" s="42"/>
      <c r="I291" s="44">
        <v>4</v>
      </c>
      <c r="J291" s="42"/>
      <c r="K291" s="42">
        <v>31</v>
      </c>
      <c r="L291" s="42">
        <v>10000</v>
      </c>
      <c r="M291" s="42"/>
      <c r="N291" s="42"/>
      <c r="O291" s="42">
        <v>10000</v>
      </c>
      <c r="P291" s="42"/>
      <c r="Q291" s="42">
        <v>10000</v>
      </c>
      <c r="R291" s="42">
        <v>315940</v>
      </c>
      <c r="S291" s="42">
        <v>11701</v>
      </c>
      <c r="T291" s="42" t="s">
        <v>26</v>
      </c>
      <c r="U291" s="41"/>
      <c r="V291" s="47"/>
    </row>
    <row r="292" spans="1:22" s="12" customFormat="1" ht="24.75" customHeight="1" x14ac:dyDescent="0.25">
      <c r="A292" s="132"/>
      <c r="B292" s="124">
        <v>20</v>
      </c>
      <c r="C292" s="45">
        <v>37314</v>
      </c>
      <c r="D292" s="42" t="s">
        <v>504</v>
      </c>
      <c r="E292" s="42" t="s">
        <v>32</v>
      </c>
      <c r="F292" s="42" t="s">
        <v>505</v>
      </c>
      <c r="G292" s="44">
        <v>21</v>
      </c>
      <c r="H292" s="42"/>
      <c r="I292" s="44">
        <v>4</v>
      </c>
      <c r="J292" s="42">
        <v>6</v>
      </c>
      <c r="K292" s="42">
        <v>25</v>
      </c>
      <c r="L292" s="42">
        <v>9550</v>
      </c>
      <c r="M292" s="42"/>
      <c r="N292" s="42">
        <v>1850</v>
      </c>
      <c r="O292" s="42">
        <v>7700</v>
      </c>
      <c r="P292" s="42">
        <v>2217</v>
      </c>
      <c r="Q292" s="42">
        <v>9917</v>
      </c>
      <c r="R292" s="42">
        <v>342500</v>
      </c>
      <c r="S292" s="42">
        <v>16309</v>
      </c>
      <c r="T292" s="42" t="s">
        <v>27</v>
      </c>
      <c r="U292" s="41"/>
      <c r="V292" s="47"/>
    </row>
    <row r="293" spans="1:22" s="12" customFormat="1" ht="24.75" customHeight="1" x14ac:dyDescent="0.25">
      <c r="A293" s="132"/>
      <c r="B293" s="110">
        <v>21</v>
      </c>
      <c r="C293" s="45">
        <v>14835</v>
      </c>
      <c r="D293" s="42" t="s">
        <v>506</v>
      </c>
      <c r="E293" s="42" t="s">
        <v>32</v>
      </c>
      <c r="F293" s="42" t="s">
        <v>507</v>
      </c>
      <c r="G293" s="44">
        <v>27</v>
      </c>
      <c r="H293" s="42"/>
      <c r="I293" s="44">
        <v>4</v>
      </c>
      <c r="J293" s="42"/>
      <c r="K293" s="42">
        <v>31</v>
      </c>
      <c r="L293" s="42">
        <v>10250</v>
      </c>
      <c r="M293" s="42"/>
      <c r="N293" s="42"/>
      <c r="O293" s="42">
        <v>10250</v>
      </c>
      <c r="P293" s="42">
        <v>2750</v>
      </c>
      <c r="Q293" s="42">
        <v>13000</v>
      </c>
      <c r="R293" s="42">
        <v>419536</v>
      </c>
      <c r="S293" s="42">
        <v>15538</v>
      </c>
      <c r="T293" s="42" t="s">
        <v>27</v>
      </c>
      <c r="U293" s="41"/>
      <c r="V293" s="47"/>
    </row>
    <row r="294" spans="1:22" s="10" customFormat="1" ht="27" customHeight="1" x14ac:dyDescent="0.25">
      <c r="A294" s="132"/>
      <c r="B294" s="126" t="s">
        <v>12</v>
      </c>
      <c r="C294" s="126"/>
      <c r="D294" s="126"/>
      <c r="E294" s="126"/>
      <c r="F294" s="126"/>
      <c r="G294" s="126"/>
      <c r="H294" s="126"/>
      <c r="I294" s="126"/>
      <c r="J294" s="126"/>
      <c r="K294" s="127"/>
      <c r="L294" s="41">
        <v>245850</v>
      </c>
      <c r="M294" s="41">
        <v>10250</v>
      </c>
      <c r="N294" s="41">
        <v>1850</v>
      </c>
      <c r="O294" s="41">
        <v>254250</v>
      </c>
      <c r="P294" s="41">
        <v>26967</v>
      </c>
      <c r="Q294" s="41">
        <v>281217</v>
      </c>
      <c r="R294" s="41">
        <v>7855149</v>
      </c>
      <c r="S294" s="41">
        <v>290931</v>
      </c>
      <c r="T294" s="41"/>
      <c r="U294" s="41"/>
    </row>
  </sheetData>
  <mergeCells count="17">
    <mergeCell ref="B215:K215"/>
    <mergeCell ref="A3:A294"/>
    <mergeCell ref="B1:U1"/>
    <mergeCell ref="B216:U216"/>
    <mergeCell ref="B240:K240"/>
    <mergeCell ref="B241:U241"/>
    <mergeCell ref="B271:U271"/>
    <mergeCell ref="B65:U65"/>
    <mergeCell ref="B111:U111"/>
    <mergeCell ref="B129:U129"/>
    <mergeCell ref="B151:K151"/>
    <mergeCell ref="B270:K270"/>
    <mergeCell ref="B294:K294"/>
    <mergeCell ref="B152:U152"/>
    <mergeCell ref="B189:E189"/>
    <mergeCell ref="B190:K190"/>
    <mergeCell ref="B191:U19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Mymensing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2020-02-03T10:54:21Z</dcterms:modified>
</cp:coreProperties>
</file>