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0" windowWidth="20460" windowHeight="8280"/>
  </bookViews>
  <sheets>
    <sheet name="Rangpur" sheetId="3" r:id="rId1"/>
  </sheets>
  <definedNames>
    <definedName name="_xlnm._FilterDatabase" localSheetId="0" hidden="1">Rangpur!$E$1:$E$382</definedName>
  </definedNames>
  <calcPr calcId="144525"/>
</workbook>
</file>

<file path=xl/calcChain.xml><?xml version="1.0" encoding="utf-8"?>
<calcChain xmlns="http://schemas.openxmlformats.org/spreadsheetml/2006/main">
  <c r="Q273" i="3" l="1"/>
  <c r="P273" i="3"/>
  <c r="O273" i="3"/>
  <c r="N273" i="3"/>
  <c r="L273" i="3"/>
  <c r="P258" i="3"/>
  <c r="O258" i="3"/>
  <c r="L258" i="3"/>
  <c r="S257" i="3"/>
  <c r="Q257" i="3"/>
  <c r="S256" i="3"/>
  <c r="Q256" i="3"/>
  <c r="S255" i="3"/>
  <c r="Q255" i="3"/>
  <c r="S254" i="3"/>
  <c r="Q254" i="3"/>
  <c r="S253" i="3"/>
  <c r="Q253" i="3"/>
  <c r="S252" i="3"/>
  <c r="Q252" i="3"/>
  <c r="Q258" i="3" s="1"/>
  <c r="Q248" i="3"/>
  <c r="O248" i="3"/>
  <c r="L248" i="3"/>
  <c r="R227" i="3"/>
  <c r="P227" i="3"/>
  <c r="O227" i="3"/>
  <c r="L227" i="3"/>
  <c r="S216" i="3"/>
  <c r="Q216" i="3"/>
  <c r="S215" i="3"/>
  <c r="Q215" i="3"/>
  <c r="S214" i="3"/>
  <c r="Q214" i="3"/>
  <c r="S213" i="3"/>
  <c r="Q213" i="3"/>
  <c r="S212" i="3"/>
  <c r="Q212" i="3"/>
  <c r="Q227" i="3"/>
  <c r="R207" i="3" l="1"/>
  <c r="S207" i="3" s="1"/>
  <c r="P207" i="3"/>
  <c r="M207" i="3"/>
  <c r="L207" i="3"/>
  <c r="S206" i="3"/>
  <c r="N206" i="3"/>
  <c r="O206" i="3" s="1"/>
  <c r="Q206" i="3" s="1"/>
  <c r="K206" i="3"/>
  <c r="S205" i="3"/>
  <c r="N205" i="3"/>
  <c r="O205" i="3" s="1"/>
  <c r="Q205" i="3" s="1"/>
  <c r="K205" i="3"/>
  <c r="S204" i="3"/>
  <c r="N204" i="3"/>
  <c r="O204" i="3" s="1"/>
  <c r="Q204" i="3" s="1"/>
  <c r="K204" i="3"/>
  <c r="S203" i="3"/>
  <c r="N203" i="3"/>
  <c r="O203" i="3" s="1"/>
  <c r="Q203" i="3" s="1"/>
  <c r="K203" i="3"/>
  <c r="S202" i="3"/>
  <c r="N202" i="3"/>
  <c r="O202" i="3" s="1"/>
  <c r="Q202" i="3" s="1"/>
  <c r="K202" i="3"/>
  <c r="S201" i="3"/>
  <c r="N201" i="3"/>
  <c r="O201" i="3" s="1"/>
  <c r="Q201" i="3" s="1"/>
  <c r="K201" i="3"/>
  <c r="S200" i="3"/>
  <c r="N200" i="3"/>
  <c r="O200" i="3" s="1"/>
  <c r="Q200" i="3" s="1"/>
  <c r="K200" i="3"/>
  <c r="S199" i="3"/>
  <c r="N199" i="3"/>
  <c r="O199" i="3" s="1"/>
  <c r="Q199" i="3" s="1"/>
  <c r="K199" i="3"/>
  <c r="S198" i="3"/>
  <c r="N198" i="3"/>
  <c r="O198" i="3" s="1"/>
  <c r="Q198" i="3" s="1"/>
  <c r="K198" i="3"/>
  <c r="S197" i="3"/>
  <c r="N197" i="3"/>
  <c r="O197" i="3" s="1"/>
  <c r="Q197" i="3" s="1"/>
  <c r="K197" i="3"/>
  <c r="S196" i="3"/>
  <c r="N196" i="3"/>
  <c r="O196" i="3" s="1"/>
  <c r="Q196" i="3" s="1"/>
  <c r="K196" i="3"/>
  <c r="S195" i="3"/>
  <c r="N195" i="3"/>
  <c r="O195" i="3" s="1"/>
  <c r="Q195" i="3" s="1"/>
  <c r="K195" i="3"/>
  <c r="S194" i="3"/>
  <c r="N194" i="3"/>
  <c r="O194" i="3" s="1"/>
  <c r="Q194" i="3" s="1"/>
  <c r="K194" i="3"/>
  <c r="S193" i="3"/>
  <c r="N193" i="3"/>
  <c r="O193" i="3" s="1"/>
  <c r="Q193" i="3" s="1"/>
  <c r="K193" i="3"/>
  <c r="S192" i="3"/>
  <c r="N192" i="3"/>
  <c r="O192" i="3" s="1"/>
  <c r="Q192" i="3" s="1"/>
  <c r="K192" i="3"/>
  <c r="S191" i="3"/>
  <c r="N191" i="3"/>
  <c r="O191" i="3" s="1"/>
  <c r="Q191" i="3" s="1"/>
  <c r="K191" i="3"/>
  <c r="S190" i="3"/>
  <c r="N190" i="3"/>
  <c r="O190" i="3" s="1"/>
  <c r="Q190" i="3" s="1"/>
  <c r="K190" i="3"/>
  <c r="S189" i="3"/>
  <c r="N189" i="3"/>
  <c r="O189" i="3" s="1"/>
  <c r="Q189" i="3" s="1"/>
  <c r="K189" i="3"/>
  <c r="S188" i="3"/>
  <c r="N188" i="3"/>
  <c r="O188" i="3" s="1"/>
  <c r="Q188" i="3" s="1"/>
  <c r="K188" i="3"/>
  <c r="S187" i="3"/>
  <c r="N187" i="3"/>
  <c r="O187" i="3" s="1"/>
  <c r="Q187" i="3" s="1"/>
  <c r="K187" i="3"/>
  <c r="S186" i="3"/>
  <c r="N186" i="3"/>
  <c r="O186" i="3" s="1"/>
  <c r="Q186" i="3" s="1"/>
  <c r="K186" i="3"/>
  <c r="S185" i="3"/>
  <c r="N185" i="3"/>
  <c r="N207" i="3" s="1"/>
  <c r="K185" i="3"/>
  <c r="S184" i="3"/>
  <c r="N184" i="3"/>
  <c r="O184" i="3" s="1"/>
  <c r="Q184" i="3" s="1"/>
  <c r="K184" i="3"/>
  <c r="S183" i="3"/>
  <c r="N183" i="3"/>
  <c r="O183" i="3" s="1"/>
  <c r="Q183" i="3" s="1"/>
  <c r="K183" i="3"/>
  <c r="N182" i="3"/>
  <c r="K182" i="3"/>
  <c r="R179" i="3"/>
  <c r="P179" i="3"/>
  <c r="O179" i="3"/>
  <c r="L179" i="3"/>
  <c r="S178" i="3"/>
  <c r="S177" i="3"/>
  <c r="S176" i="3"/>
  <c r="S175" i="3"/>
  <c r="S174" i="3"/>
  <c r="S173" i="3"/>
  <c r="S172" i="3"/>
  <c r="S171" i="3"/>
  <c r="S170" i="3"/>
  <c r="S169" i="3"/>
  <c r="S168" i="3"/>
  <c r="S167" i="3"/>
  <c r="Q167" i="3"/>
  <c r="S166" i="3"/>
  <c r="Q166" i="3"/>
  <c r="S165" i="3"/>
  <c r="Q165" i="3"/>
  <c r="S164" i="3"/>
  <c r="Q164" i="3"/>
  <c r="S163" i="3"/>
  <c r="Q163" i="3"/>
  <c r="S162" i="3"/>
  <c r="Q162" i="3"/>
  <c r="S161" i="3"/>
  <c r="Q161" i="3"/>
  <c r="S160" i="3"/>
  <c r="Q160" i="3"/>
  <c r="Q179" i="3" s="1"/>
  <c r="P156" i="3"/>
  <c r="N156" i="3"/>
  <c r="M156" i="3"/>
  <c r="L156" i="3"/>
  <c r="S155" i="3"/>
  <c r="Q155" i="3"/>
  <c r="K155" i="3"/>
  <c r="S154" i="3"/>
  <c r="Q154" i="3"/>
  <c r="K154" i="3"/>
  <c r="S153" i="3"/>
  <c r="Q153" i="3"/>
  <c r="K153" i="3"/>
  <c r="S152" i="3"/>
  <c r="O152" i="3"/>
  <c r="Q152" i="3" s="1"/>
  <c r="K152" i="3"/>
  <c r="S151" i="3"/>
  <c r="Q151" i="3"/>
  <c r="K151" i="3"/>
  <c r="S150" i="3"/>
  <c r="O150" i="3"/>
  <c r="Q150" i="3" s="1"/>
  <c r="K150" i="3"/>
  <c r="S149" i="3"/>
  <c r="O149" i="3"/>
  <c r="Q149" i="3" s="1"/>
  <c r="K149" i="3"/>
  <c r="S148" i="3"/>
  <c r="Q148" i="3"/>
  <c r="K148" i="3"/>
  <c r="S147" i="3"/>
  <c r="O147" i="3"/>
  <c r="Q147" i="3" s="1"/>
  <c r="K147" i="3"/>
  <c r="S146" i="3"/>
  <c r="Q146" i="3"/>
  <c r="K146" i="3"/>
  <c r="S145" i="3"/>
  <c r="Q145" i="3"/>
  <c r="K145" i="3"/>
  <c r="S144" i="3"/>
  <c r="Q144" i="3"/>
  <c r="K144" i="3"/>
  <c r="S143" i="3"/>
  <c r="Q143" i="3"/>
  <c r="K143" i="3"/>
  <c r="S142" i="3"/>
  <c r="Q142" i="3"/>
  <c r="K142" i="3"/>
  <c r="S141" i="3"/>
  <c r="Q141" i="3"/>
  <c r="K141" i="3"/>
  <c r="S140" i="3"/>
  <c r="Q140" i="3"/>
  <c r="K140" i="3"/>
  <c r="S139" i="3"/>
  <c r="O139" i="3"/>
  <c r="Q139" i="3" s="1"/>
  <c r="K139" i="3"/>
  <c r="S138" i="3"/>
  <c r="Q138" i="3"/>
  <c r="K138" i="3"/>
  <c r="O137" i="3"/>
  <c r="Q137" i="3" s="1"/>
  <c r="K137" i="3"/>
  <c r="O156" i="3"/>
  <c r="K136" i="3"/>
  <c r="P133" i="3"/>
  <c r="N133" i="3"/>
  <c r="M133" i="3"/>
  <c r="L133" i="3"/>
  <c r="S132" i="3"/>
  <c r="O132" i="3"/>
  <c r="Q132" i="3" s="1"/>
  <c r="K132" i="3"/>
  <c r="S131" i="3"/>
  <c r="O131" i="3"/>
  <c r="Q131" i="3" s="1"/>
  <c r="K131" i="3"/>
  <c r="S130" i="3"/>
  <c r="O130" i="3"/>
  <c r="Q130" i="3" s="1"/>
  <c r="K130" i="3"/>
  <c r="S129" i="3"/>
  <c r="O129" i="3"/>
  <c r="Q129" i="3" s="1"/>
  <c r="K129" i="3"/>
  <c r="S128" i="3"/>
  <c r="O128" i="3"/>
  <c r="Q128" i="3" s="1"/>
  <c r="K128" i="3"/>
  <c r="S127" i="3"/>
  <c r="O127" i="3"/>
  <c r="Q127" i="3" s="1"/>
  <c r="K127" i="3"/>
  <c r="S126" i="3"/>
  <c r="O126" i="3"/>
  <c r="Q126" i="3" s="1"/>
  <c r="K126" i="3"/>
  <c r="S125" i="3"/>
  <c r="O125" i="3"/>
  <c r="Q125" i="3" s="1"/>
  <c r="K125" i="3"/>
  <c r="S124" i="3"/>
  <c r="O124" i="3"/>
  <c r="Q124" i="3" s="1"/>
  <c r="K124" i="3"/>
  <c r="S123" i="3"/>
  <c r="O123" i="3"/>
  <c r="Q123" i="3" s="1"/>
  <c r="K123" i="3"/>
  <c r="S122" i="3"/>
  <c r="O122" i="3"/>
  <c r="Q122" i="3" s="1"/>
  <c r="K122" i="3"/>
  <c r="S121" i="3"/>
  <c r="O121" i="3"/>
  <c r="Q121" i="3" s="1"/>
  <c r="K121" i="3"/>
  <c r="S120" i="3"/>
  <c r="O120" i="3"/>
  <c r="Q120" i="3" s="1"/>
  <c r="K120" i="3"/>
  <c r="S119" i="3"/>
  <c r="O119" i="3"/>
  <c r="Q119" i="3" s="1"/>
  <c r="K119" i="3"/>
  <c r="S118" i="3"/>
  <c r="O118" i="3"/>
  <c r="Q118" i="3" s="1"/>
  <c r="K118" i="3"/>
  <c r="S117" i="3"/>
  <c r="O117" i="3"/>
  <c r="Q117" i="3" s="1"/>
  <c r="K117" i="3"/>
  <c r="S116" i="3"/>
  <c r="O116" i="3"/>
  <c r="Q116" i="3" s="1"/>
  <c r="K116" i="3"/>
  <c r="S115" i="3"/>
  <c r="O115" i="3"/>
  <c r="Q115" i="3" s="1"/>
  <c r="K115" i="3"/>
  <c r="S114" i="3"/>
  <c r="O114" i="3"/>
  <c r="Q114" i="3" s="1"/>
  <c r="K114" i="3"/>
  <c r="S113" i="3"/>
  <c r="O113" i="3"/>
  <c r="Q113" i="3" s="1"/>
  <c r="K113" i="3"/>
  <c r="S112" i="3"/>
  <c r="O112" i="3"/>
  <c r="Q112" i="3" s="1"/>
  <c r="K112" i="3"/>
  <c r="S111" i="3"/>
  <c r="O111" i="3"/>
  <c r="Q111" i="3" s="1"/>
  <c r="K111" i="3"/>
  <c r="S110" i="3"/>
  <c r="O110" i="3"/>
  <c r="Q110" i="3" s="1"/>
  <c r="K110" i="3"/>
  <c r="O109" i="3"/>
  <c r="Q109" i="3" s="1"/>
  <c r="K109" i="3"/>
  <c r="K108" i="3"/>
  <c r="O133" i="3"/>
  <c r="K107" i="3"/>
  <c r="Q133" i="3" l="1"/>
  <c r="Q156" i="3"/>
  <c r="O185" i="3"/>
  <c r="O207" i="3" l="1"/>
  <c r="Q185" i="3"/>
  <c r="Q207" i="3" s="1"/>
  <c r="R104" i="3" l="1"/>
  <c r="Q104" i="3"/>
  <c r="O104" i="3"/>
  <c r="N104" i="3"/>
  <c r="L104" i="3"/>
  <c r="Q81" i="3" l="1"/>
  <c r="P81" i="3"/>
  <c r="O81" i="3"/>
  <c r="N81" i="3"/>
  <c r="M81" i="3"/>
  <c r="L81" i="3"/>
  <c r="P59" i="3" l="1"/>
  <c r="N59" i="3"/>
  <c r="L59" i="3"/>
  <c r="O59" i="3" s="1"/>
  <c r="Q59" i="3" s="1"/>
  <c r="O58" i="3"/>
  <c r="Q58" i="3" s="1"/>
  <c r="O57" i="3"/>
  <c r="Q57" i="3" s="1"/>
  <c r="O56" i="3"/>
  <c r="Q56" i="3" s="1"/>
  <c r="O55" i="3"/>
  <c r="Q55" i="3" s="1"/>
  <c r="O54" i="3"/>
  <c r="Q54" i="3" s="1"/>
  <c r="O53" i="3"/>
  <c r="Q53" i="3" s="1"/>
  <c r="O52" i="3"/>
  <c r="Q52" i="3" s="1"/>
  <c r="O51" i="3"/>
  <c r="Q51" i="3" s="1"/>
  <c r="O50" i="3"/>
  <c r="Q50" i="3" s="1"/>
  <c r="O49" i="3"/>
  <c r="Q49" i="3" s="1"/>
  <c r="O48" i="3"/>
  <c r="Q48" i="3" s="1"/>
  <c r="O47" i="3"/>
  <c r="Q47" i="3" s="1"/>
  <c r="O46" i="3"/>
  <c r="Q46" i="3" s="1"/>
  <c r="O45" i="3"/>
  <c r="Q45" i="3" s="1"/>
  <c r="O44" i="3"/>
  <c r="Q44" i="3" s="1"/>
  <c r="O43" i="3"/>
  <c r="Q43" i="3" s="1"/>
  <c r="O42" i="3"/>
  <c r="Q42" i="3" s="1"/>
  <c r="O41" i="3"/>
  <c r="Q41" i="3" s="1"/>
  <c r="O40" i="3"/>
  <c r="Q40" i="3" s="1"/>
  <c r="R36" i="3" l="1"/>
  <c r="P36" i="3"/>
  <c r="L36" i="3"/>
  <c r="O13" i="3"/>
  <c r="O36" i="3" s="1"/>
  <c r="Q13" i="3" l="1"/>
  <c r="Q36" i="3" s="1"/>
</calcChain>
</file>

<file path=xl/sharedStrings.xml><?xml version="1.0" encoding="utf-8"?>
<sst xmlns="http://schemas.openxmlformats.org/spreadsheetml/2006/main" count="1137" uniqueCount="442">
  <si>
    <t>SL</t>
  </si>
  <si>
    <t>Net Pay able Salary</t>
  </si>
  <si>
    <t>Net Pay able TA/DA</t>
  </si>
  <si>
    <t>Total Net Pay Amount</t>
  </si>
  <si>
    <t>Remarks</t>
  </si>
  <si>
    <t>Total</t>
  </si>
  <si>
    <t>SO</t>
  </si>
  <si>
    <t>SI</t>
  </si>
  <si>
    <t>SR</t>
  </si>
  <si>
    <t>CM</t>
  </si>
  <si>
    <t>Territory wise Monthly Attendance and Salary Sheet</t>
  </si>
  <si>
    <t>Code</t>
  </si>
  <si>
    <t>Name</t>
  </si>
  <si>
    <t>Designation</t>
  </si>
  <si>
    <t>Date Of join</t>
  </si>
  <si>
    <t>Physical attendance</t>
  </si>
  <si>
    <t>Leave</t>
  </si>
  <si>
    <t>Weekly off</t>
  </si>
  <si>
    <t>Absence</t>
  </si>
  <si>
    <t>Payable Attendance</t>
  </si>
  <si>
    <t>Monthly Salary</t>
  </si>
  <si>
    <t>Area/city allowance</t>
  </si>
  <si>
    <t>Deducation</t>
  </si>
  <si>
    <t>Total Sales Value-Following Month</t>
  </si>
  <si>
    <t>Daily Average Sales Value</t>
  </si>
  <si>
    <t>Grade</t>
  </si>
  <si>
    <t>16229</t>
  </si>
  <si>
    <t>Md. Ashfaque Hossain</t>
  </si>
  <si>
    <t>DMI</t>
  </si>
  <si>
    <t>20/03/2007</t>
  </si>
  <si>
    <t>16757</t>
  </si>
  <si>
    <t>Tuhin Paul</t>
  </si>
  <si>
    <t>RSI</t>
  </si>
  <si>
    <t>36748</t>
  </si>
  <si>
    <t>Md. Al-Amin Mondol</t>
  </si>
  <si>
    <t>TSO</t>
  </si>
  <si>
    <t>36787</t>
  </si>
  <si>
    <t>Sayed Moshiur Rahman</t>
  </si>
  <si>
    <t>NEW</t>
  </si>
  <si>
    <t>Md.Mahabubul Alom</t>
  </si>
  <si>
    <t>Md.Tuhidul Islam</t>
  </si>
  <si>
    <t>16739</t>
  </si>
  <si>
    <t>Md. Rezabul Islam</t>
  </si>
  <si>
    <t>A</t>
  </si>
  <si>
    <t>16741</t>
  </si>
  <si>
    <t>Md. Jahangir Alam</t>
  </si>
  <si>
    <t>16743</t>
  </si>
  <si>
    <t>Md. Mostafijur Rahman</t>
  </si>
  <si>
    <t>C</t>
  </si>
  <si>
    <t>16753</t>
  </si>
  <si>
    <t>Md. Moshiur Rahman</t>
  </si>
  <si>
    <t>20893</t>
  </si>
  <si>
    <t>Md. Abul Fazal</t>
  </si>
  <si>
    <t>B</t>
  </si>
  <si>
    <t>25491</t>
  </si>
  <si>
    <t>Samsuzzaman</t>
  </si>
  <si>
    <t>28323</t>
  </si>
  <si>
    <t>Md. Faridul Haque</t>
  </si>
  <si>
    <t>34880</t>
  </si>
  <si>
    <t>Md. Akhinur Islam</t>
  </si>
  <si>
    <t>35477</t>
  </si>
  <si>
    <t>Md. Monowarul Islam</t>
  </si>
  <si>
    <t>37105</t>
  </si>
  <si>
    <t>Md. Habibur Rahman</t>
  </si>
  <si>
    <t>Md.Ziaul Islam Imon</t>
  </si>
  <si>
    <t>Md.Rakibul Islam Nurnobi</t>
  </si>
  <si>
    <t>16747</t>
  </si>
  <si>
    <t>Md. Aminul Hoque</t>
  </si>
  <si>
    <t>16745</t>
  </si>
  <si>
    <t>Md. Jewal Rana-2</t>
  </si>
  <si>
    <t>16744</t>
  </si>
  <si>
    <t>Md. Joynal Abeden</t>
  </si>
  <si>
    <t>16746</t>
  </si>
  <si>
    <t>Md. Jewal Meah</t>
  </si>
  <si>
    <t>16749</t>
  </si>
  <si>
    <t>Md. Tazebar Rahman</t>
  </si>
  <si>
    <t>16750</t>
  </si>
  <si>
    <t>Shankar Chandra Mohonto</t>
  </si>
  <si>
    <t>16751</t>
  </si>
  <si>
    <t>Md. Ajijul Islam</t>
  </si>
  <si>
    <t>16755</t>
  </si>
  <si>
    <t>Nur Mohammad</t>
  </si>
  <si>
    <t>37785</t>
  </si>
  <si>
    <t>Md. Andazul Islam</t>
  </si>
  <si>
    <t>Md.Rezabi Hasan</t>
  </si>
  <si>
    <t>Md.Ismail Hossan</t>
  </si>
  <si>
    <t>Munmun Nahar</t>
  </si>
  <si>
    <t>Rani Akter</t>
  </si>
  <si>
    <t>Md.Mohir Uddin</t>
  </si>
  <si>
    <t>DRIVER</t>
  </si>
  <si>
    <t>6/5/2006</t>
  </si>
  <si>
    <t>Date of Join</t>
  </si>
  <si>
    <t>Arear/cityallowance</t>
  </si>
  <si>
    <t>Net Pay-able Salary</t>
  </si>
  <si>
    <t>Net Pay-able TA/DA</t>
  </si>
  <si>
    <t>Total Sales Value</t>
  </si>
  <si>
    <t>Harunur Rashid</t>
  </si>
  <si>
    <t>Tso</t>
  </si>
  <si>
    <t>8.26.2018</t>
  </si>
  <si>
    <t>Golam Mostofa</t>
  </si>
  <si>
    <t>sr</t>
  </si>
  <si>
    <t>5.17.2009</t>
  </si>
  <si>
    <t>Rafikul Islam</t>
  </si>
  <si>
    <t>4.26.2010</t>
  </si>
  <si>
    <t>Md Sojib Hossain</t>
  </si>
  <si>
    <t>11.26.2018</t>
  </si>
  <si>
    <t>Bablu Mia</t>
  </si>
  <si>
    <t>cm</t>
  </si>
  <si>
    <t>1.10.2019</t>
  </si>
  <si>
    <t>new</t>
  </si>
  <si>
    <t>Kajol Hok</t>
  </si>
  <si>
    <t>So</t>
  </si>
  <si>
    <t>16.10.2019</t>
  </si>
  <si>
    <t>Monir Hossain</t>
  </si>
  <si>
    <t>23.11.2019</t>
  </si>
  <si>
    <t>Aminul Islam</t>
  </si>
  <si>
    <t>8.3.2019</t>
  </si>
  <si>
    <t>Robel Ahmed</t>
  </si>
  <si>
    <t>13.11.2019</t>
  </si>
  <si>
    <t>Tajul Islam</t>
  </si>
  <si>
    <t>6.30.2009</t>
  </si>
  <si>
    <t>Md Sohel</t>
  </si>
  <si>
    <t>2.5.2014</t>
  </si>
  <si>
    <t>Left Employe</t>
  </si>
  <si>
    <t>Md Taijul Islam</t>
  </si>
  <si>
    <t>2.18.2014</t>
  </si>
  <si>
    <t>Jahadul Islam</t>
  </si>
  <si>
    <t>6.1.2009</t>
  </si>
  <si>
    <t>Dulal Chandra</t>
  </si>
  <si>
    <t>12.10.2014</t>
  </si>
  <si>
    <t>Gobindra Das</t>
  </si>
  <si>
    <t>Abdul Hai</t>
  </si>
  <si>
    <t>14.8.2019</t>
  </si>
  <si>
    <t>Md Arsadul</t>
  </si>
  <si>
    <t>26.12.2019</t>
  </si>
  <si>
    <t>Ariful Islam</t>
  </si>
  <si>
    <t>26.10.2019</t>
  </si>
  <si>
    <t>Md Mitu</t>
  </si>
  <si>
    <t>Sr</t>
  </si>
  <si>
    <t>1.1.2020</t>
  </si>
  <si>
    <t>LP</t>
  </si>
  <si>
    <t>Md Sakil</t>
  </si>
  <si>
    <t>Territory:   Lalmonirhat                                         Region:      Rangpur                                                 Division:      Rangpur                                          Month:       Jan-20                                      Working Day-26</t>
  </si>
  <si>
    <t>Abu Shatdat Md.Khademul Islam</t>
  </si>
  <si>
    <t xml:space="preserve">ANM SHAHNEWAZ </t>
  </si>
  <si>
    <t>Md.Sadequl Islam</t>
  </si>
  <si>
    <t>Md.Alom Mia</t>
  </si>
  <si>
    <t xml:space="preserve">Md.Khabedur Rahman </t>
  </si>
  <si>
    <t xml:space="preserve">Md.Mizanur Rahman </t>
  </si>
  <si>
    <t xml:space="preserve">2 days absence </t>
  </si>
  <si>
    <t xml:space="preserve">Md.Habibur Rahman </t>
  </si>
  <si>
    <t xml:space="preserve">Md.Manik Hossain </t>
  </si>
  <si>
    <t>Md.Rubel Mia</t>
  </si>
  <si>
    <t>Md.Nurul Amin</t>
  </si>
  <si>
    <t>New</t>
  </si>
  <si>
    <t>Md.Eiasin Ali</t>
  </si>
  <si>
    <t xml:space="preserve">Md.Robiul Islam </t>
  </si>
  <si>
    <t>Md.Humayun Kabir</t>
  </si>
  <si>
    <t>Md Josim Uddin</t>
  </si>
  <si>
    <t>Md.Nadiruzzaman Biddut</t>
  </si>
  <si>
    <t>Md.Moshadul Islam</t>
  </si>
  <si>
    <t xml:space="preserve">Md.Shamimur Rahman </t>
  </si>
  <si>
    <t xml:space="preserve">1 day absence </t>
  </si>
  <si>
    <t xml:space="preserve">Md.Rafiquzzaman </t>
  </si>
  <si>
    <t xml:space="preserve">Mu Jahangir Kabir </t>
  </si>
  <si>
    <t>20.06.2019</t>
  </si>
  <si>
    <t>Territory: Mithapukur                        Region: Rangpur                                             Division:Rangpur                                             Month: January-2020                                    Working Day-27</t>
  </si>
  <si>
    <t>MD NUR HOSSAIN</t>
  </si>
  <si>
    <t>20/6/2019</t>
  </si>
  <si>
    <t>UZZAL CHANDRA SARKER</t>
  </si>
  <si>
    <t>26/11/2019</t>
  </si>
  <si>
    <t>MD SHAH KAMAL</t>
  </si>
  <si>
    <t>13/12/2019</t>
  </si>
  <si>
    <t>NAMUL HUDA LITON</t>
  </si>
  <si>
    <t>25/9/2009</t>
  </si>
  <si>
    <t>MD NAZMUL HOQUE</t>
  </si>
  <si>
    <t>27/10/2014</t>
  </si>
  <si>
    <t>MD HARUNUR RASHID</t>
  </si>
  <si>
    <t>MD AMINUL ISLAM</t>
  </si>
  <si>
    <t>MD ARIF MIAH</t>
  </si>
  <si>
    <t>MD NUR ALAM</t>
  </si>
  <si>
    <t>MD SULTAN MIA</t>
  </si>
  <si>
    <t>26/9/2016</t>
  </si>
  <si>
    <t>MD SHAH ALAM</t>
  </si>
  <si>
    <t>26/3/2016</t>
  </si>
  <si>
    <t>MOBASSER HOSSAIN</t>
  </si>
  <si>
    <t>28/11/2015</t>
  </si>
  <si>
    <t>MD SOHEL RANA</t>
  </si>
  <si>
    <t>26/10/2019</t>
  </si>
  <si>
    <t>MD ATIUR RAHMAN</t>
  </si>
  <si>
    <t>MD SALIM REZA</t>
  </si>
  <si>
    <t xml:space="preserve"> </t>
  </si>
  <si>
    <t>MD ROKUNUZZAMAN</t>
  </si>
  <si>
    <t>MD SALIM MIA</t>
  </si>
  <si>
    <t>MD MIZANUR  RAHMAN</t>
  </si>
  <si>
    <t>26/9/2019</t>
  </si>
  <si>
    <t>F</t>
  </si>
  <si>
    <t>Left Employ</t>
  </si>
  <si>
    <t>MD BADOL MIA</t>
  </si>
  <si>
    <t>MD BULBUL AHMED</t>
  </si>
  <si>
    <t>18/11/2019</t>
  </si>
  <si>
    <t xml:space="preserve">                                                                                                                                       Total=</t>
  </si>
  <si>
    <t>Territory: Kurigarm                                            Region: Rangpur                                                      Division: Rongpur                                              Month:   january                                          Working Day-26</t>
  </si>
  <si>
    <t>Territory: Dinajpur                                      Region:Dinajpur                                        Division:Rangpur                                              Month:January-20                                             Working Day-27 Days</t>
  </si>
  <si>
    <t>Md. Tazul Islam</t>
  </si>
  <si>
    <t>Rajib Hossain Khan</t>
  </si>
  <si>
    <t>Md. Lutful Azom</t>
  </si>
  <si>
    <t>Md. Abdur Rahim Salim</t>
  </si>
  <si>
    <t>Abu Boker Siddik</t>
  </si>
  <si>
    <t>Md. Abu Sayem</t>
  </si>
  <si>
    <t xml:space="preserve">Md. Arman Ali </t>
  </si>
  <si>
    <t>Md. Sayful Islam</t>
  </si>
  <si>
    <t>Md. saiful Islam</t>
  </si>
  <si>
    <t>Md.Rashed Islam</t>
  </si>
  <si>
    <t xml:space="preserve">Transfer From Nillphamari </t>
  </si>
  <si>
    <t>Manik Chandra Ray</t>
  </si>
  <si>
    <t>Milon Kumar Saha</t>
  </si>
  <si>
    <t>Md. Saddam Hossain</t>
  </si>
  <si>
    <t>Md. Moslem Uddin</t>
  </si>
  <si>
    <t>Md. Shoriful Islam</t>
  </si>
  <si>
    <t>Md. Sadekul Islam</t>
  </si>
  <si>
    <t>Md. Abed Ali</t>
  </si>
  <si>
    <t>Md. Asadur Jaman</t>
  </si>
  <si>
    <t>Sarawerdi Sah</t>
  </si>
  <si>
    <t>Pollob Sarker</t>
  </si>
  <si>
    <t>Md. Mohin</t>
  </si>
  <si>
    <t>Rafiqul Islam</t>
  </si>
  <si>
    <t>Md. Ashraful Islam</t>
  </si>
  <si>
    <t>Md. Sonu</t>
  </si>
  <si>
    <t>Md. Belayet Hossain</t>
  </si>
  <si>
    <t>Emon Babu</t>
  </si>
  <si>
    <t>Territory : Nilphamari</t>
  </si>
  <si>
    <t>Region : Dinajpur</t>
  </si>
  <si>
    <t>Division : Rangpur</t>
  </si>
  <si>
    <t>Month : January-2020</t>
  </si>
  <si>
    <t xml:space="preserve">         Working Days : 27</t>
  </si>
  <si>
    <t>Physical Attendance</t>
  </si>
  <si>
    <t>Weekly Off</t>
  </si>
  <si>
    <t>Abscnce</t>
  </si>
  <si>
    <t>Arear/ City Allowance</t>
  </si>
  <si>
    <t>Deduction</t>
  </si>
  <si>
    <t>Net Payable Salary</t>
  </si>
  <si>
    <t>Net Payable TA/DA</t>
  </si>
  <si>
    <t>Md. Sohebul Islam</t>
  </si>
  <si>
    <t>Md. Ripon Miah</t>
  </si>
  <si>
    <t>Sree Dalim Kumar Roy</t>
  </si>
  <si>
    <t>Md. Masud Rana</t>
  </si>
  <si>
    <t>Md.  Shahalom</t>
  </si>
  <si>
    <t>Md. Asadul Hoque</t>
  </si>
  <si>
    <t>Md. Hasinur  Rahman</t>
  </si>
  <si>
    <t>Md. Rezaul Karim</t>
  </si>
  <si>
    <t>Md. Rabiul Islam</t>
  </si>
  <si>
    <t>Md. Mohikul Islam</t>
  </si>
  <si>
    <t>Md. Rejaul Karim</t>
  </si>
  <si>
    <t>Abdullah Al Mamun</t>
  </si>
  <si>
    <t>Md. Jahenur Islam</t>
  </si>
  <si>
    <t>26/9/19</t>
  </si>
  <si>
    <t>Kanai Chandro Sha</t>
  </si>
  <si>
    <t>28/9/19</t>
  </si>
  <si>
    <t>Ratan Das</t>
  </si>
  <si>
    <t>Jouyanta Kumar Roy</t>
  </si>
  <si>
    <t>Badal Rahaman</t>
  </si>
  <si>
    <t>Polash Chondro Roy</t>
  </si>
  <si>
    <t>Md. Hanif Khan</t>
  </si>
  <si>
    <t>Abdul Selim</t>
  </si>
  <si>
    <t>Territory Total</t>
  </si>
  <si>
    <t>Territory:  Sayedpur                                          Region: Dinajpur                                                      Division: Rangpur                                               Month: January                                         Working Day- 27</t>
  </si>
  <si>
    <t>Md. Afsaruzzaman</t>
  </si>
  <si>
    <t>31.10.2015</t>
  </si>
  <si>
    <t>Md.Saiful Islam</t>
  </si>
  <si>
    <t>26.05.2017</t>
  </si>
  <si>
    <t>Md.Dulal Hossain Sarkar</t>
  </si>
  <si>
    <t>28.10.2017</t>
  </si>
  <si>
    <t xml:space="preserve">Md.Faruq Hossain </t>
  </si>
  <si>
    <t>10.02.2009</t>
  </si>
  <si>
    <t xml:space="preserve">Sree Anil Chandra </t>
  </si>
  <si>
    <t>01.01.2008</t>
  </si>
  <si>
    <t>Abu Saleh Musa</t>
  </si>
  <si>
    <t>26.11.2018</t>
  </si>
  <si>
    <t>Md. Iman Ali</t>
  </si>
  <si>
    <t>26.02.2019</t>
  </si>
  <si>
    <t>Md. Altab Hossen</t>
  </si>
  <si>
    <t>11.05.2019</t>
  </si>
  <si>
    <t>Md. Shihab Sumon</t>
  </si>
  <si>
    <t>01.09.2019</t>
  </si>
  <si>
    <t>Md. Abu Bakar</t>
  </si>
  <si>
    <t>04.11.2017</t>
  </si>
  <si>
    <t>Md. Zahidul Islam</t>
  </si>
  <si>
    <t>26.01.2017</t>
  </si>
  <si>
    <t>Md. Imran</t>
  </si>
  <si>
    <t>26.10.2017</t>
  </si>
  <si>
    <t xml:space="preserve">Md.Jahangir Alam </t>
  </si>
  <si>
    <t>04.01.2015</t>
  </si>
  <si>
    <t>Md.Nazmul Islam</t>
  </si>
  <si>
    <t>10.09.2017</t>
  </si>
  <si>
    <t>Md. Abdullah Sheik</t>
  </si>
  <si>
    <t>19.02.2018</t>
  </si>
  <si>
    <t>Md. Azizul Islam</t>
  </si>
  <si>
    <t>15.10.2019</t>
  </si>
  <si>
    <t>Md. Monju</t>
  </si>
  <si>
    <t>21.10.2019</t>
  </si>
  <si>
    <t>Md. Abdul Hai</t>
  </si>
  <si>
    <t>Md. Sarwar Jhahan</t>
  </si>
  <si>
    <t>09.11.2019</t>
  </si>
  <si>
    <t>Md. Golam Hossan Faishal</t>
  </si>
  <si>
    <t>Territory: Thakurgaon.                     Region: Dinajpur.                          Division:Rangpur                          Month: January'2020                              Working Day- 27</t>
  </si>
  <si>
    <t>Md. Liton Hossain</t>
  </si>
  <si>
    <t>11.05.2016</t>
  </si>
  <si>
    <t>Md. Anowarul Islam</t>
  </si>
  <si>
    <t>17.10.2019</t>
  </si>
  <si>
    <t>Md. Shohedulla</t>
  </si>
  <si>
    <t>15.12.2019</t>
  </si>
  <si>
    <t>Md. Mozammel Haque</t>
  </si>
  <si>
    <t>28.09.2010</t>
  </si>
  <si>
    <t>Md. Jony Hossain</t>
  </si>
  <si>
    <t>02.03.2014</t>
  </si>
  <si>
    <t>Md. Hafijul Islam</t>
  </si>
  <si>
    <t>30.08.2015</t>
  </si>
  <si>
    <t>Md. Sohel Rana</t>
  </si>
  <si>
    <t>08.03.2018</t>
  </si>
  <si>
    <t>Md. Razu Ahammed</t>
  </si>
  <si>
    <t>06.08.2018</t>
  </si>
  <si>
    <t>Md. Sabuj Islam</t>
  </si>
  <si>
    <t>Md. Khademul Islam</t>
  </si>
  <si>
    <t>26.06.2019</t>
  </si>
  <si>
    <t>Md. Abu Shahin</t>
  </si>
  <si>
    <t>26.09.2019</t>
  </si>
  <si>
    <t>Md. Jony Babu</t>
  </si>
  <si>
    <t>Md. Rashed Sheikh</t>
  </si>
  <si>
    <t>12.10.2019</t>
  </si>
  <si>
    <t>Md. Jafor Ali Sumon</t>
  </si>
  <si>
    <t>Md. Saiful Islam</t>
  </si>
  <si>
    <t>26.11.2019</t>
  </si>
  <si>
    <t>Md. Amirul Islam</t>
  </si>
  <si>
    <t>02.01.2014</t>
  </si>
  <si>
    <t>Md. Riaz Ahmed</t>
  </si>
  <si>
    <t>30.11.2014</t>
  </si>
  <si>
    <t>Md. Shahin</t>
  </si>
  <si>
    <t>26.09.19</t>
  </si>
  <si>
    <t>Md. Hossain Islam</t>
  </si>
  <si>
    <t>25.10.19</t>
  </si>
  <si>
    <t>Regine-23.01.2020</t>
  </si>
  <si>
    <t>Md. Arshadul Haque</t>
  </si>
  <si>
    <t>26.10.19</t>
  </si>
  <si>
    <t>Regine-14.01.2020</t>
  </si>
  <si>
    <t>Md. Abdur Rahim</t>
  </si>
  <si>
    <t>Regine-22.01.2020</t>
  </si>
  <si>
    <t>Md. Noyon</t>
  </si>
  <si>
    <t>Md. Kawsar Ali</t>
  </si>
  <si>
    <t>Md. Mamun Islam</t>
  </si>
  <si>
    <t>Ananta Kumar</t>
  </si>
  <si>
    <t>06.01.2020</t>
  </si>
  <si>
    <t>Territory: Bogura                                   Region: Bogura                                     Division: Rangpur                            Month: January'2020                                 Working Day- 27</t>
  </si>
  <si>
    <t>Md.Jahidul Islam</t>
  </si>
  <si>
    <t>Rso</t>
  </si>
  <si>
    <t>26.05.10</t>
  </si>
  <si>
    <t xml:space="preserve">New </t>
  </si>
  <si>
    <t xml:space="preserve">Kamal Hossain </t>
  </si>
  <si>
    <t>7.12.19</t>
  </si>
  <si>
    <t>Md.Roushan</t>
  </si>
  <si>
    <t xml:space="preserve">SR </t>
  </si>
  <si>
    <t>11.01.2006</t>
  </si>
  <si>
    <t>Md.Masud Rana</t>
  </si>
  <si>
    <t>11.01.2008</t>
  </si>
  <si>
    <t>Md.Shofiqul Islam</t>
  </si>
  <si>
    <t>7.15.15</t>
  </si>
  <si>
    <t>Md.Robuil Islam</t>
  </si>
  <si>
    <t>10.26.16</t>
  </si>
  <si>
    <t>Md.Rimon</t>
  </si>
  <si>
    <t>Sweety Khatyn</t>
  </si>
  <si>
    <t>8.26.19</t>
  </si>
  <si>
    <t>Md.Shafiqul Islam</t>
  </si>
  <si>
    <t>Cm</t>
  </si>
  <si>
    <t>01.09.2006</t>
  </si>
  <si>
    <t>Md Azizur Rahaman</t>
  </si>
  <si>
    <t>4.18.10</t>
  </si>
  <si>
    <t>Md.Jamed Ali</t>
  </si>
  <si>
    <t>2.04.12</t>
  </si>
  <si>
    <t>Md.Mashudur Rahaman</t>
  </si>
  <si>
    <t>Md.Abu Talab</t>
  </si>
  <si>
    <t>7.26.13</t>
  </si>
  <si>
    <t>Md.Muktadir</t>
  </si>
  <si>
    <t>9.26.14</t>
  </si>
  <si>
    <t>Sree Sagor kumar</t>
  </si>
  <si>
    <t>Abdul Momin</t>
  </si>
  <si>
    <t>Md.Rabbi Hasan</t>
  </si>
  <si>
    <t>9.26.17</t>
  </si>
  <si>
    <t>Territory:   Gaibandha                                          Region:         Bogra                                              Division:     Rongpur                           Month:               January-2020                  Working Day-27</t>
  </si>
  <si>
    <t>H.M.Boniyamin</t>
  </si>
  <si>
    <t>Md Juel Rana</t>
  </si>
  <si>
    <t>Md Rejaul Karim</t>
  </si>
  <si>
    <t>Md Mafuzur Rahman</t>
  </si>
  <si>
    <t>Md Asikur Rahman</t>
  </si>
  <si>
    <t>Sree Subroto Kumar</t>
  </si>
  <si>
    <t>Sree Samol</t>
  </si>
  <si>
    <t>Md Zahangir Alom</t>
  </si>
  <si>
    <t>CSR</t>
  </si>
  <si>
    <t>Md Asraful Islam</t>
  </si>
  <si>
    <t>Md Rakib Hasan</t>
  </si>
  <si>
    <t>Md Rashed</t>
  </si>
  <si>
    <t>Md Mahabubur Rahman</t>
  </si>
  <si>
    <t>Md Abu Taleb</t>
  </si>
  <si>
    <t>Md Abu Hossain</t>
  </si>
  <si>
    <t>Md Abbas</t>
  </si>
  <si>
    <t>Md Mehedi Hasan</t>
  </si>
  <si>
    <t>Territory: Joypurhat                                  Region: Bogura                                     Division: Rangpur                            Month: January'2020                                 Working Day- 27</t>
  </si>
  <si>
    <t xml:space="preserve">Md. Moin Uddin </t>
  </si>
  <si>
    <t xml:space="preserve">TSO </t>
  </si>
  <si>
    <t>20/11/1995</t>
  </si>
  <si>
    <t>Md. Abu Hossain</t>
  </si>
  <si>
    <t>25/2/2016</t>
  </si>
  <si>
    <t xml:space="preserve">Bidhan Chandra </t>
  </si>
  <si>
    <t>25/4/2019</t>
  </si>
  <si>
    <t xml:space="preserve">Md. Mostakim </t>
  </si>
  <si>
    <t xml:space="preserve">Md. Raju Islam </t>
  </si>
  <si>
    <t>16/10/2019</t>
  </si>
  <si>
    <t xml:space="preserve">Md. Rubel Hossain </t>
  </si>
  <si>
    <t>26/9/2018</t>
  </si>
  <si>
    <t xml:space="preserve">Md. Moshiur Rahman </t>
  </si>
  <si>
    <t>Territory:  Sirajgonj                                           Region:  Bogura                                                     Division:  Rangpur                                              Month:  January-2020                                           Working Day-27</t>
  </si>
  <si>
    <t>Eusuf Hossen</t>
  </si>
  <si>
    <t>20/11/2014</t>
  </si>
  <si>
    <t>Md. Rafiqul Islam WWX</t>
  </si>
  <si>
    <t>26/09/2019</t>
  </si>
  <si>
    <t>Md. Mahatab Ahmed</t>
  </si>
  <si>
    <t>28/11/2012</t>
  </si>
  <si>
    <t>Md.Rubel Hossain</t>
  </si>
  <si>
    <t>D</t>
  </si>
  <si>
    <t>Shamim Ahmed</t>
  </si>
  <si>
    <t>26/02/2019</t>
  </si>
  <si>
    <t>Md. Shohidul Islam</t>
  </si>
  <si>
    <t>Md.Nasir Uddin</t>
  </si>
  <si>
    <t>Md.Shoriful Islam</t>
  </si>
  <si>
    <t>Md. Shah Alam</t>
  </si>
  <si>
    <t>Md. Shamim Sheikh</t>
  </si>
  <si>
    <t>17/02/2013</t>
  </si>
  <si>
    <t>Md.Sahadot Hossain</t>
  </si>
  <si>
    <t>26/10/2013</t>
  </si>
  <si>
    <t>Md.Salim Reza</t>
  </si>
  <si>
    <t>Division</t>
  </si>
  <si>
    <t>Rangpur</t>
  </si>
  <si>
    <t>Territory: Rangpur                          Region:Rangpur                       Division:Rangpur                                          Month:January-2020                                  Working Day-26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</si>
</sst>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dd/mm/yyyy"/>
    <numFmt numFmtId="165" formatCode="[$-F800]dddd\,\ mmmm\ dd\,\ yyyy"/>
    <numFmt numFmtId="166" formatCode="mm/dd/yyyy"/>
  </numFmts>
  <fonts count="23" x14ac:knownFonts="1">
    <font>
      <sz val="11"/>
      <color theme="1"/>
      <name val="Calibri"/>
      <family val="2"/>
      <scheme val="minor"/>
    </font>
    <font>
      <b/>
      <sz val="2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sz val="12"/>
      <name val="Arial"/>
      <family val="2"/>
    </font>
    <font>
      <b/>
      <sz val="12"/>
      <color theme="1"/>
      <name val="Calibri"/>
      <family val="2"/>
      <scheme val="minor"/>
    </font>
    <font>
      <b/>
      <sz val="8"/>
      <name val="Arial"/>
      <family val="2"/>
    </font>
    <font>
      <b/>
      <sz val="11"/>
      <name val="Arial"/>
      <family val="2"/>
    </font>
    <font>
      <b/>
      <sz val="9"/>
      <name val="Arial"/>
      <family val="2"/>
    </font>
    <font>
      <sz val="10"/>
      <color indexed="8"/>
      <name val="MS Sans Serif"/>
      <family val="2"/>
    </font>
    <font>
      <sz val="10"/>
      <color rgb="FF000000"/>
      <name val="Calibri"/>
      <family val="2"/>
      <scheme val="minor"/>
    </font>
    <font>
      <sz val="12"/>
      <name val="Arial"/>
      <family val="2"/>
    </font>
    <font>
      <b/>
      <sz val="14"/>
      <color theme="1"/>
      <name val="Calibri"/>
      <family val="2"/>
      <scheme val="minor"/>
    </font>
    <font>
      <sz val="8"/>
      <name val="Arial"/>
      <family val="2"/>
    </font>
    <font>
      <b/>
      <sz val="10"/>
      <color rgb="FF000000"/>
      <name val="Calibri"/>
      <family val="2"/>
      <scheme val="minor"/>
    </font>
    <font>
      <b/>
      <sz val="12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name val="Calibri"/>
      <family val="2"/>
      <scheme val="minor"/>
    </font>
    <font>
      <sz val="11"/>
      <name val="Calibri"/>
      <family val="2"/>
    </font>
    <font>
      <b/>
      <sz val="11"/>
      <name val="Calibri"/>
      <family val="2"/>
    </font>
    <font>
      <b/>
      <sz val="11"/>
      <color rgb="FF00000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rgb="FFFFFFFF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505050"/>
      </left>
      <right style="thin">
        <color rgb="FF505050"/>
      </right>
      <top style="thin">
        <color rgb="FF505050"/>
      </top>
      <bottom style="thin">
        <color rgb="FF50505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9" fillId="0" borderId="0"/>
    <xf numFmtId="0" fontId="2" fillId="0" borderId="0"/>
  </cellStyleXfs>
  <cellXfs count="155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5" fillId="0" borderId="0" xfId="0" applyFont="1"/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49" fontId="10" fillId="3" borderId="6" xfId="1" applyNumberFormat="1" applyFont="1" applyFill="1" applyBorder="1" applyAlignment="1">
      <alignment horizontal="center" vertical="top" wrapText="1"/>
    </xf>
    <xf numFmtId="49" fontId="10" fillId="3" borderId="5" xfId="1" applyNumberFormat="1" applyFont="1" applyFill="1" applyBorder="1" applyAlignment="1">
      <alignment vertical="top" wrapText="1"/>
    </xf>
    <xf numFmtId="49" fontId="10" fillId="3" borderId="1" xfId="1" applyNumberFormat="1" applyFont="1" applyFill="1" applyBorder="1" applyAlignment="1">
      <alignment horizontal="center" vertical="top" wrapText="1"/>
    </xf>
    <xf numFmtId="49" fontId="10" fillId="3" borderId="1" xfId="1" applyNumberFormat="1" applyFont="1" applyFill="1" applyBorder="1" applyAlignment="1">
      <alignment horizontal="left" vertical="top" wrapText="1"/>
    </xf>
    <xf numFmtId="0" fontId="7" fillId="0" borderId="1" xfId="0" applyFont="1" applyBorder="1" applyAlignment="1">
      <alignment horizontal="center" vertical="center"/>
    </xf>
    <xf numFmtId="14" fontId="7" fillId="0" borderId="1" xfId="0" applyNumberFormat="1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14" fontId="5" fillId="0" borderId="0" xfId="0" applyNumberFormat="1" applyFont="1" applyAlignment="1">
      <alignment horizontal="center" vertical="center"/>
    </xf>
    <xf numFmtId="14" fontId="4" fillId="0" borderId="1" xfId="0" applyNumberFormat="1" applyFont="1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14" fontId="12" fillId="0" borderId="0" xfId="0" applyNumberFormat="1" applyFont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14" fontId="12" fillId="0" borderId="1" xfId="0" applyNumberFormat="1" applyFont="1" applyBorder="1" applyAlignment="1">
      <alignment horizontal="center" vertical="center"/>
    </xf>
    <xf numFmtId="0" fontId="13" fillId="0" borderId="7" xfId="0" applyFont="1" applyBorder="1" applyAlignment="1">
      <alignment horizontal="center" vertical="center"/>
    </xf>
    <xf numFmtId="14" fontId="3" fillId="0" borderId="1" xfId="0" applyNumberFormat="1" applyFont="1" applyBorder="1" applyAlignment="1">
      <alignment horizontal="center" vertical="center" wrapText="1"/>
    </xf>
    <xf numFmtId="0" fontId="13" fillId="0" borderId="0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49" fontId="14" fillId="3" borderId="1" xfId="1" applyNumberFormat="1" applyFont="1" applyFill="1" applyBorder="1" applyAlignment="1">
      <alignment horizontal="center" vertical="top" wrapText="1"/>
    </xf>
    <xf numFmtId="0" fontId="3" fillId="0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15" fillId="0" borderId="0" xfId="0" applyFont="1" applyAlignment="1"/>
    <xf numFmtId="0" fontId="16" fillId="0" borderId="0" xfId="0" applyFont="1" applyAlignment="1">
      <alignment horizontal="center" vertical="center"/>
    </xf>
    <xf numFmtId="164" fontId="2" fillId="0" borderId="1" xfId="0" applyNumberFormat="1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center" vertical="center"/>
    </xf>
    <xf numFmtId="0" fontId="16" fillId="0" borderId="1" xfId="0" applyFont="1" applyBorder="1" applyAlignment="1">
      <alignment horizontal="center" vertical="center"/>
    </xf>
    <xf numFmtId="164" fontId="16" fillId="0" borderId="1" xfId="0" applyNumberFormat="1" applyFont="1" applyBorder="1" applyAlignment="1">
      <alignment horizontal="center" vertical="center"/>
    </xf>
    <xf numFmtId="0" fontId="0" fillId="0" borderId="0" xfId="0" applyAlignment="1">
      <alignment vertical="center"/>
    </xf>
    <xf numFmtId="14" fontId="0" fillId="0" borderId="1" xfId="0" applyNumberFormat="1" applyBorder="1" applyAlignment="1">
      <alignment horizontal="center" vertical="center"/>
    </xf>
    <xf numFmtId="14" fontId="2" fillId="0" borderId="1" xfId="0" applyNumberFormat="1" applyFont="1" applyBorder="1" applyAlignment="1">
      <alignment horizontal="center" vertical="center"/>
    </xf>
    <xf numFmtId="15" fontId="2" fillId="0" borderId="1" xfId="0" applyNumberFormat="1" applyFont="1" applyBorder="1" applyAlignment="1">
      <alignment horizontal="center" vertical="center" wrapText="1"/>
    </xf>
    <xf numFmtId="15" fontId="2" fillId="0" borderId="1" xfId="0" applyNumberFormat="1" applyFont="1" applyBorder="1" applyAlignment="1">
      <alignment horizontal="center" vertical="center"/>
    </xf>
    <xf numFmtId="15" fontId="0" fillId="0" borderId="1" xfId="0" applyNumberForma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5" fontId="2" fillId="3" borderId="1" xfId="0" applyNumberFormat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0" fillId="3" borderId="0" xfId="0" applyFill="1" applyAlignment="1">
      <alignment horizontal="center" vertical="center"/>
    </xf>
    <xf numFmtId="0" fontId="17" fillId="0" borderId="0" xfId="0" applyFont="1"/>
    <xf numFmtId="0" fontId="5" fillId="0" borderId="0" xfId="0" applyFont="1" applyAlignment="1">
      <alignment vertical="center"/>
    </xf>
    <xf numFmtId="0" fontId="17" fillId="0" borderId="8" xfId="0" applyFont="1" applyBorder="1" applyAlignment="1">
      <alignment horizontal="center" vertical="center" wrapText="1"/>
    </xf>
    <xf numFmtId="0" fontId="17" fillId="0" borderId="9" xfId="0" applyFont="1" applyBorder="1" applyAlignment="1">
      <alignment horizontal="center" vertical="center"/>
    </xf>
    <xf numFmtId="0" fontId="17" fillId="0" borderId="9" xfId="0" applyFont="1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 wrapText="1"/>
    </xf>
    <xf numFmtId="0" fontId="6" fillId="0" borderId="9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10" xfId="0" applyFont="1" applyBorder="1" applyAlignment="1">
      <alignment horizontal="center" vertical="center"/>
    </xf>
    <xf numFmtId="0" fontId="0" fillId="0" borderId="10" xfId="0" applyFont="1" applyBorder="1" applyAlignment="1">
      <alignment horizontal="left" vertical="center"/>
    </xf>
    <xf numFmtId="0" fontId="0" fillId="0" borderId="10" xfId="0" applyBorder="1" applyAlignment="1">
      <alignment horizontal="center" vertical="center"/>
    </xf>
    <xf numFmtId="14" fontId="0" fillId="0" borderId="10" xfId="0" applyNumberFormat="1" applyBorder="1" applyAlignment="1">
      <alignment horizontal="center" vertical="center"/>
    </xf>
    <xf numFmtId="0" fontId="0" fillId="0" borderId="10" xfId="0" applyBorder="1" applyAlignment="1">
      <alignment horizontal="right" vertical="center"/>
    </xf>
    <xf numFmtId="0" fontId="17" fillId="0" borderId="10" xfId="0" applyFont="1" applyBorder="1" applyAlignment="1">
      <alignment horizontal="right" vertical="center"/>
    </xf>
    <xf numFmtId="2" fontId="17" fillId="0" borderId="0" xfId="0" applyNumberFormat="1" applyFont="1" applyBorder="1" applyAlignment="1">
      <alignment vertical="center"/>
    </xf>
    <xf numFmtId="0" fontId="17" fillId="0" borderId="10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right" vertical="center"/>
    </xf>
    <xf numFmtId="0" fontId="17" fillId="0" borderId="1" xfId="0" applyFont="1" applyBorder="1" applyAlignment="1">
      <alignment horizontal="right" vertical="center"/>
    </xf>
    <xf numFmtId="2" fontId="17" fillId="0" borderId="1" xfId="0" applyNumberFormat="1" applyFont="1" applyBorder="1" applyAlignment="1">
      <alignment vertical="center"/>
    </xf>
    <xf numFmtId="0" fontId="17" fillId="0" borderId="1" xfId="0" applyFont="1" applyBorder="1" applyAlignment="1">
      <alignment horizontal="center" vertical="center"/>
    </xf>
    <xf numFmtId="0" fontId="18" fillId="5" borderId="1" xfId="0" applyFont="1" applyFill="1" applyBorder="1" applyAlignment="1">
      <alignment horizontal="center" vertical="center" wrapText="1"/>
    </xf>
    <xf numFmtId="0" fontId="18" fillId="5" borderId="1" xfId="0" applyFont="1" applyFill="1" applyBorder="1" applyAlignment="1">
      <alignment horizontal="left" vertical="center" wrapText="1"/>
    </xf>
    <xf numFmtId="0" fontId="0" fillId="0" borderId="1" xfId="0" applyFont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17" fillId="0" borderId="14" xfId="0" applyFont="1" applyBorder="1" applyAlignment="1">
      <alignment horizontal="right" vertical="center"/>
    </xf>
    <xf numFmtId="2" fontId="17" fillId="0" borderId="15" xfId="0" applyNumberFormat="1" applyFont="1" applyBorder="1" applyAlignment="1">
      <alignment vertical="center"/>
    </xf>
    <xf numFmtId="0" fontId="2" fillId="2" borderId="1" xfId="2" applyFont="1" applyFill="1" applyBorder="1" applyAlignment="1">
      <alignment horizontal="center" vertical="center" wrapText="1"/>
    </xf>
    <xf numFmtId="0" fontId="18" fillId="5" borderId="17" xfId="0" applyFont="1" applyFill="1" applyBorder="1" applyAlignment="1">
      <alignment horizontal="center" vertical="top" wrapText="1"/>
    </xf>
    <xf numFmtId="0" fontId="0" fillId="0" borderId="17" xfId="0" applyBorder="1" applyAlignment="1">
      <alignment horizontal="center"/>
    </xf>
    <xf numFmtId="14" fontId="10" fillId="3" borderId="1" xfId="0" applyNumberFormat="1" applyFont="1" applyFill="1" applyBorder="1" applyAlignment="1">
      <alignment horizontal="center" wrapText="1"/>
    </xf>
    <xf numFmtId="0" fontId="0" fillId="0" borderId="17" xfId="0" applyBorder="1" applyAlignment="1">
      <alignment horizontal="center" vertical="center"/>
    </xf>
    <xf numFmtId="14" fontId="19" fillId="0" borderId="1" xfId="0" applyNumberFormat="1" applyFont="1" applyFill="1" applyBorder="1" applyAlignment="1">
      <alignment horizontal="center" vertical="center" wrapText="1"/>
    </xf>
    <xf numFmtId="165" fontId="19" fillId="0" borderId="1" xfId="0" applyNumberFormat="1" applyFont="1" applyFill="1" applyBorder="1" applyAlignment="1">
      <alignment horizontal="center" vertical="center" wrapText="1"/>
    </xf>
    <xf numFmtId="1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1" fontId="2" fillId="0" borderId="1" xfId="0" applyNumberFormat="1" applyFont="1" applyFill="1" applyBorder="1" applyAlignment="1">
      <alignment horizontal="center" vertical="center" wrapText="1"/>
    </xf>
    <xf numFmtId="0" fontId="0" fillId="0" borderId="0" xfId="0" applyFill="1" applyAlignment="1">
      <alignment horizontal="center" vertical="center"/>
    </xf>
    <xf numFmtId="0" fontId="13" fillId="0" borderId="7" xfId="0" applyFont="1" applyFill="1" applyBorder="1" applyAlignment="1">
      <alignment horizontal="center" vertical="center"/>
    </xf>
    <xf numFmtId="0" fontId="13" fillId="6" borderId="1" xfId="0" applyFont="1" applyFill="1" applyBorder="1" applyAlignment="1">
      <alignment horizontal="center" vertical="center" wrapText="1"/>
    </xf>
    <xf numFmtId="1" fontId="7" fillId="0" borderId="1" xfId="0" applyNumberFormat="1" applyFont="1" applyBorder="1" applyAlignment="1">
      <alignment horizontal="center" vertical="center"/>
    </xf>
    <xf numFmtId="0" fontId="15" fillId="0" borderId="0" xfId="0" applyFont="1"/>
    <xf numFmtId="0" fontId="0" fillId="0" borderId="0" xfId="0" applyFont="1" applyAlignment="1"/>
    <xf numFmtId="0" fontId="6" fillId="0" borderId="20" xfId="0" applyFont="1" applyBorder="1" applyAlignment="1">
      <alignment horizontal="center" vertical="center"/>
    </xf>
    <xf numFmtId="0" fontId="3" fillId="0" borderId="20" xfId="0" applyFont="1" applyBorder="1" applyAlignment="1">
      <alignment horizontal="center" vertical="center"/>
    </xf>
    <xf numFmtId="0" fontId="6" fillId="0" borderId="20" xfId="0" applyFont="1" applyBorder="1" applyAlignment="1">
      <alignment horizontal="center" vertical="center" wrapText="1"/>
    </xf>
    <xf numFmtId="0" fontId="8" fillId="0" borderId="20" xfId="0" applyFont="1" applyBorder="1" applyAlignment="1">
      <alignment horizontal="center" vertical="center" wrapText="1"/>
    </xf>
    <xf numFmtId="0" fontId="0" fillId="0" borderId="0" xfId="0" applyFont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 wrapText="1"/>
    </xf>
    <xf numFmtId="0" fontId="11" fillId="0" borderId="20" xfId="0" applyFont="1" applyBorder="1" applyAlignment="1">
      <alignment horizontal="center" vertical="center"/>
    </xf>
    <xf numFmtId="0" fontId="3" fillId="7" borderId="20" xfId="0" applyFont="1" applyFill="1" applyBorder="1" applyAlignment="1">
      <alignment horizontal="center" vertical="center"/>
    </xf>
    <xf numFmtId="0" fontId="0" fillId="0" borderId="20" xfId="0" applyFont="1" applyBorder="1" applyAlignment="1">
      <alignment horizontal="center" vertical="center"/>
    </xf>
    <xf numFmtId="0" fontId="13" fillId="0" borderId="21" xfId="0" applyFont="1" applyBorder="1" applyAlignment="1">
      <alignment horizontal="center" vertical="center"/>
    </xf>
    <xf numFmtId="14" fontId="2" fillId="0" borderId="20" xfId="0" applyNumberFormat="1" applyFont="1" applyBorder="1" applyAlignment="1">
      <alignment horizontal="center" vertical="center" wrapText="1"/>
    </xf>
    <xf numFmtId="14" fontId="2" fillId="0" borderId="20" xfId="0" applyNumberFormat="1" applyFont="1" applyBorder="1" applyAlignment="1">
      <alignment horizontal="center" vertical="center"/>
    </xf>
    <xf numFmtId="14" fontId="0" fillId="0" borderId="20" xfId="0" applyNumberFormat="1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22" fillId="0" borderId="0" xfId="0" applyFont="1" applyAlignment="1"/>
    <xf numFmtId="166" fontId="2" fillId="0" borderId="20" xfId="0" applyNumberFormat="1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 wrapText="1"/>
    </xf>
    <xf numFmtId="0" fontId="11" fillId="4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0" fillId="0" borderId="11" xfId="0" applyBorder="1" applyAlignment="1">
      <alignment vertical="center" wrapText="1"/>
    </xf>
    <xf numFmtId="0" fontId="0" fillId="0" borderId="12" xfId="0" applyBorder="1" applyAlignment="1">
      <alignment vertical="center" wrapText="1"/>
    </xf>
    <xf numFmtId="0" fontId="0" fillId="0" borderId="13" xfId="0" applyBorder="1" applyAlignment="1">
      <alignment vertical="center" wrapText="1"/>
    </xf>
    <xf numFmtId="0" fontId="17" fillId="0" borderId="16" xfId="0" applyFont="1" applyBorder="1" applyAlignment="1">
      <alignment horizontal="right" vertical="center" wrapText="1"/>
    </xf>
    <xf numFmtId="0" fontId="11" fillId="0" borderId="1" xfId="0" applyFont="1" applyFill="1" applyBorder="1" applyAlignment="1">
      <alignment horizontal="center" vertical="center" wrapText="1"/>
    </xf>
    <xf numFmtId="1" fontId="7" fillId="0" borderId="1" xfId="0" applyNumberFormat="1" applyFont="1" applyBorder="1" applyAlignment="1">
      <alignment horizontal="center" vertical="center" wrapText="1"/>
    </xf>
    <xf numFmtId="0" fontId="11" fillId="0" borderId="20" xfId="0" applyFont="1" applyBorder="1" applyAlignment="1">
      <alignment horizontal="center" vertical="center" wrapText="1"/>
    </xf>
    <xf numFmtId="0" fontId="0" fillId="0" borderId="0" xfId="0" applyFont="1" applyAlignment="1">
      <alignment wrapText="1"/>
    </xf>
    <xf numFmtId="0" fontId="4" fillId="0" borderId="20" xfId="0" applyFont="1" applyBorder="1" applyAlignment="1">
      <alignment horizontal="center" vertical="center" wrapText="1"/>
    </xf>
    <xf numFmtId="0" fontId="0" fillId="0" borderId="0" xfId="0" applyAlignment="1">
      <alignment wrapText="1"/>
    </xf>
    <xf numFmtId="0" fontId="6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17" fillId="0" borderId="22" xfId="0" applyFont="1" applyBorder="1" applyAlignment="1">
      <alignment horizontal="center" vertical="center" wrapText="1"/>
    </xf>
    <xf numFmtId="0" fontId="0" fillId="0" borderId="23" xfId="0" applyBorder="1" applyAlignment="1">
      <alignment vertical="center"/>
    </xf>
    <xf numFmtId="0" fontId="0" fillId="0" borderId="4" xfId="0" applyBorder="1" applyAlignment="1">
      <alignment vertical="center"/>
    </xf>
    <xf numFmtId="0" fontId="2" fillId="0" borderId="4" xfId="0" applyFont="1" applyFill="1" applyBorder="1" applyAlignment="1">
      <alignment horizontal="center" vertical="center"/>
    </xf>
    <xf numFmtId="0" fontId="6" fillId="0" borderId="19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7" borderId="19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17" fillId="0" borderId="24" xfId="0" applyFont="1" applyBorder="1" applyAlignment="1">
      <alignment horizontal="center" vertical="center"/>
    </xf>
    <xf numFmtId="0" fontId="17" fillId="0" borderId="14" xfId="0" applyFont="1" applyBorder="1" applyAlignment="1">
      <alignment horizontal="center" vertical="center"/>
    </xf>
    <xf numFmtId="0" fontId="4" fillId="0" borderId="3" xfId="0" applyFont="1" applyBorder="1" applyAlignment="1">
      <alignment horizontal="left" vertical="center"/>
    </xf>
    <xf numFmtId="0" fontId="4" fillId="0" borderId="4" xfId="0" applyFont="1" applyBorder="1" applyAlignment="1">
      <alignment horizontal="left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12" fillId="0" borderId="0" xfId="0" applyFont="1" applyAlignment="1">
      <alignment horizontal="left" vertical="center"/>
    </xf>
    <xf numFmtId="0" fontId="12" fillId="0" borderId="0" xfId="0" applyFont="1" applyBorder="1" applyAlignment="1">
      <alignment horizontal="left" vertical="center"/>
    </xf>
    <xf numFmtId="0" fontId="1" fillId="0" borderId="0" xfId="0" applyFont="1" applyAlignment="1">
      <alignment horizontal="center"/>
    </xf>
    <xf numFmtId="0" fontId="4" fillId="0" borderId="2" xfId="0" applyFont="1" applyBorder="1" applyAlignment="1">
      <alignment horizontal="left" vertical="center"/>
    </xf>
    <xf numFmtId="0" fontId="4" fillId="0" borderId="18" xfId="0" applyFont="1" applyBorder="1" applyAlignment="1">
      <alignment horizontal="center" vertical="center"/>
    </xf>
    <xf numFmtId="0" fontId="21" fillId="0" borderId="18" xfId="0" applyFont="1" applyBorder="1"/>
    <xf numFmtId="0" fontId="21" fillId="0" borderId="19" xfId="0" applyFont="1" applyBorder="1"/>
    <xf numFmtId="0" fontId="4" fillId="0" borderId="18" xfId="0" applyFont="1" applyBorder="1" applyAlignment="1">
      <alignment horizontal="left" vertical="center"/>
    </xf>
    <xf numFmtId="0" fontId="20" fillId="0" borderId="18" xfId="0" applyFont="1" applyBorder="1"/>
    <xf numFmtId="0" fontId="20" fillId="0" borderId="19" xfId="0" applyFont="1" applyBorder="1"/>
  </cellXfs>
  <cellStyles count="3">
    <cellStyle name="Normal" xfId="0" builtinId="0"/>
    <cellStyle name="Normal 2" xfId="2"/>
    <cellStyle name="Normal 9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82"/>
  <sheetViews>
    <sheetView tabSelected="1" zoomScale="85" zoomScaleNormal="85" workbookViewId="0">
      <selection activeCell="O261" sqref="O261:Q261"/>
    </sheetView>
  </sheetViews>
  <sheetFormatPr defaultColWidth="7.7109375" defaultRowHeight="15" x14ac:dyDescent="0.25"/>
  <cols>
    <col min="1" max="1" width="14.140625" customWidth="1"/>
    <col min="2" max="2" width="4.85546875" customWidth="1"/>
    <col min="3" max="3" width="8.5703125" customWidth="1"/>
    <col min="4" max="4" width="23.28515625" customWidth="1"/>
    <col min="5" max="5" width="11.140625" customWidth="1"/>
    <col min="6" max="6" width="13.7109375" bestFit="1" customWidth="1"/>
    <col min="7" max="7" width="10.85546875" customWidth="1"/>
    <col min="8" max="8" width="5.85546875" customWidth="1"/>
    <col min="9" max="9" width="8.28515625" customWidth="1"/>
    <col min="10" max="10" width="8.140625" customWidth="1"/>
    <col min="11" max="11" width="12.42578125" customWidth="1"/>
    <col min="12" max="12" width="10.28515625" customWidth="1"/>
    <col min="13" max="13" width="9.7109375" customWidth="1"/>
    <col min="14" max="14" width="9.42578125" customWidth="1"/>
    <col min="15" max="15" width="10.28515625" customWidth="1"/>
    <col min="16" max="16" width="9" customWidth="1"/>
    <col min="17" max="17" width="13.140625" customWidth="1"/>
    <col min="18" max="18" width="13" customWidth="1"/>
    <col min="19" max="19" width="11.85546875" customWidth="1"/>
    <col min="20" max="20" width="7.28515625" customWidth="1"/>
    <col min="21" max="21" width="13" style="125" customWidth="1"/>
  </cols>
  <sheetData>
    <row r="1" spans="1:22" ht="32.25" customHeight="1" x14ac:dyDescent="0.4">
      <c r="B1" s="147" t="s">
        <v>10</v>
      </c>
      <c r="C1" s="147"/>
      <c r="D1" s="147"/>
      <c r="E1" s="147"/>
      <c r="F1" s="147"/>
      <c r="G1" s="147"/>
      <c r="H1" s="147"/>
      <c r="I1" s="147"/>
      <c r="J1" s="147"/>
      <c r="K1" s="147"/>
      <c r="L1" s="147"/>
      <c r="M1" s="147"/>
      <c r="N1" s="147"/>
      <c r="O1" s="147"/>
      <c r="P1" s="147"/>
      <c r="Q1" s="147"/>
      <c r="R1" s="147"/>
      <c r="S1" s="147"/>
      <c r="T1" s="147"/>
      <c r="U1" s="147"/>
    </row>
    <row r="2" spans="1:22" s="2" customFormat="1" ht="21" customHeight="1" x14ac:dyDescent="0.25">
      <c r="A2" s="137" t="s">
        <v>439</v>
      </c>
      <c r="B2" s="148" t="s">
        <v>441</v>
      </c>
      <c r="C2" s="141"/>
      <c r="D2" s="141"/>
      <c r="E2" s="141"/>
      <c r="F2" s="141"/>
      <c r="G2" s="141"/>
      <c r="H2" s="141"/>
      <c r="I2" s="141"/>
      <c r="J2" s="141"/>
      <c r="K2" s="141"/>
      <c r="L2" s="141"/>
      <c r="M2" s="141"/>
      <c r="N2" s="141"/>
      <c r="O2" s="141"/>
      <c r="P2" s="141"/>
      <c r="Q2" s="141"/>
      <c r="R2" s="141"/>
      <c r="S2" s="141"/>
      <c r="T2" s="141"/>
      <c r="U2" s="142"/>
    </row>
    <row r="3" spans="1:22" s="5" customFormat="1" ht="44.25" customHeight="1" x14ac:dyDescent="0.25">
      <c r="A3" s="138" t="s">
        <v>440</v>
      </c>
      <c r="B3" s="126" t="s">
        <v>0</v>
      </c>
      <c r="C3" s="4" t="s">
        <v>11</v>
      </c>
      <c r="D3" s="11" t="s">
        <v>12</v>
      </c>
      <c r="E3" s="12" t="s">
        <v>13</v>
      </c>
      <c r="F3" s="12" t="s">
        <v>14</v>
      </c>
      <c r="G3" s="12" t="s">
        <v>15</v>
      </c>
      <c r="H3" s="12" t="s">
        <v>16</v>
      </c>
      <c r="I3" s="12" t="s">
        <v>17</v>
      </c>
      <c r="J3" s="12" t="s">
        <v>18</v>
      </c>
      <c r="K3" s="13" t="s">
        <v>19</v>
      </c>
      <c r="L3" s="12" t="s">
        <v>20</v>
      </c>
      <c r="M3" s="12" t="s">
        <v>21</v>
      </c>
      <c r="N3" s="12" t="s">
        <v>22</v>
      </c>
      <c r="O3" s="12" t="s">
        <v>1</v>
      </c>
      <c r="P3" s="12" t="s">
        <v>2</v>
      </c>
      <c r="Q3" s="12" t="s">
        <v>3</v>
      </c>
      <c r="R3" s="12" t="s">
        <v>23</v>
      </c>
      <c r="S3" s="12" t="s">
        <v>24</v>
      </c>
      <c r="T3" s="12" t="s">
        <v>25</v>
      </c>
      <c r="U3" s="12" t="s">
        <v>4</v>
      </c>
    </row>
    <row r="4" spans="1:22" s="5" customFormat="1" ht="18" customHeight="1" x14ac:dyDescent="0.25">
      <c r="A4" s="138"/>
      <c r="B4" s="127">
        <v>1</v>
      </c>
      <c r="C4" s="14" t="s">
        <v>26</v>
      </c>
      <c r="D4" s="15" t="s">
        <v>27</v>
      </c>
      <c r="E4" s="9" t="s">
        <v>28</v>
      </c>
      <c r="F4" s="9" t="s">
        <v>29</v>
      </c>
      <c r="G4" s="3">
        <v>26</v>
      </c>
      <c r="H4" s="3"/>
      <c r="I4" s="3">
        <v>5</v>
      </c>
      <c r="J4" s="3"/>
      <c r="K4" s="1">
        <v>31</v>
      </c>
      <c r="L4" s="3">
        <v>70000</v>
      </c>
      <c r="M4" s="3"/>
      <c r="N4" s="3"/>
      <c r="O4" s="3"/>
      <c r="P4" s="3"/>
      <c r="Q4" s="3"/>
      <c r="R4" s="3"/>
      <c r="S4" s="3"/>
      <c r="T4" s="3"/>
      <c r="U4" s="3"/>
    </row>
    <row r="5" spans="1:22" s="5" customFormat="1" ht="17.25" customHeight="1" x14ac:dyDescent="0.25">
      <c r="A5" s="138"/>
      <c r="B5" s="128">
        <v>2</v>
      </c>
      <c r="C5" s="16" t="s">
        <v>30</v>
      </c>
      <c r="D5" s="17" t="s">
        <v>31</v>
      </c>
      <c r="E5" s="18" t="s">
        <v>32</v>
      </c>
      <c r="F5" s="19">
        <v>41700</v>
      </c>
      <c r="G5" s="3">
        <v>26</v>
      </c>
      <c r="H5" s="1"/>
      <c r="I5" s="3">
        <v>5</v>
      </c>
      <c r="J5" s="1"/>
      <c r="K5" s="1">
        <v>31</v>
      </c>
      <c r="L5" s="1">
        <v>45000</v>
      </c>
      <c r="M5" s="1"/>
      <c r="N5" s="1"/>
      <c r="O5" s="1"/>
      <c r="P5" s="3"/>
      <c r="Q5" s="1"/>
      <c r="R5" s="1"/>
      <c r="S5" s="1"/>
      <c r="T5" s="1"/>
      <c r="U5" s="113"/>
    </row>
    <row r="6" spans="1:22" s="5" customFormat="1" ht="18" customHeight="1" x14ac:dyDescent="0.25">
      <c r="A6" s="138"/>
      <c r="B6" s="127">
        <v>3</v>
      </c>
      <c r="C6" s="16" t="s">
        <v>33</v>
      </c>
      <c r="D6" s="17" t="s">
        <v>34</v>
      </c>
      <c r="E6" s="18" t="s">
        <v>35</v>
      </c>
      <c r="F6" s="19">
        <v>43522</v>
      </c>
      <c r="G6" s="3">
        <v>26</v>
      </c>
      <c r="H6" s="1"/>
      <c r="I6" s="3">
        <v>5</v>
      </c>
      <c r="J6" s="1"/>
      <c r="K6" s="1">
        <v>31</v>
      </c>
      <c r="L6" s="1">
        <v>22000</v>
      </c>
      <c r="M6" s="1"/>
      <c r="N6" s="1"/>
      <c r="O6" s="1"/>
      <c r="P6" s="3"/>
      <c r="Q6" s="1"/>
      <c r="R6" s="1"/>
      <c r="S6" s="1"/>
      <c r="T6" s="1"/>
      <c r="U6" s="113"/>
    </row>
    <row r="7" spans="1:22" s="5" customFormat="1" ht="16.5" customHeight="1" x14ac:dyDescent="0.25">
      <c r="A7" s="138"/>
      <c r="B7" s="128">
        <v>4</v>
      </c>
      <c r="C7" s="16" t="s">
        <v>36</v>
      </c>
      <c r="D7" s="17" t="s">
        <v>37</v>
      </c>
      <c r="E7" s="8" t="s">
        <v>6</v>
      </c>
      <c r="F7" s="21">
        <v>43501</v>
      </c>
      <c r="G7" s="3">
        <v>26</v>
      </c>
      <c r="H7" s="1"/>
      <c r="I7" s="3">
        <v>5</v>
      </c>
      <c r="J7" s="1"/>
      <c r="K7" s="1">
        <v>31</v>
      </c>
      <c r="L7" s="1">
        <v>15000</v>
      </c>
      <c r="M7" s="1"/>
      <c r="N7" s="1"/>
      <c r="O7" s="1">
        <v>15000</v>
      </c>
      <c r="P7" s="3">
        <v>0</v>
      </c>
      <c r="Q7" s="1">
        <v>15000</v>
      </c>
      <c r="R7" s="1"/>
      <c r="S7" s="1"/>
      <c r="T7" s="1"/>
      <c r="U7" s="113"/>
    </row>
    <row r="8" spans="1:22" s="5" customFormat="1" ht="17.25" customHeight="1" x14ac:dyDescent="0.25">
      <c r="A8" s="138"/>
      <c r="B8" s="127">
        <v>5</v>
      </c>
      <c r="C8" s="16" t="s">
        <v>38</v>
      </c>
      <c r="D8" s="17" t="s">
        <v>39</v>
      </c>
      <c r="E8" s="10" t="s">
        <v>7</v>
      </c>
      <c r="F8" s="22">
        <v>43656</v>
      </c>
      <c r="G8" s="3">
        <v>26</v>
      </c>
      <c r="H8" s="1"/>
      <c r="I8" s="3">
        <v>5</v>
      </c>
      <c r="J8" s="1"/>
      <c r="K8" s="1">
        <v>31</v>
      </c>
      <c r="L8" s="1">
        <v>13000</v>
      </c>
      <c r="M8" s="1"/>
      <c r="N8" s="1"/>
      <c r="O8" s="1">
        <v>13000</v>
      </c>
      <c r="P8" s="3">
        <v>0</v>
      </c>
      <c r="Q8" s="1">
        <v>13000</v>
      </c>
      <c r="R8" s="1"/>
      <c r="S8" s="1"/>
      <c r="T8" s="1"/>
      <c r="U8" s="113"/>
    </row>
    <row r="9" spans="1:22" s="5" customFormat="1" ht="16.5" customHeight="1" x14ac:dyDescent="0.25">
      <c r="A9" s="138"/>
      <c r="B9" s="128">
        <v>6</v>
      </c>
      <c r="C9" s="16" t="s">
        <v>38</v>
      </c>
      <c r="D9" s="17" t="s">
        <v>40</v>
      </c>
      <c r="E9" s="23" t="s">
        <v>7</v>
      </c>
      <c r="F9" s="24">
        <v>43477</v>
      </c>
      <c r="G9" s="3">
        <v>26</v>
      </c>
      <c r="H9" s="1"/>
      <c r="I9" s="3">
        <v>5</v>
      </c>
      <c r="J9" s="1"/>
      <c r="K9" s="1">
        <v>31</v>
      </c>
      <c r="L9" s="1">
        <v>13000</v>
      </c>
      <c r="M9" s="1"/>
      <c r="N9" s="1"/>
      <c r="O9" s="1">
        <v>13000</v>
      </c>
      <c r="P9" s="3">
        <v>0</v>
      </c>
      <c r="Q9" s="1">
        <v>13000</v>
      </c>
      <c r="R9" s="1"/>
      <c r="S9" s="1"/>
      <c r="T9" s="1"/>
      <c r="U9" s="113"/>
    </row>
    <row r="10" spans="1:22" s="5" customFormat="1" ht="16.5" customHeight="1" x14ac:dyDescent="0.25">
      <c r="A10" s="138"/>
      <c r="B10" s="127">
        <v>7</v>
      </c>
      <c r="C10" s="16" t="s">
        <v>41</v>
      </c>
      <c r="D10" s="17" t="s">
        <v>42</v>
      </c>
      <c r="E10" s="25" t="s">
        <v>8</v>
      </c>
      <c r="F10" s="26">
        <v>38752</v>
      </c>
      <c r="G10" s="3">
        <v>26</v>
      </c>
      <c r="H10" s="1"/>
      <c r="I10" s="3">
        <v>5</v>
      </c>
      <c r="J10" s="1"/>
      <c r="K10" s="1">
        <v>31</v>
      </c>
      <c r="L10" s="1">
        <v>15000</v>
      </c>
      <c r="M10" s="1"/>
      <c r="N10" s="1"/>
      <c r="O10" s="1">
        <v>15000</v>
      </c>
      <c r="P10" s="1">
        <v>2200</v>
      </c>
      <c r="Q10" s="1">
        <v>17200</v>
      </c>
      <c r="R10" s="1">
        <v>1353375</v>
      </c>
      <c r="S10" s="1">
        <v>52052</v>
      </c>
      <c r="T10" s="1" t="s">
        <v>43</v>
      </c>
      <c r="U10" s="113"/>
    </row>
    <row r="11" spans="1:22" s="5" customFormat="1" ht="16.5" customHeight="1" x14ac:dyDescent="0.25">
      <c r="A11" s="138"/>
      <c r="B11" s="128">
        <v>8</v>
      </c>
      <c r="C11" s="16" t="s">
        <v>44</v>
      </c>
      <c r="D11" s="17" t="s">
        <v>45</v>
      </c>
      <c r="E11" s="18" t="s">
        <v>8</v>
      </c>
      <c r="F11" s="19">
        <v>39153</v>
      </c>
      <c r="G11" s="3">
        <v>26</v>
      </c>
      <c r="H11" s="1"/>
      <c r="I11" s="3">
        <v>5</v>
      </c>
      <c r="J11" s="1"/>
      <c r="K11" s="1">
        <v>31</v>
      </c>
      <c r="L11" s="1">
        <v>15000</v>
      </c>
      <c r="M11" s="1"/>
      <c r="N11" s="1"/>
      <c r="O11" s="1">
        <v>15000</v>
      </c>
      <c r="P11" s="1">
        <v>2200</v>
      </c>
      <c r="Q11" s="1">
        <v>17200</v>
      </c>
      <c r="R11" s="1">
        <v>1352700</v>
      </c>
      <c r="S11" s="1">
        <v>52026</v>
      </c>
      <c r="T11" s="1" t="s">
        <v>43</v>
      </c>
      <c r="U11" s="113"/>
    </row>
    <row r="12" spans="1:22" s="5" customFormat="1" ht="25.5" customHeight="1" x14ac:dyDescent="0.25">
      <c r="A12" s="138"/>
      <c r="B12" s="127">
        <v>9</v>
      </c>
      <c r="C12" s="16" t="s">
        <v>46</v>
      </c>
      <c r="D12" s="17" t="s">
        <v>47</v>
      </c>
      <c r="E12" s="18" t="s">
        <v>8</v>
      </c>
      <c r="F12" s="19">
        <v>39479</v>
      </c>
      <c r="G12" s="3">
        <v>26</v>
      </c>
      <c r="H12" s="1"/>
      <c r="I12" s="3">
        <v>5</v>
      </c>
      <c r="J12" s="1"/>
      <c r="K12" s="1">
        <v>31</v>
      </c>
      <c r="L12" s="1">
        <v>12000</v>
      </c>
      <c r="M12" s="1"/>
      <c r="N12" s="1"/>
      <c r="O12" s="1">
        <v>12000</v>
      </c>
      <c r="P12" s="1">
        <v>2200</v>
      </c>
      <c r="Q12" s="1">
        <v>14200</v>
      </c>
      <c r="R12" s="1">
        <v>542943</v>
      </c>
      <c r="S12" s="1">
        <v>20882</v>
      </c>
      <c r="T12" s="1" t="s">
        <v>48</v>
      </c>
      <c r="U12" s="113"/>
    </row>
    <row r="13" spans="1:22" s="5" customFormat="1" ht="16.5" customHeight="1" x14ac:dyDescent="0.25">
      <c r="A13" s="138"/>
      <c r="B13" s="128">
        <v>10</v>
      </c>
      <c r="C13" s="16" t="s">
        <v>49</v>
      </c>
      <c r="D13" s="17" t="s">
        <v>50</v>
      </c>
      <c r="E13" s="18" t="s">
        <v>9</v>
      </c>
      <c r="F13" s="19">
        <v>41573</v>
      </c>
      <c r="G13" s="3">
        <v>26</v>
      </c>
      <c r="H13" s="1"/>
      <c r="I13" s="3">
        <v>5</v>
      </c>
      <c r="J13" s="1"/>
      <c r="K13" s="1">
        <v>31</v>
      </c>
      <c r="L13" s="1">
        <v>10000</v>
      </c>
      <c r="M13" s="1"/>
      <c r="N13" s="1"/>
      <c r="O13" s="1">
        <f>L13-N13</f>
        <v>10000</v>
      </c>
      <c r="P13" s="1">
        <v>0</v>
      </c>
      <c r="Q13" s="1">
        <f>O13+P13</f>
        <v>10000</v>
      </c>
      <c r="R13" s="1">
        <v>302125</v>
      </c>
      <c r="S13" s="1">
        <v>11620</v>
      </c>
      <c r="T13" s="1" t="s">
        <v>48</v>
      </c>
      <c r="U13" s="113"/>
    </row>
    <row r="14" spans="1:22" s="5" customFormat="1" ht="17.25" customHeight="1" x14ac:dyDescent="0.25">
      <c r="A14" s="138"/>
      <c r="B14" s="127">
        <v>11</v>
      </c>
      <c r="C14" s="16" t="s">
        <v>51</v>
      </c>
      <c r="D14" s="17" t="s">
        <v>52</v>
      </c>
      <c r="E14" s="18" t="s">
        <v>8</v>
      </c>
      <c r="F14" s="19">
        <v>41938</v>
      </c>
      <c r="G14" s="3">
        <v>26</v>
      </c>
      <c r="H14" s="1"/>
      <c r="I14" s="3">
        <v>5</v>
      </c>
      <c r="J14" s="1"/>
      <c r="K14" s="1">
        <v>31</v>
      </c>
      <c r="L14" s="1">
        <v>13500</v>
      </c>
      <c r="M14" s="1"/>
      <c r="N14" s="1"/>
      <c r="O14" s="1">
        <v>13500</v>
      </c>
      <c r="P14" s="1">
        <v>2200</v>
      </c>
      <c r="Q14" s="1">
        <v>15700</v>
      </c>
      <c r="R14" s="1">
        <v>813375</v>
      </c>
      <c r="S14" s="1">
        <v>31284</v>
      </c>
      <c r="T14" s="1" t="s">
        <v>53</v>
      </c>
      <c r="U14" s="113"/>
    </row>
    <row r="15" spans="1:22" s="5" customFormat="1" ht="17.25" customHeight="1" x14ac:dyDescent="0.25">
      <c r="A15" s="138"/>
      <c r="B15" s="128">
        <v>12</v>
      </c>
      <c r="C15" s="16" t="s">
        <v>54</v>
      </c>
      <c r="D15" s="17" t="s">
        <v>55</v>
      </c>
      <c r="E15" s="18" t="s">
        <v>8</v>
      </c>
      <c r="F15" s="19">
        <v>42219</v>
      </c>
      <c r="G15" s="3">
        <v>26</v>
      </c>
      <c r="H15" s="1"/>
      <c r="I15" s="3">
        <v>5</v>
      </c>
      <c r="J15" s="1"/>
      <c r="K15" s="1">
        <v>31</v>
      </c>
      <c r="L15" s="1">
        <v>12000</v>
      </c>
      <c r="M15" s="1"/>
      <c r="N15" s="1"/>
      <c r="O15" s="1">
        <v>12000</v>
      </c>
      <c r="P15" s="1">
        <v>2750</v>
      </c>
      <c r="Q15" s="1">
        <v>14750</v>
      </c>
      <c r="R15" s="1">
        <v>558225</v>
      </c>
      <c r="S15" s="1">
        <v>20675</v>
      </c>
      <c r="T15" s="1" t="s">
        <v>48</v>
      </c>
      <c r="U15" s="113"/>
      <c r="V15" s="27"/>
    </row>
    <row r="16" spans="1:22" s="5" customFormat="1" ht="17.25" customHeight="1" x14ac:dyDescent="0.25">
      <c r="A16" s="138"/>
      <c r="B16" s="127">
        <v>13</v>
      </c>
      <c r="C16" s="16" t="s">
        <v>56</v>
      </c>
      <c r="D16" s="17" t="s">
        <v>57</v>
      </c>
      <c r="E16" s="18" t="s">
        <v>8</v>
      </c>
      <c r="F16" s="19">
        <v>42545</v>
      </c>
      <c r="G16" s="3">
        <v>26</v>
      </c>
      <c r="H16" s="1"/>
      <c r="I16" s="3">
        <v>5</v>
      </c>
      <c r="J16" s="1"/>
      <c r="K16" s="1">
        <v>31</v>
      </c>
      <c r="L16" s="1">
        <v>12000</v>
      </c>
      <c r="M16" s="1"/>
      <c r="N16" s="1"/>
      <c r="O16" s="1">
        <v>12000</v>
      </c>
      <c r="P16" s="1">
        <v>2200</v>
      </c>
      <c r="Q16" s="1">
        <v>14200</v>
      </c>
      <c r="R16" s="1">
        <v>544212</v>
      </c>
      <c r="S16" s="1">
        <v>20931</v>
      </c>
      <c r="T16" s="1" t="s">
        <v>48</v>
      </c>
      <c r="U16" s="113"/>
      <c r="V16" s="27"/>
    </row>
    <row r="17" spans="1:22" s="5" customFormat="1" ht="16.5" customHeight="1" x14ac:dyDescent="0.25">
      <c r="A17" s="138"/>
      <c r="B17" s="128">
        <v>14</v>
      </c>
      <c r="C17" s="16" t="s">
        <v>58</v>
      </c>
      <c r="D17" s="17" t="s">
        <v>59</v>
      </c>
      <c r="E17" s="18" t="s">
        <v>9</v>
      </c>
      <c r="F17" s="19">
        <v>43200</v>
      </c>
      <c r="G17" s="3">
        <v>26</v>
      </c>
      <c r="H17" s="1"/>
      <c r="I17" s="3">
        <v>5</v>
      </c>
      <c r="J17" s="1"/>
      <c r="K17" s="1">
        <v>31</v>
      </c>
      <c r="L17" s="1">
        <v>10000</v>
      </c>
      <c r="M17" s="1"/>
      <c r="N17" s="1"/>
      <c r="O17" s="1">
        <v>10000</v>
      </c>
      <c r="P17" s="1">
        <v>0</v>
      </c>
      <c r="Q17" s="1">
        <v>10000</v>
      </c>
      <c r="R17" s="1">
        <v>302125</v>
      </c>
      <c r="S17" s="1">
        <v>11620</v>
      </c>
      <c r="T17" s="1" t="s">
        <v>48</v>
      </c>
      <c r="U17" s="113"/>
      <c r="V17" s="27"/>
    </row>
    <row r="18" spans="1:22" s="5" customFormat="1" ht="18.75" customHeight="1" x14ac:dyDescent="0.25">
      <c r="A18" s="138"/>
      <c r="B18" s="127">
        <v>15</v>
      </c>
      <c r="C18" s="16" t="s">
        <v>60</v>
      </c>
      <c r="D18" s="17" t="s">
        <v>61</v>
      </c>
      <c r="E18" s="18" t="s">
        <v>8</v>
      </c>
      <c r="F18" s="19">
        <v>43307</v>
      </c>
      <c r="G18" s="3">
        <v>26</v>
      </c>
      <c r="H18" s="1"/>
      <c r="I18" s="3">
        <v>5</v>
      </c>
      <c r="J18" s="1"/>
      <c r="K18" s="1">
        <v>31</v>
      </c>
      <c r="L18" s="1">
        <v>12000</v>
      </c>
      <c r="M18" s="1"/>
      <c r="N18" s="1"/>
      <c r="O18" s="1">
        <v>12000</v>
      </c>
      <c r="P18" s="1">
        <v>2750</v>
      </c>
      <c r="Q18" s="1">
        <v>14750</v>
      </c>
      <c r="R18" s="1">
        <v>543645</v>
      </c>
      <c r="S18" s="1">
        <v>20135</v>
      </c>
      <c r="T18" s="1" t="s">
        <v>48</v>
      </c>
      <c r="U18" s="113"/>
      <c r="V18" s="27"/>
    </row>
    <row r="19" spans="1:22" s="5" customFormat="1" ht="18" customHeight="1" x14ac:dyDescent="0.25">
      <c r="A19" s="138"/>
      <c r="B19" s="128">
        <v>16</v>
      </c>
      <c r="C19" s="16" t="s">
        <v>62</v>
      </c>
      <c r="D19" s="17" t="s">
        <v>63</v>
      </c>
      <c r="E19" s="18" t="s">
        <v>8</v>
      </c>
      <c r="F19" s="19">
        <v>43568</v>
      </c>
      <c r="G19" s="3">
        <v>26</v>
      </c>
      <c r="H19" s="1"/>
      <c r="I19" s="3">
        <v>5</v>
      </c>
      <c r="J19" s="1"/>
      <c r="K19" s="1">
        <v>31</v>
      </c>
      <c r="L19" s="1">
        <v>10250</v>
      </c>
      <c r="M19" s="1"/>
      <c r="N19" s="1"/>
      <c r="O19" s="1">
        <v>10250</v>
      </c>
      <c r="P19" s="1">
        <v>2200</v>
      </c>
      <c r="Q19" s="1">
        <v>12450</v>
      </c>
      <c r="R19" s="1">
        <v>528060</v>
      </c>
      <c r="S19" s="1">
        <v>20310</v>
      </c>
      <c r="T19" s="1" t="s">
        <v>48</v>
      </c>
      <c r="U19" s="113"/>
      <c r="V19" s="27"/>
    </row>
    <row r="20" spans="1:22" s="5" customFormat="1" ht="17.25" customHeight="1" x14ac:dyDescent="0.25">
      <c r="A20" s="138"/>
      <c r="B20" s="127">
        <v>17</v>
      </c>
      <c r="C20" s="16" t="s">
        <v>38</v>
      </c>
      <c r="D20" s="17" t="s">
        <v>64</v>
      </c>
      <c r="E20" s="18" t="s">
        <v>9</v>
      </c>
      <c r="F20" s="19">
        <v>43656</v>
      </c>
      <c r="G20" s="3">
        <v>26</v>
      </c>
      <c r="H20" s="1"/>
      <c r="I20" s="3">
        <v>5</v>
      </c>
      <c r="J20" s="1"/>
      <c r="K20" s="1">
        <v>31</v>
      </c>
      <c r="L20" s="1">
        <v>10000</v>
      </c>
      <c r="M20" s="1"/>
      <c r="N20" s="1"/>
      <c r="O20" s="1">
        <v>10000</v>
      </c>
      <c r="P20" s="1">
        <v>0</v>
      </c>
      <c r="Q20" s="1">
        <v>10000</v>
      </c>
      <c r="R20" s="1">
        <v>300240</v>
      </c>
      <c r="S20" s="1">
        <v>11547</v>
      </c>
      <c r="T20" s="1" t="s">
        <v>48</v>
      </c>
      <c r="U20" s="113"/>
      <c r="V20" s="27"/>
    </row>
    <row r="21" spans="1:22" s="5" customFormat="1" ht="18" customHeight="1" x14ac:dyDescent="0.25">
      <c r="A21" s="138"/>
      <c r="B21" s="128">
        <v>18</v>
      </c>
      <c r="C21" s="16" t="s">
        <v>38</v>
      </c>
      <c r="D21" s="17" t="s">
        <v>65</v>
      </c>
      <c r="E21" s="18" t="s">
        <v>9</v>
      </c>
      <c r="F21" s="19">
        <v>43656</v>
      </c>
      <c r="G21" s="3">
        <v>26</v>
      </c>
      <c r="H21" s="1"/>
      <c r="I21" s="3">
        <v>5</v>
      </c>
      <c r="J21" s="1"/>
      <c r="K21" s="1">
        <v>31</v>
      </c>
      <c r="L21" s="1">
        <v>10000</v>
      </c>
      <c r="M21" s="1"/>
      <c r="N21" s="1"/>
      <c r="O21" s="1">
        <v>10000</v>
      </c>
      <c r="P21" s="1">
        <v>0</v>
      </c>
      <c r="Q21" s="1">
        <v>10000</v>
      </c>
      <c r="R21" s="1">
        <v>300240</v>
      </c>
      <c r="S21" s="1">
        <v>11547</v>
      </c>
      <c r="T21" s="1" t="s">
        <v>48</v>
      </c>
      <c r="U21" s="113"/>
      <c r="V21" s="27"/>
    </row>
    <row r="22" spans="1:22" s="5" customFormat="1" ht="19.5" customHeight="1" x14ac:dyDescent="0.25">
      <c r="A22" s="138"/>
      <c r="B22" s="127">
        <v>19</v>
      </c>
      <c r="C22" s="17" t="s">
        <v>66</v>
      </c>
      <c r="D22" s="17" t="s">
        <v>67</v>
      </c>
      <c r="E22" s="18" t="s">
        <v>9</v>
      </c>
      <c r="F22" s="19">
        <v>40355</v>
      </c>
      <c r="G22" s="3">
        <v>26</v>
      </c>
      <c r="H22" s="1"/>
      <c r="I22" s="3">
        <v>5</v>
      </c>
      <c r="J22" s="1"/>
      <c r="K22" s="1">
        <v>31</v>
      </c>
      <c r="L22" s="1">
        <v>12000</v>
      </c>
      <c r="M22" s="1"/>
      <c r="N22" s="1"/>
      <c r="O22" s="1">
        <v>12000</v>
      </c>
      <c r="P22" s="1">
        <v>0</v>
      </c>
      <c r="Q22" s="1">
        <v>12000</v>
      </c>
      <c r="R22" s="1">
        <v>462375</v>
      </c>
      <c r="S22" s="1">
        <v>17784</v>
      </c>
      <c r="T22" s="1" t="s">
        <v>43</v>
      </c>
      <c r="U22" s="113"/>
      <c r="V22" s="27"/>
    </row>
    <row r="23" spans="1:22" s="5" customFormat="1" ht="17.25" customHeight="1" x14ac:dyDescent="0.25">
      <c r="A23" s="138"/>
      <c r="B23" s="128">
        <v>20</v>
      </c>
      <c r="C23" s="17" t="s">
        <v>68</v>
      </c>
      <c r="D23" s="17" t="s">
        <v>69</v>
      </c>
      <c r="E23" s="18" t="s">
        <v>9</v>
      </c>
      <c r="F23" s="19">
        <v>39978</v>
      </c>
      <c r="G23" s="3">
        <v>26</v>
      </c>
      <c r="H23" s="1"/>
      <c r="I23" s="3">
        <v>5</v>
      </c>
      <c r="J23" s="1"/>
      <c r="K23" s="1">
        <v>31</v>
      </c>
      <c r="L23" s="1">
        <v>10000</v>
      </c>
      <c r="M23" s="1"/>
      <c r="N23" s="1"/>
      <c r="O23" s="1">
        <v>10000</v>
      </c>
      <c r="P23" s="1">
        <v>0</v>
      </c>
      <c r="Q23" s="1">
        <v>10000</v>
      </c>
      <c r="R23" s="1">
        <v>300915</v>
      </c>
      <c r="S23" s="1">
        <v>11574</v>
      </c>
      <c r="T23" s="1" t="s">
        <v>48</v>
      </c>
      <c r="U23" s="113"/>
      <c r="V23" s="27"/>
    </row>
    <row r="24" spans="1:22" s="5" customFormat="1" ht="17.25" customHeight="1" x14ac:dyDescent="0.25">
      <c r="A24" s="138"/>
      <c r="B24" s="127">
        <v>21</v>
      </c>
      <c r="C24" s="16" t="s">
        <v>70</v>
      </c>
      <c r="D24" s="17" t="s">
        <v>71</v>
      </c>
      <c r="E24" s="7" t="s">
        <v>9</v>
      </c>
      <c r="F24" s="28">
        <v>39968</v>
      </c>
      <c r="G24" s="3">
        <v>26</v>
      </c>
      <c r="H24" s="3"/>
      <c r="I24" s="3">
        <v>5</v>
      </c>
      <c r="J24" s="3"/>
      <c r="K24" s="1">
        <v>31</v>
      </c>
      <c r="L24" s="3">
        <v>10000</v>
      </c>
      <c r="M24" s="3"/>
      <c r="N24" s="3"/>
      <c r="O24" s="3">
        <v>10000</v>
      </c>
      <c r="P24" s="1">
        <v>0</v>
      </c>
      <c r="Q24" s="3">
        <v>10000</v>
      </c>
      <c r="R24" s="3">
        <v>299025</v>
      </c>
      <c r="S24" s="3">
        <v>11500</v>
      </c>
      <c r="T24" s="3" t="s">
        <v>48</v>
      </c>
      <c r="U24" s="113"/>
      <c r="V24" s="29"/>
    </row>
    <row r="25" spans="1:22" s="5" customFormat="1" ht="17.25" customHeight="1" x14ac:dyDescent="0.25">
      <c r="A25" s="138"/>
      <c r="B25" s="128">
        <v>22</v>
      </c>
      <c r="C25" s="16" t="s">
        <v>72</v>
      </c>
      <c r="D25" s="17" t="s">
        <v>73</v>
      </c>
      <c r="E25" s="7" t="s">
        <v>9</v>
      </c>
      <c r="F25" s="28">
        <v>40235</v>
      </c>
      <c r="G25" s="3">
        <v>26</v>
      </c>
      <c r="H25" s="1"/>
      <c r="I25" s="3">
        <v>5</v>
      </c>
      <c r="J25" s="1"/>
      <c r="K25" s="1">
        <v>31</v>
      </c>
      <c r="L25" s="1">
        <v>10000</v>
      </c>
      <c r="M25" s="1"/>
      <c r="N25" s="1"/>
      <c r="O25" s="1">
        <v>10000</v>
      </c>
      <c r="P25" s="1">
        <v>0</v>
      </c>
      <c r="Q25" s="1">
        <v>10000</v>
      </c>
      <c r="R25" s="1">
        <v>299025</v>
      </c>
      <c r="S25" s="1">
        <v>11500</v>
      </c>
      <c r="T25" s="3" t="s">
        <v>48</v>
      </c>
      <c r="U25" s="113"/>
      <c r="V25" s="29"/>
    </row>
    <row r="26" spans="1:22" s="5" customFormat="1" ht="17.25" customHeight="1" x14ac:dyDescent="0.25">
      <c r="A26" s="138"/>
      <c r="B26" s="127">
        <v>23</v>
      </c>
      <c r="C26" s="16" t="s">
        <v>74</v>
      </c>
      <c r="D26" s="17" t="s">
        <v>75</v>
      </c>
      <c r="E26" s="7" t="s">
        <v>9</v>
      </c>
      <c r="F26" s="28">
        <v>40636</v>
      </c>
      <c r="G26" s="3">
        <v>26</v>
      </c>
      <c r="H26" s="1"/>
      <c r="I26" s="3">
        <v>5</v>
      </c>
      <c r="J26" s="1"/>
      <c r="K26" s="1">
        <v>31</v>
      </c>
      <c r="L26" s="1">
        <v>10000</v>
      </c>
      <c r="M26" s="1"/>
      <c r="N26" s="1"/>
      <c r="O26" s="1">
        <v>10000</v>
      </c>
      <c r="P26" s="1">
        <v>0</v>
      </c>
      <c r="Q26" s="1">
        <v>10000</v>
      </c>
      <c r="R26" s="1">
        <v>299700</v>
      </c>
      <c r="S26" s="1">
        <v>11527</v>
      </c>
      <c r="T26" s="3" t="s">
        <v>48</v>
      </c>
      <c r="U26" s="113"/>
      <c r="V26" s="29"/>
    </row>
    <row r="27" spans="1:22" s="5" customFormat="1" ht="17.25" customHeight="1" x14ac:dyDescent="0.25">
      <c r="A27" s="138"/>
      <c r="B27" s="128">
        <v>24</v>
      </c>
      <c r="C27" s="16" t="s">
        <v>76</v>
      </c>
      <c r="D27" s="17" t="s">
        <v>77</v>
      </c>
      <c r="E27" s="7" t="s">
        <v>9</v>
      </c>
      <c r="F27" s="28">
        <v>40835</v>
      </c>
      <c r="G27" s="3">
        <v>26</v>
      </c>
      <c r="H27" s="1"/>
      <c r="I27" s="3">
        <v>5</v>
      </c>
      <c r="J27" s="1"/>
      <c r="K27" s="1">
        <v>31</v>
      </c>
      <c r="L27" s="1">
        <v>10000</v>
      </c>
      <c r="M27" s="1"/>
      <c r="N27" s="1"/>
      <c r="O27" s="1">
        <v>10000</v>
      </c>
      <c r="P27" s="1">
        <v>0</v>
      </c>
      <c r="Q27" s="1">
        <v>10000</v>
      </c>
      <c r="R27" s="1">
        <v>299700</v>
      </c>
      <c r="S27" s="1">
        <v>11527</v>
      </c>
      <c r="T27" s="3" t="s">
        <v>48</v>
      </c>
      <c r="U27" s="113"/>
      <c r="V27" s="29"/>
    </row>
    <row r="28" spans="1:22" s="5" customFormat="1" ht="17.25" customHeight="1" x14ac:dyDescent="0.25">
      <c r="A28" s="138"/>
      <c r="B28" s="127">
        <v>25</v>
      </c>
      <c r="C28" s="16" t="s">
        <v>78</v>
      </c>
      <c r="D28" s="17" t="s">
        <v>79</v>
      </c>
      <c r="E28" s="7" t="s">
        <v>9</v>
      </c>
      <c r="F28" s="28">
        <v>40872</v>
      </c>
      <c r="G28" s="3">
        <v>26</v>
      </c>
      <c r="H28" s="1"/>
      <c r="I28" s="3">
        <v>5</v>
      </c>
      <c r="J28" s="1"/>
      <c r="K28" s="1">
        <v>31</v>
      </c>
      <c r="L28" s="1">
        <v>10000</v>
      </c>
      <c r="M28" s="1"/>
      <c r="N28" s="1"/>
      <c r="O28" s="1">
        <v>10000</v>
      </c>
      <c r="P28" s="1">
        <v>0</v>
      </c>
      <c r="Q28" s="1">
        <v>10000</v>
      </c>
      <c r="R28" s="1">
        <v>301250</v>
      </c>
      <c r="S28" s="1">
        <v>11584</v>
      </c>
      <c r="T28" s="3" t="s">
        <v>48</v>
      </c>
      <c r="U28" s="113"/>
      <c r="V28" s="29"/>
    </row>
    <row r="29" spans="1:22" s="5" customFormat="1" ht="17.25" customHeight="1" x14ac:dyDescent="0.25">
      <c r="A29" s="138"/>
      <c r="B29" s="128">
        <v>26</v>
      </c>
      <c r="C29" s="16" t="s">
        <v>80</v>
      </c>
      <c r="D29" s="17" t="s">
        <v>81</v>
      </c>
      <c r="E29" s="7" t="s">
        <v>9</v>
      </c>
      <c r="F29" s="28">
        <v>41647</v>
      </c>
      <c r="G29" s="3">
        <v>26</v>
      </c>
      <c r="H29" s="1"/>
      <c r="I29" s="3">
        <v>5</v>
      </c>
      <c r="J29" s="1"/>
      <c r="K29" s="1">
        <v>31</v>
      </c>
      <c r="L29" s="1">
        <v>10000</v>
      </c>
      <c r="M29" s="1"/>
      <c r="N29" s="1"/>
      <c r="O29" s="1">
        <v>10000</v>
      </c>
      <c r="P29" s="1">
        <v>0</v>
      </c>
      <c r="Q29" s="1">
        <v>10000</v>
      </c>
      <c r="R29" s="1">
        <v>299295</v>
      </c>
      <c r="S29" s="1">
        <v>11511</v>
      </c>
      <c r="T29" s="3" t="s">
        <v>48</v>
      </c>
      <c r="U29" s="113"/>
      <c r="V29" s="29"/>
    </row>
    <row r="30" spans="1:22" s="5" customFormat="1" ht="17.25" customHeight="1" x14ac:dyDescent="0.25">
      <c r="A30" s="138"/>
      <c r="B30" s="127">
        <v>27</v>
      </c>
      <c r="C30" s="16" t="s">
        <v>82</v>
      </c>
      <c r="D30" s="17" t="s">
        <v>83</v>
      </c>
      <c r="E30" s="7" t="s">
        <v>9</v>
      </c>
      <c r="F30" s="28">
        <v>43704</v>
      </c>
      <c r="G30" s="3">
        <v>26</v>
      </c>
      <c r="H30" s="1"/>
      <c r="I30" s="3">
        <v>5</v>
      </c>
      <c r="J30" s="1"/>
      <c r="K30" s="1">
        <v>31</v>
      </c>
      <c r="L30" s="1">
        <v>10000</v>
      </c>
      <c r="M30" s="1"/>
      <c r="N30" s="1"/>
      <c r="O30" s="1">
        <v>10000</v>
      </c>
      <c r="P30" s="1">
        <v>0</v>
      </c>
      <c r="Q30" s="1">
        <v>10000</v>
      </c>
      <c r="R30" s="1">
        <v>299295</v>
      </c>
      <c r="S30" s="1">
        <v>11511</v>
      </c>
      <c r="T30" s="3" t="s">
        <v>48</v>
      </c>
      <c r="U30" s="113"/>
      <c r="V30" s="29"/>
    </row>
    <row r="31" spans="1:22" s="5" customFormat="1" ht="17.25" customHeight="1" x14ac:dyDescent="0.25">
      <c r="A31" s="138"/>
      <c r="B31" s="128">
        <v>28</v>
      </c>
      <c r="C31" s="1" t="s">
        <v>38</v>
      </c>
      <c r="D31" s="30" t="s">
        <v>84</v>
      </c>
      <c r="E31" s="7" t="s">
        <v>9</v>
      </c>
      <c r="F31" s="28">
        <v>43476</v>
      </c>
      <c r="G31" s="3">
        <v>26</v>
      </c>
      <c r="H31" s="1"/>
      <c r="I31" s="3">
        <v>5</v>
      </c>
      <c r="J31" s="1"/>
      <c r="K31" s="1">
        <v>31</v>
      </c>
      <c r="L31" s="1">
        <v>10000</v>
      </c>
      <c r="M31" s="1"/>
      <c r="N31" s="1"/>
      <c r="O31" s="1">
        <v>10000</v>
      </c>
      <c r="P31" s="1">
        <v>0</v>
      </c>
      <c r="Q31" s="1">
        <v>10000</v>
      </c>
      <c r="R31" s="1">
        <v>300375</v>
      </c>
      <c r="S31" s="1">
        <v>11553</v>
      </c>
      <c r="T31" s="3" t="s">
        <v>48</v>
      </c>
      <c r="U31" s="113"/>
      <c r="V31" s="29"/>
    </row>
    <row r="32" spans="1:22" s="5" customFormat="1" ht="17.25" customHeight="1" x14ac:dyDescent="0.25">
      <c r="A32" s="138"/>
      <c r="B32" s="127">
        <v>29</v>
      </c>
      <c r="C32" s="1" t="s">
        <v>38</v>
      </c>
      <c r="D32" s="17" t="s">
        <v>85</v>
      </c>
      <c r="E32" s="7" t="s">
        <v>9</v>
      </c>
      <c r="F32" s="28">
        <v>43811</v>
      </c>
      <c r="G32" s="3">
        <v>26</v>
      </c>
      <c r="H32" s="1"/>
      <c r="I32" s="3">
        <v>5</v>
      </c>
      <c r="J32" s="1"/>
      <c r="K32" s="1">
        <v>31</v>
      </c>
      <c r="L32" s="1">
        <v>10000</v>
      </c>
      <c r="M32" s="1"/>
      <c r="N32" s="1"/>
      <c r="O32" s="1">
        <v>10000</v>
      </c>
      <c r="P32" s="1">
        <v>0</v>
      </c>
      <c r="Q32" s="1">
        <v>10000</v>
      </c>
      <c r="R32" s="1">
        <v>302500</v>
      </c>
      <c r="S32" s="1">
        <v>11634</v>
      </c>
      <c r="T32" s="3" t="s">
        <v>48</v>
      </c>
      <c r="U32" s="113"/>
      <c r="V32" s="29"/>
    </row>
    <row r="33" spans="1:22" s="5" customFormat="1" ht="17.25" customHeight="1" x14ac:dyDescent="0.25">
      <c r="A33" s="138"/>
      <c r="B33" s="128">
        <v>30</v>
      </c>
      <c r="C33" s="1" t="s">
        <v>38</v>
      </c>
      <c r="D33" s="17" t="s">
        <v>86</v>
      </c>
      <c r="E33" s="7" t="s">
        <v>8</v>
      </c>
      <c r="F33" s="28">
        <v>43831</v>
      </c>
      <c r="G33" s="3">
        <v>26</v>
      </c>
      <c r="H33" s="1"/>
      <c r="I33" s="3">
        <v>5</v>
      </c>
      <c r="J33" s="1"/>
      <c r="K33" s="1">
        <v>31</v>
      </c>
      <c r="L33" s="1">
        <v>10250</v>
      </c>
      <c r="M33" s="1"/>
      <c r="N33" s="1"/>
      <c r="O33" s="1">
        <v>10250</v>
      </c>
      <c r="P33" s="1">
        <v>2200</v>
      </c>
      <c r="Q33" s="1">
        <v>12450</v>
      </c>
      <c r="R33" s="1">
        <v>521950</v>
      </c>
      <c r="S33" s="1">
        <v>20075</v>
      </c>
      <c r="T33" s="3" t="s">
        <v>48</v>
      </c>
      <c r="U33" s="113"/>
      <c r="V33" s="29"/>
    </row>
    <row r="34" spans="1:22" s="5" customFormat="1" ht="17.25" customHeight="1" x14ac:dyDescent="0.25">
      <c r="A34" s="138"/>
      <c r="B34" s="127">
        <v>31</v>
      </c>
      <c r="C34" s="1" t="s">
        <v>38</v>
      </c>
      <c r="D34" s="17" t="s">
        <v>87</v>
      </c>
      <c r="E34" s="7" t="s">
        <v>8</v>
      </c>
      <c r="F34" s="28">
        <v>43831</v>
      </c>
      <c r="G34" s="3">
        <v>26</v>
      </c>
      <c r="H34" s="1"/>
      <c r="I34" s="3">
        <v>5</v>
      </c>
      <c r="J34" s="1"/>
      <c r="K34" s="1">
        <v>31</v>
      </c>
      <c r="L34" s="1">
        <v>10250</v>
      </c>
      <c r="M34" s="1"/>
      <c r="N34" s="1"/>
      <c r="O34" s="1">
        <v>10250</v>
      </c>
      <c r="P34" s="1">
        <v>2200</v>
      </c>
      <c r="Q34" s="1">
        <v>12450</v>
      </c>
      <c r="R34" s="1">
        <v>521300</v>
      </c>
      <c r="S34" s="1">
        <v>20050</v>
      </c>
      <c r="T34" s="3" t="s">
        <v>48</v>
      </c>
      <c r="U34" s="113"/>
      <c r="V34" s="29"/>
    </row>
    <row r="35" spans="1:22" s="5" customFormat="1" ht="17.25" customHeight="1" x14ac:dyDescent="0.25">
      <c r="A35" s="138"/>
      <c r="B35" s="128">
        <v>32</v>
      </c>
      <c r="C35" s="1">
        <v>16742</v>
      </c>
      <c r="D35" s="30" t="s">
        <v>88</v>
      </c>
      <c r="E35" s="31" t="s">
        <v>89</v>
      </c>
      <c r="F35" s="31" t="s">
        <v>90</v>
      </c>
      <c r="G35" s="3">
        <v>26</v>
      </c>
      <c r="H35" s="1"/>
      <c r="I35" s="3">
        <v>5</v>
      </c>
      <c r="J35" s="1"/>
      <c r="K35" s="1">
        <v>31</v>
      </c>
      <c r="L35" s="1">
        <v>15400</v>
      </c>
      <c r="M35" s="1"/>
      <c r="N35" s="1"/>
      <c r="O35" s="1">
        <v>15400</v>
      </c>
      <c r="P35" s="1">
        <v>0</v>
      </c>
      <c r="Q35" s="1">
        <v>15400</v>
      </c>
      <c r="R35" s="1">
        <v>0</v>
      </c>
      <c r="S35" s="1">
        <v>0</v>
      </c>
      <c r="T35" s="3"/>
      <c r="U35" s="113"/>
      <c r="V35" s="29"/>
    </row>
    <row r="36" spans="1:22" ht="27" customHeight="1" x14ac:dyDescent="0.25">
      <c r="A36" s="138"/>
      <c r="B36" s="143" t="s">
        <v>5</v>
      </c>
      <c r="C36" s="143"/>
      <c r="D36" s="143"/>
      <c r="E36" s="143"/>
      <c r="F36" s="143"/>
      <c r="G36" s="143"/>
      <c r="H36" s="143"/>
      <c r="I36" s="143"/>
      <c r="J36" s="143"/>
      <c r="K36" s="144"/>
      <c r="L36" s="20">
        <f>SUM(L4:L35)</f>
        <v>467650</v>
      </c>
      <c r="M36" s="20"/>
      <c r="N36" s="20"/>
      <c r="O36" s="20">
        <f>SUM(O4:O35)</f>
        <v>330650</v>
      </c>
      <c r="P36" s="20">
        <f>SUM(P4:P35)</f>
        <v>23100</v>
      </c>
      <c r="Q36" s="20">
        <f>SUM(Q4:Q35)</f>
        <v>353750</v>
      </c>
      <c r="R36" s="20">
        <f>SUM(R10:R35)</f>
        <v>11947970</v>
      </c>
      <c r="S36" s="20"/>
      <c r="T36" s="20"/>
      <c r="U36" s="113"/>
    </row>
    <row r="37" spans="1:22" s="2" customFormat="1" ht="25.5" customHeight="1" x14ac:dyDescent="0.25">
      <c r="A37" s="138"/>
      <c r="B37" s="141" t="s">
        <v>202</v>
      </c>
      <c r="C37" s="141"/>
      <c r="D37" s="141"/>
      <c r="E37" s="141"/>
      <c r="F37" s="141"/>
      <c r="G37" s="141"/>
      <c r="H37" s="141"/>
      <c r="I37" s="141"/>
      <c r="J37" s="141"/>
      <c r="K37" s="141"/>
      <c r="L37" s="141"/>
      <c r="M37" s="141"/>
      <c r="N37" s="141"/>
      <c r="O37" s="141"/>
      <c r="P37" s="141"/>
      <c r="Q37" s="141"/>
      <c r="R37" s="141"/>
      <c r="S37" s="141"/>
      <c r="T37" s="141"/>
      <c r="U37" s="142"/>
    </row>
    <row r="38" spans="1:22" s="5" customFormat="1" ht="41.25" customHeight="1" x14ac:dyDescent="0.25">
      <c r="A38" s="138"/>
      <c r="B38" s="126" t="s">
        <v>0</v>
      </c>
      <c r="C38" s="4" t="s">
        <v>11</v>
      </c>
      <c r="D38" s="11" t="s">
        <v>12</v>
      </c>
      <c r="E38" s="12" t="s">
        <v>13</v>
      </c>
      <c r="F38" s="12" t="s">
        <v>91</v>
      </c>
      <c r="G38" s="12" t="s">
        <v>15</v>
      </c>
      <c r="H38" s="12" t="s">
        <v>16</v>
      </c>
      <c r="I38" s="12" t="s">
        <v>17</v>
      </c>
      <c r="J38" s="12" t="s">
        <v>18</v>
      </c>
      <c r="K38" s="13" t="s">
        <v>19</v>
      </c>
      <c r="L38" s="12" t="s">
        <v>20</v>
      </c>
      <c r="M38" s="12" t="s">
        <v>92</v>
      </c>
      <c r="N38" s="12" t="s">
        <v>22</v>
      </c>
      <c r="O38" s="12" t="s">
        <v>93</v>
      </c>
      <c r="P38" s="12" t="s">
        <v>94</v>
      </c>
      <c r="Q38" s="12" t="s">
        <v>3</v>
      </c>
      <c r="R38" s="12" t="s">
        <v>95</v>
      </c>
      <c r="S38" s="12" t="s">
        <v>24</v>
      </c>
      <c r="T38" s="12" t="s">
        <v>25</v>
      </c>
      <c r="U38" s="12" t="s">
        <v>4</v>
      </c>
    </row>
    <row r="39" spans="1:22" s="5" customFormat="1" ht="24.75" customHeight="1" x14ac:dyDescent="0.25">
      <c r="A39" s="138"/>
      <c r="B39" s="127">
        <v>1</v>
      </c>
      <c r="C39" s="4">
        <v>35548</v>
      </c>
      <c r="D39" s="1" t="s">
        <v>96</v>
      </c>
      <c r="E39" s="3" t="s">
        <v>97</v>
      </c>
      <c r="F39" s="3" t="s">
        <v>98</v>
      </c>
      <c r="G39" s="3">
        <v>26</v>
      </c>
      <c r="H39" s="3"/>
      <c r="I39" s="3">
        <v>5</v>
      </c>
      <c r="J39" s="3"/>
      <c r="K39" s="1"/>
      <c r="L39" s="3">
        <v>24000</v>
      </c>
      <c r="M39" s="3"/>
      <c r="N39" s="3"/>
      <c r="O39" s="3"/>
      <c r="P39" s="3"/>
      <c r="Q39" s="3"/>
      <c r="R39" s="3"/>
      <c r="S39" s="3"/>
      <c r="T39" s="3"/>
      <c r="U39" s="3"/>
    </row>
    <row r="40" spans="1:22" s="5" customFormat="1" ht="24.75" customHeight="1" x14ac:dyDescent="0.25">
      <c r="A40" s="138"/>
      <c r="B40" s="128">
        <v>2</v>
      </c>
      <c r="C40" s="32">
        <v>16705</v>
      </c>
      <c r="D40" s="1" t="s">
        <v>99</v>
      </c>
      <c r="E40" s="1" t="s">
        <v>100</v>
      </c>
      <c r="F40" s="1" t="s">
        <v>101</v>
      </c>
      <c r="G40" s="3">
        <v>26</v>
      </c>
      <c r="H40" s="1"/>
      <c r="I40" s="3">
        <v>5</v>
      </c>
      <c r="J40" s="1"/>
      <c r="K40" s="1"/>
      <c r="L40" s="1">
        <v>12000</v>
      </c>
      <c r="M40" s="1"/>
      <c r="N40" s="1"/>
      <c r="O40" s="3">
        <f t="shared" ref="O40:O59" si="0">L40-N40</f>
        <v>12000</v>
      </c>
      <c r="P40" s="1">
        <v>2750</v>
      </c>
      <c r="Q40" s="3">
        <f t="shared" ref="Q40:Q59" si="1">O40+P40</f>
        <v>14750</v>
      </c>
      <c r="R40" s="1">
        <v>520233</v>
      </c>
      <c r="S40" s="1">
        <v>20009</v>
      </c>
      <c r="T40" s="1" t="s">
        <v>48</v>
      </c>
      <c r="U40" s="113"/>
    </row>
    <row r="41" spans="1:22" s="5" customFormat="1" ht="24.75" customHeight="1" x14ac:dyDescent="0.25">
      <c r="A41" s="138"/>
      <c r="B41" s="127">
        <v>3</v>
      </c>
      <c r="C41" s="33">
        <v>16710</v>
      </c>
      <c r="D41" s="1" t="s">
        <v>102</v>
      </c>
      <c r="E41" s="1" t="s">
        <v>100</v>
      </c>
      <c r="F41" s="1" t="s">
        <v>103</v>
      </c>
      <c r="G41" s="3">
        <v>26</v>
      </c>
      <c r="H41" s="1"/>
      <c r="I41" s="3">
        <v>5</v>
      </c>
      <c r="J41" s="1"/>
      <c r="K41" s="1"/>
      <c r="L41" s="1">
        <v>13500</v>
      </c>
      <c r="M41" s="1"/>
      <c r="N41" s="1"/>
      <c r="O41" s="3">
        <f t="shared" si="0"/>
        <v>13500</v>
      </c>
      <c r="P41" s="1">
        <v>2750</v>
      </c>
      <c r="Q41" s="3">
        <f t="shared" si="1"/>
        <v>16250</v>
      </c>
      <c r="R41" s="1">
        <v>780122</v>
      </c>
      <c r="S41" s="1">
        <v>30005</v>
      </c>
      <c r="T41" s="1" t="s">
        <v>53</v>
      </c>
      <c r="U41" s="113"/>
    </row>
    <row r="42" spans="1:22" s="5" customFormat="1" ht="24.75" customHeight="1" x14ac:dyDescent="0.25">
      <c r="A42" s="138"/>
      <c r="B42" s="128">
        <v>4</v>
      </c>
      <c r="C42" s="4">
        <v>36251</v>
      </c>
      <c r="D42" s="1" t="s">
        <v>104</v>
      </c>
      <c r="E42" s="6" t="s">
        <v>100</v>
      </c>
      <c r="F42" s="6" t="s">
        <v>105</v>
      </c>
      <c r="G42" s="3">
        <v>26</v>
      </c>
      <c r="H42" s="1"/>
      <c r="I42" s="3">
        <v>5</v>
      </c>
      <c r="J42" s="1"/>
      <c r="K42" s="1"/>
      <c r="L42" s="1">
        <v>13500</v>
      </c>
      <c r="M42" s="1"/>
      <c r="N42" s="1"/>
      <c r="O42" s="3">
        <f t="shared" si="0"/>
        <v>13500</v>
      </c>
      <c r="P42" s="1">
        <v>2750</v>
      </c>
      <c r="Q42" s="3">
        <f t="shared" si="1"/>
        <v>16250</v>
      </c>
      <c r="R42" s="1">
        <v>780378</v>
      </c>
      <c r="S42" s="1">
        <v>30015</v>
      </c>
      <c r="T42" s="1" t="s">
        <v>53</v>
      </c>
      <c r="U42" s="113"/>
    </row>
    <row r="43" spans="1:22" s="5" customFormat="1" ht="24.75" customHeight="1" x14ac:dyDescent="0.25">
      <c r="A43" s="138"/>
      <c r="B43" s="127">
        <v>5</v>
      </c>
      <c r="C43" s="4">
        <v>36617</v>
      </c>
      <c r="D43" s="1" t="s">
        <v>106</v>
      </c>
      <c r="E43" s="1" t="s">
        <v>107</v>
      </c>
      <c r="F43" s="1" t="s">
        <v>108</v>
      </c>
      <c r="G43" s="3">
        <v>26</v>
      </c>
      <c r="H43" s="1"/>
      <c r="I43" s="3">
        <v>5</v>
      </c>
      <c r="J43" s="1"/>
      <c r="K43" s="1"/>
      <c r="L43" s="1">
        <v>10000</v>
      </c>
      <c r="M43" s="1"/>
      <c r="N43" s="1"/>
      <c r="O43" s="3">
        <f t="shared" si="0"/>
        <v>10000</v>
      </c>
      <c r="P43" s="1"/>
      <c r="Q43" s="3">
        <f t="shared" si="1"/>
        <v>10000</v>
      </c>
      <c r="R43" s="1">
        <v>286502</v>
      </c>
      <c r="S43" s="1">
        <v>11019</v>
      </c>
      <c r="T43" s="1" t="s">
        <v>48</v>
      </c>
      <c r="U43" s="113"/>
    </row>
    <row r="44" spans="1:22" s="5" customFormat="1" ht="24.75" customHeight="1" x14ac:dyDescent="0.25">
      <c r="A44" s="138"/>
      <c r="B44" s="128">
        <v>6</v>
      </c>
      <c r="C44" s="4" t="s">
        <v>109</v>
      </c>
      <c r="D44" s="1" t="s">
        <v>110</v>
      </c>
      <c r="E44" s="1" t="s">
        <v>111</v>
      </c>
      <c r="F44" s="1" t="s">
        <v>112</v>
      </c>
      <c r="G44" s="3">
        <v>26</v>
      </c>
      <c r="H44" s="1"/>
      <c r="I44" s="3">
        <v>5</v>
      </c>
      <c r="J44" s="1"/>
      <c r="K44" s="1"/>
      <c r="L44" s="1">
        <v>15000</v>
      </c>
      <c r="M44" s="1"/>
      <c r="N44" s="1"/>
      <c r="O44" s="3">
        <f t="shared" si="0"/>
        <v>15000</v>
      </c>
      <c r="P44" s="1"/>
      <c r="Q44" s="3">
        <f t="shared" si="1"/>
        <v>15000</v>
      </c>
      <c r="R44" s="1"/>
      <c r="S44" s="1"/>
      <c r="T44" s="1"/>
      <c r="U44" s="113"/>
    </row>
    <row r="45" spans="1:22" s="5" customFormat="1" ht="24.75" customHeight="1" x14ac:dyDescent="0.25">
      <c r="A45" s="138"/>
      <c r="B45" s="127">
        <v>7</v>
      </c>
      <c r="C45" s="4" t="s">
        <v>109</v>
      </c>
      <c r="D45" s="1" t="s">
        <v>113</v>
      </c>
      <c r="E45" s="1" t="s">
        <v>111</v>
      </c>
      <c r="F45" s="1" t="s">
        <v>114</v>
      </c>
      <c r="G45" s="3">
        <v>26</v>
      </c>
      <c r="H45" s="1"/>
      <c r="I45" s="3">
        <v>5</v>
      </c>
      <c r="J45" s="1"/>
      <c r="K45" s="1"/>
      <c r="L45" s="1">
        <v>15000</v>
      </c>
      <c r="M45" s="1"/>
      <c r="N45" s="1"/>
      <c r="O45" s="3">
        <f t="shared" si="0"/>
        <v>15000</v>
      </c>
      <c r="P45" s="1"/>
      <c r="Q45" s="3">
        <f t="shared" si="1"/>
        <v>15000</v>
      </c>
      <c r="R45" s="1"/>
      <c r="S45" s="1"/>
      <c r="T45" s="1"/>
      <c r="U45" s="113"/>
    </row>
    <row r="46" spans="1:22" s="5" customFormat="1" ht="24.75" customHeight="1" x14ac:dyDescent="0.25">
      <c r="A46" s="138"/>
      <c r="B46" s="128">
        <v>8</v>
      </c>
      <c r="C46" s="4">
        <v>37547</v>
      </c>
      <c r="D46" s="1" t="s">
        <v>115</v>
      </c>
      <c r="E46" s="1" t="s">
        <v>107</v>
      </c>
      <c r="F46" s="1" t="s">
        <v>116</v>
      </c>
      <c r="G46" s="3">
        <v>26</v>
      </c>
      <c r="H46" s="1"/>
      <c r="I46" s="3">
        <v>5</v>
      </c>
      <c r="J46" s="1"/>
      <c r="K46" s="1"/>
      <c r="L46" s="1">
        <v>10000</v>
      </c>
      <c r="M46" s="1"/>
      <c r="N46" s="1"/>
      <c r="O46" s="3">
        <f t="shared" si="0"/>
        <v>10000</v>
      </c>
      <c r="P46" s="1"/>
      <c r="Q46" s="3">
        <f t="shared" si="1"/>
        <v>10000</v>
      </c>
      <c r="R46" s="1">
        <v>286303</v>
      </c>
      <c r="S46" s="1">
        <v>11012</v>
      </c>
      <c r="T46" s="1" t="s">
        <v>48</v>
      </c>
      <c r="U46" s="113"/>
    </row>
    <row r="47" spans="1:22" s="5" customFormat="1" ht="24.75" customHeight="1" x14ac:dyDescent="0.25">
      <c r="A47" s="138"/>
      <c r="B47" s="127">
        <v>9</v>
      </c>
      <c r="C47" s="4" t="s">
        <v>109</v>
      </c>
      <c r="D47" s="1" t="s">
        <v>117</v>
      </c>
      <c r="E47" s="1" t="s">
        <v>107</v>
      </c>
      <c r="F47" s="1" t="s">
        <v>118</v>
      </c>
      <c r="G47" s="3">
        <v>26</v>
      </c>
      <c r="H47" s="1"/>
      <c r="I47" s="3">
        <v>5</v>
      </c>
      <c r="J47" s="1"/>
      <c r="K47" s="1"/>
      <c r="L47" s="1">
        <v>10000</v>
      </c>
      <c r="M47" s="1"/>
      <c r="N47" s="1"/>
      <c r="O47" s="3">
        <f t="shared" si="0"/>
        <v>10000</v>
      </c>
      <c r="P47" s="1"/>
      <c r="Q47" s="3">
        <f t="shared" si="1"/>
        <v>10000</v>
      </c>
      <c r="R47" s="1">
        <v>286323</v>
      </c>
      <c r="S47" s="1">
        <v>11013</v>
      </c>
      <c r="T47" s="1" t="s">
        <v>48</v>
      </c>
      <c r="U47" s="113"/>
    </row>
    <row r="48" spans="1:22" s="5" customFormat="1" ht="24.75" customHeight="1" x14ac:dyDescent="0.25">
      <c r="A48" s="138"/>
      <c r="B48" s="128">
        <v>10</v>
      </c>
      <c r="C48" s="4">
        <v>16708</v>
      </c>
      <c r="D48" s="1" t="s">
        <v>119</v>
      </c>
      <c r="E48" s="1" t="s">
        <v>107</v>
      </c>
      <c r="F48" s="1" t="s">
        <v>120</v>
      </c>
      <c r="G48" s="3">
        <v>26</v>
      </c>
      <c r="H48" s="1"/>
      <c r="I48" s="3">
        <v>5</v>
      </c>
      <c r="J48" s="1"/>
      <c r="K48" s="1"/>
      <c r="L48" s="1">
        <v>10000</v>
      </c>
      <c r="M48" s="1"/>
      <c r="N48" s="1"/>
      <c r="O48" s="3">
        <f t="shared" si="0"/>
        <v>10000</v>
      </c>
      <c r="P48" s="1"/>
      <c r="Q48" s="3">
        <f t="shared" si="1"/>
        <v>10000</v>
      </c>
      <c r="R48" s="1">
        <v>286430</v>
      </c>
      <c r="S48" s="1">
        <v>11017</v>
      </c>
      <c r="T48" s="1" t="s">
        <v>48</v>
      </c>
      <c r="U48" s="113"/>
    </row>
    <row r="49" spans="1:22" s="5" customFormat="1" ht="24.75" customHeight="1" x14ac:dyDescent="0.25">
      <c r="A49" s="138"/>
      <c r="B49" s="127">
        <v>11</v>
      </c>
      <c r="C49" s="4">
        <v>16714</v>
      </c>
      <c r="D49" s="1" t="s">
        <v>121</v>
      </c>
      <c r="E49" s="1" t="s">
        <v>107</v>
      </c>
      <c r="F49" s="1" t="s">
        <v>122</v>
      </c>
      <c r="G49" s="3">
        <v>15</v>
      </c>
      <c r="H49" s="1"/>
      <c r="I49" s="3">
        <v>2</v>
      </c>
      <c r="J49" s="1">
        <v>12</v>
      </c>
      <c r="K49" s="1">
        <v>16</v>
      </c>
      <c r="L49" s="1">
        <v>10000</v>
      </c>
      <c r="M49" s="1"/>
      <c r="N49" s="1">
        <v>3710</v>
      </c>
      <c r="O49" s="3">
        <f t="shared" si="0"/>
        <v>6290</v>
      </c>
      <c r="P49" s="1"/>
      <c r="Q49" s="3">
        <f t="shared" si="1"/>
        <v>6290</v>
      </c>
      <c r="R49" s="1">
        <v>72186</v>
      </c>
      <c r="S49" s="1">
        <v>4812</v>
      </c>
      <c r="T49" s="1"/>
      <c r="U49" s="113" t="s">
        <v>123</v>
      </c>
    </row>
    <row r="50" spans="1:22" s="5" customFormat="1" ht="24.75" customHeight="1" x14ac:dyDescent="0.25">
      <c r="A50" s="138"/>
      <c r="B50" s="128">
        <v>12</v>
      </c>
      <c r="C50" s="4">
        <v>16713</v>
      </c>
      <c r="D50" s="1" t="s">
        <v>124</v>
      </c>
      <c r="E50" s="1" t="s">
        <v>107</v>
      </c>
      <c r="F50" s="1" t="s">
        <v>125</v>
      </c>
      <c r="G50" s="3">
        <v>26</v>
      </c>
      <c r="H50" s="1"/>
      <c r="I50" s="3">
        <v>5</v>
      </c>
      <c r="J50" s="1"/>
      <c r="K50" s="1"/>
      <c r="L50" s="1">
        <v>10000</v>
      </c>
      <c r="M50" s="1"/>
      <c r="N50" s="1"/>
      <c r="O50" s="3">
        <f t="shared" si="0"/>
        <v>10000</v>
      </c>
      <c r="P50" s="1"/>
      <c r="Q50" s="3">
        <f t="shared" si="1"/>
        <v>10000</v>
      </c>
      <c r="R50" s="1">
        <v>286910</v>
      </c>
      <c r="S50" s="1">
        <v>11035</v>
      </c>
      <c r="T50" s="1" t="s">
        <v>48</v>
      </c>
      <c r="U50" s="113"/>
      <c r="V50" s="27"/>
    </row>
    <row r="51" spans="1:22" s="5" customFormat="1" ht="24.75" customHeight="1" x14ac:dyDescent="0.25">
      <c r="A51" s="138"/>
      <c r="B51" s="127">
        <v>13</v>
      </c>
      <c r="C51" s="4">
        <v>16709</v>
      </c>
      <c r="D51" s="1" t="s">
        <v>126</v>
      </c>
      <c r="E51" s="1" t="s">
        <v>107</v>
      </c>
      <c r="F51" s="1" t="s">
        <v>127</v>
      </c>
      <c r="G51" s="3">
        <v>26</v>
      </c>
      <c r="H51" s="1"/>
      <c r="I51" s="3">
        <v>5</v>
      </c>
      <c r="J51" s="1"/>
      <c r="K51" s="1"/>
      <c r="L51" s="1">
        <v>10000</v>
      </c>
      <c r="M51" s="1"/>
      <c r="N51" s="1"/>
      <c r="O51" s="3">
        <f t="shared" si="0"/>
        <v>10000</v>
      </c>
      <c r="P51" s="1"/>
      <c r="Q51" s="3">
        <f t="shared" si="1"/>
        <v>10000</v>
      </c>
      <c r="R51" s="1">
        <v>286535</v>
      </c>
      <c r="S51" s="1">
        <v>11020</v>
      </c>
      <c r="T51" s="1" t="s">
        <v>48</v>
      </c>
      <c r="U51" s="113"/>
      <c r="V51" s="27"/>
    </row>
    <row r="52" spans="1:22" s="5" customFormat="1" ht="24.75" customHeight="1" x14ac:dyDescent="0.25">
      <c r="A52" s="138"/>
      <c r="B52" s="128">
        <v>14</v>
      </c>
      <c r="C52" s="4">
        <v>21334</v>
      </c>
      <c r="D52" s="1" t="s">
        <v>128</v>
      </c>
      <c r="E52" s="1" t="s">
        <v>107</v>
      </c>
      <c r="F52" s="1" t="s">
        <v>129</v>
      </c>
      <c r="G52" s="3">
        <v>26</v>
      </c>
      <c r="H52" s="1"/>
      <c r="I52" s="3">
        <v>5</v>
      </c>
      <c r="J52" s="1"/>
      <c r="K52" s="1"/>
      <c r="L52" s="1">
        <v>10000</v>
      </c>
      <c r="M52" s="1"/>
      <c r="N52" s="1"/>
      <c r="O52" s="3">
        <f t="shared" si="0"/>
        <v>10000</v>
      </c>
      <c r="P52" s="1"/>
      <c r="Q52" s="3">
        <f t="shared" si="1"/>
        <v>10000</v>
      </c>
      <c r="R52" s="1">
        <v>286521</v>
      </c>
      <c r="S52" s="1">
        <v>11020</v>
      </c>
      <c r="T52" s="1" t="s">
        <v>48</v>
      </c>
      <c r="U52" s="113"/>
      <c r="V52" s="27"/>
    </row>
    <row r="53" spans="1:22" s="5" customFormat="1" ht="24.75" customHeight="1" x14ac:dyDescent="0.25">
      <c r="A53" s="138"/>
      <c r="B53" s="127">
        <v>15</v>
      </c>
      <c r="C53" s="4" t="s">
        <v>109</v>
      </c>
      <c r="D53" s="1" t="s">
        <v>130</v>
      </c>
      <c r="E53" s="1" t="s">
        <v>107</v>
      </c>
      <c r="F53" s="1" t="s">
        <v>118</v>
      </c>
      <c r="G53" s="3">
        <v>26</v>
      </c>
      <c r="H53" s="1"/>
      <c r="I53" s="3">
        <v>5</v>
      </c>
      <c r="J53" s="1"/>
      <c r="K53" s="1"/>
      <c r="L53" s="1">
        <v>10000</v>
      </c>
      <c r="M53" s="1"/>
      <c r="N53" s="1"/>
      <c r="O53" s="3">
        <f t="shared" si="0"/>
        <v>10000</v>
      </c>
      <c r="P53" s="1"/>
      <c r="Q53" s="3">
        <f t="shared" si="1"/>
        <v>10000</v>
      </c>
      <c r="R53" s="1">
        <v>286589</v>
      </c>
      <c r="S53" s="1">
        <v>11022</v>
      </c>
      <c r="T53" s="1" t="s">
        <v>48</v>
      </c>
      <c r="U53" s="113"/>
      <c r="V53" s="27"/>
    </row>
    <row r="54" spans="1:22" s="5" customFormat="1" ht="24.75" customHeight="1" x14ac:dyDescent="0.25">
      <c r="A54" s="138"/>
      <c r="B54" s="128">
        <v>16</v>
      </c>
      <c r="C54" s="4" t="s">
        <v>109</v>
      </c>
      <c r="D54" s="1" t="s">
        <v>131</v>
      </c>
      <c r="E54" s="1" t="s">
        <v>107</v>
      </c>
      <c r="F54" s="1" t="s">
        <v>132</v>
      </c>
      <c r="G54" s="3">
        <v>26</v>
      </c>
      <c r="H54" s="1"/>
      <c r="I54" s="3">
        <v>5</v>
      </c>
      <c r="J54" s="1"/>
      <c r="K54" s="1"/>
      <c r="L54" s="1">
        <v>10000</v>
      </c>
      <c r="M54" s="1"/>
      <c r="N54" s="1"/>
      <c r="O54" s="3">
        <f t="shared" si="0"/>
        <v>10000</v>
      </c>
      <c r="P54" s="1"/>
      <c r="Q54" s="3">
        <f t="shared" si="1"/>
        <v>10000</v>
      </c>
      <c r="R54" s="1">
        <v>286412</v>
      </c>
      <c r="S54" s="1">
        <v>11016</v>
      </c>
      <c r="T54" s="1" t="s">
        <v>48</v>
      </c>
      <c r="U54" s="113"/>
      <c r="V54" s="27"/>
    </row>
    <row r="55" spans="1:22" s="5" customFormat="1" ht="24.75" customHeight="1" x14ac:dyDescent="0.25">
      <c r="A55" s="138"/>
      <c r="B55" s="127">
        <v>17</v>
      </c>
      <c r="C55" s="4" t="s">
        <v>109</v>
      </c>
      <c r="D55" s="1" t="s">
        <v>133</v>
      </c>
      <c r="E55" s="1" t="s">
        <v>107</v>
      </c>
      <c r="F55" s="1" t="s">
        <v>134</v>
      </c>
      <c r="G55" s="3">
        <v>26</v>
      </c>
      <c r="H55" s="1"/>
      <c r="I55" s="3">
        <v>5</v>
      </c>
      <c r="J55" s="1"/>
      <c r="K55" s="1"/>
      <c r="L55" s="1">
        <v>10000</v>
      </c>
      <c r="M55" s="1"/>
      <c r="N55" s="1"/>
      <c r="O55" s="3">
        <f t="shared" si="0"/>
        <v>10000</v>
      </c>
      <c r="P55" s="1"/>
      <c r="Q55" s="3">
        <f t="shared" si="1"/>
        <v>10000</v>
      </c>
      <c r="R55" s="1">
        <v>286120</v>
      </c>
      <c r="S55" s="1">
        <v>11004</v>
      </c>
      <c r="T55" s="1" t="s">
        <v>48</v>
      </c>
      <c r="U55" s="113"/>
      <c r="V55" s="27"/>
    </row>
    <row r="56" spans="1:22" s="5" customFormat="1" ht="24.75" customHeight="1" x14ac:dyDescent="0.25">
      <c r="A56" s="138"/>
      <c r="B56" s="128">
        <v>18</v>
      </c>
      <c r="C56" s="4" t="s">
        <v>109</v>
      </c>
      <c r="D56" s="1" t="s">
        <v>135</v>
      </c>
      <c r="E56" s="1" t="s">
        <v>107</v>
      </c>
      <c r="F56" s="1" t="s">
        <v>136</v>
      </c>
      <c r="G56" s="3">
        <v>26</v>
      </c>
      <c r="H56" s="1"/>
      <c r="I56" s="3">
        <v>5</v>
      </c>
      <c r="J56" s="1"/>
      <c r="K56" s="1"/>
      <c r="L56" s="1">
        <v>10000</v>
      </c>
      <c r="M56" s="1"/>
      <c r="N56" s="1"/>
      <c r="O56" s="3">
        <f t="shared" si="0"/>
        <v>10000</v>
      </c>
      <c r="P56" s="1"/>
      <c r="Q56" s="3">
        <f t="shared" si="1"/>
        <v>10000</v>
      </c>
      <c r="R56" s="1">
        <v>286321</v>
      </c>
      <c r="S56" s="1">
        <v>11012</v>
      </c>
      <c r="T56" s="1" t="s">
        <v>48</v>
      </c>
      <c r="U56" s="113"/>
      <c r="V56" s="27"/>
    </row>
    <row r="57" spans="1:22" s="5" customFormat="1" ht="24.75" customHeight="1" x14ac:dyDescent="0.25">
      <c r="A57" s="138"/>
      <c r="B57" s="127">
        <v>19</v>
      </c>
      <c r="C57" s="4" t="s">
        <v>109</v>
      </c>
      <c r="D57" s="1" t="s">
        <v>137</v>
      </c>
      <c r="E57" s="1" t="s">
        <v>138</v>
      </c>
      <c r="F57" s="1" t="s">
        <v>139</v>
      </c>
      <c r="G57" s="3">
        <v>26</v>
      </c>
      <c r="H57" s="1"/>
      <c r="I57" s="3">
        <v>5</v>
      </c>
      <c r="J57" s="1"/>
      <c r="K57" s="1"/>
      <c r="L57" s="1">
        <v>9550</v>
      </c>
      <c r="M57" s="1"/>
      <c r="N57" s="1"/>
      <c r="O57" s="3">
        <f t="shared" si="0"/>
        <v>9550</v>
      </c>
      <c r="P57" s="1">
        <v>2750</v>
      </c>
      <c r="Q57" s="3">
        <f t="shared" si="1"/>
        <v>12300</v>
      </c>
      <c r="R57" s="1">
        <v>217770</v>
      </c>
      <c r="S57" s="1">
        <v>8375</v>
      </c>
      <c r="T57" s="1" t="s">
        <v>140</v>
      </c>
      <c r="U57" s="113"/>
      <c r="V57" s="27"/>
    </row>
    <row r="58" spans="1:22" s="5" customFormat="1" ht="24.75" customHeight="1" x14ac:dyDescent="0.25">
      <c r="A58" s="138"/>
      <c r="B58" s="128">
        <v>20</v>
      </c>
      <c r="C58" s="4" t="s">
        <v>109</v>
      </c>
      <c r="D58" s="1" t="s">
        <v>141</v>
      </c>
      <c r="E58" s="1" t="s">
        <v>107</v>
      </c>
      <c r="F58" s="1" t="s">
        <v>139</v>
      </c>
      <c r="G58" s="3">
        <v>26</v>
      </c>
      <c r="H58" s="1"/>
      <c r="I58" s="3">
        <v>5</v>
      </c>
      <c r="J58" s="1"/>
      <c r="K58" s="1"/>
      <c r="L58" s="1">
        <v>10000</v>
      </c>
      <c r="M58" s="1"/>
      <c r="N58" s="1"/>
      <c r="O58" s="3">
        <f t="shared" si="0"/>
        <v>10000</v>
      </c>
      <c r="P58" s="1"/>
      <c r="Q58" s="3">
        <f t="shared" si="1"/>
        <v>10000</v>
      </c>
      <c r="R58" s="1">
        <v>286122</v>
      </c>
      <c r="S58" s="1">
        <v>11005</v>
      </c>
      <c r="T58" s="1" t="s">
        <v>48</v>
      </c>
      <c r="U58" s="113"/>
      <c r="V58" s="27"/>
    </row>
    <row r="59" spans="1:22" ht="27" customHeight="1" x14ac:dyDescent="0.25">
      <c r="A59" s="138"/>
      <c r="B59" s="143" t="s">
        <v>5</v>
      </c>
      <c r="C59" s="143"/>
      <c r="D59" s="143"/>
      <c r="E59" s="143"/>
      <c r="F59" s="143"/>
      <c r="G59" s="143"/>
      <c r="H59" s="143"/>
      <c r="I59" s="143"/>
      <c r="J59" s="143"/>
      <c r="K59" s="144"/>
      <c r="L59" s="20">
        <f>SUM(L39:L58)</f>
        <v>232550</v>
      </c>
      <c r="M59" s="20"/>
      <c r="N59" s="20">
        <f>SUM(N39:N58)</f>
        <v>3710</v>
      </c>
      <c r="O59" s="3">
        <f t="shared" si="0"/>
        <v>228840</v>
      </c>
      <c r="P59" s="20">
        <f>SUM(P39:P58)</f>
        <v>11000</v>
      </c>
      <c r="Q59" s="3">
        <f t="shared" si="1"/>
        <v>239840</v>
      </c>
      <c r="R59" s="20">
        <v>5802777</v>
      </c>
      <c r="S59" s="20"/>
      <c r="T59" s="20"/>
      <c r="U59" s="113"/>
    </row>
    <row r="60" spans="1:22" s="34" customFormat="1" ht="25.5" customHeight="1" x14ac:dyDescent="0.25">
      <c r="A60" s="138"/>
      <c r="B60" s="141" t="s">
        <v>142</v>
      </c>
      <c r="C60" s="141"/>
      <c r="D60" s="141"/>
      <c r="E60" s="141"/>
      <c r="F60" s="141"/>
      <c r="G60" s="141"/>
      <c r="H60" s="141"/>
      <c r="I60" s="141"/>
      <c r="J60" s="141"/>
      <c r="K60" s="141"/>
      <c r="L60" s="141"/>
      <c r="M60" s="141"/>
      <c r="N60" s="141"/>
      <c r="O60" s="141"/>
      <c r="P60" s="141"/>
      <c r="Q60" s="141"/>
      <c r="R60" s="141"/>
      <c r="S60" s="141"/>
      <c r="T60" s="141"/>
      <c r="U60" s="142"/>
    </row>
    <row r="61" spans="1:22" s="35" customFormat="1" ht="41.25" customHeight="1" x14ac:dyDescent="0.25">
      <c r="A61" s="138"/>
      <c r="B61" s="126" t="s">
        <v>0</v>
      </c>
      <c r="C61" s="4" t="s">
        <v>11</v>
      </c>
      <c r="D61" s="11" t="s">
        <v>12</v>
      </c>
      <c r="E61" s="12" t="s">
        <v>13</v>
      </c>
      <c r="F61" s="12" t="s">
        <v>91</v>
      </c>
      <c r="G61" s="12" t="s">
        <v>15</v>
      </c>
      <c r="H61" s="12" t="s">
        <v>16</v>
      </c>
      <c r="I61" s="12" t="s">
        <v>17</v>
      </c>
      <c r="J61" s="12" t="s">
        <v>18</v>
      </c>
      <c r="K61" s="13" t="s">
        <v>19</v>
      </c>
      <c r="L61" s="12" t="s">
        <v>20</v>
      </c>
      <c r="M61" s="12" t="s">
        <v>92</v>
      </c>
      <c r="N61" s="12" t="s">
        <v>22</v>
      </c>
      <c r="O61" s="12" t="s">
        <v>93</v>
      </c>
      <c r="P61" s="12" t="s">
        <v>94</v>
      </c>
      <c r="Q61" s="12" t="s">
        <v>3</v>
      </c>
      <c r="R61" s="12" t="s">
        <v>95</v>
      </c>
      <c r="S61" s="12" t="s">
        <v>24</v>
      </c>
      <c r="T61" s="12" t="s">
        <v>25</v>
      </c>
      <c r="U61" s="12" t="s">
        <v>4</v>
      </c>
    </row>
    <row r="62" spans="1:22" s="35" customFormat="1" ht="24.75" customHeight="1" x14ac:dyDescent="0.25">
      <c r="A62" s="138"/>
      <c r="B62" s="127">
        <v>1</v>
      </c>
      <c r="C62" s="4">
        <v>16715</v>
      </c>
      <c r="D62" s="1" t="s">
        <v>143</v>
      </c>
      <c r="E62" s="3" t="s">
        <v>8</v>
      </c>
      <c r="F62" s="36">
        <v>38961</v>
      </c>
      <c r="G62" s="3">
        <v>26</v>
      </c>
      <c r="H62" s="3"/>
      <c r="I62" s="3">
        <v>4</v>
      </c>
      <c r="J62" s="3"/>
      <c r="K62" s="1">
        <v>31</v>
      </c>
      <c r="L62" s="3">
        <v>15000</v>
      </c>
      <c r="M62" s="3"/>
      <c r="N62" s="3"/>
      <c r="O62" s="3">
        <v>15000</v>
      </c>
      <c r="P62" s="3">
        <v>2750</v>
      </c>
      <c r="Q62" s="3">
        <v>17750</v>
      </c>
      <c r="R62" s="3">
        <v>1389614</v>
      </c>
      <c r="S62" s="3">
        <v>53446.69</v>
      </c>
      <c r="T62" s="3" t="s">
        <v>43</v>
      </c>
      <c r="U62" s="3"/>
    </row>
    <row r="63" spans="1:22" s="35" customFormat="1" ht="24.75" customHeight="1" x14ac:dyDescent="0.25">
      <c r="A63" s="138"/>
      <c r="B63" s="128">
        <v>2</v>
      </c>
      <c r="C63" s="32">
        <v>16716</v>
      </c>
      <c r="D63" s="1" t="s">
        <v>144</v>
      </c>
      <c r="E63" s="1" t="s">
        <v>9</v>
      </c>
      <c r="F63" s="37">
        <v>40057</v>
      </c>
      <c r="G63" s="3">
        <v>26</v>
      </c>
      <c r="H63" s="1"/>
      <c r="I63" s="3">
        <v>4</v>
      </c>
      <c r="J63" s="1"/>
      <c r="K63" s="1">
        <v>31</v>
      </c>
      <c r="L63" s="1">
        <v>11000</v>
      </c>
      <c r="M63" s="1"/>
      <c r="N63" s="1"/>
      <c r="O63" s="1">
        <v>11000</v>
      </c>
      <c r="P63" s="1"/>
      <c r="Q63" s="1">
        <v>11000</v>
      </c>
      <c r="R63" s="1">
        <v>383171</v>
      </c>
      <c r="S63" s="1">
        <v>14737.34</v>
      </c>
      <c r="T63" s="1" t="s">
        <v>53</v>
      </c>
      <c r="U63" s="113"/>
    </row>
    <row r="64" spans="1:22" s="35" customFormat="1" ht="24.75" customHeight="1" x14ac:dyDescent="0.25">
      <c r="A64" s="138"/>
      <c r="B64" s="127">
        <v>3</v>
      </c>
      <c r="C64" s="33">
        <v>16719</v>
      </c>
      <c r="D64" s="1" t="s">
        <v>145</v>
      </c>
      <c r="E64" s="1" t="s">
        <v>9</v>
      </c>
      <c r="F64" s="37">
        <v>41025</v>
      </c>
      <c r="G64" s="3">
        <v>26</v>
      </c>
      <c r="H64" s="1"/>
      <c r="I64" s="3">
        <v>4</v>
      </c>
      <c r="J64" s="1"/>
      <c r="K64" s="1">
        <v>31</v>
      </c>
      <c r="L64" s="1">
        <v>11000</v>
      </c>
      <c r="M64" s="1"/>
      <c r="N64" s="1"/>
      <c r="O64" s="1">
        <v>11000</v>
      </c>
      <c r="P64" s="1"/>
      <c r="Q64" s="1">
        <v>11000</v>
      </c>
      <c r="R64" s="1">
        <v>378221</v>
      </c>
      <c r="S64" s="1">
        <v>14546.96</v>
      </c>
      <c r="T64" s="1" t="s">
        <v>53</v>
      </c>
      <c r="U64" s="113"/>
    </row>
    <row r="65" spans="1:22" s="35" customFormat="1" ht="24.75" customHeight="1" x14ac:dyDescent="0.25">
      <c r="A65" s="138"/>
      <c r="B65" s="128">
        <v>4</v>
      </c>
      <c r="C65" s="4">
        <v>16721</v>
      </c>
      <c r="D65" s="1" t="s">
        <v>146</v>
      </c>
      <c r="E65" s="38" t="s">
        <v>9</v>
      </c>
      <c r="F65" s="39">
        <v>41101</v>
      </c>
      <c r="G65" s="3">
        <v>26</v>
      </c>
      <c r="H65" s="1"/>
      <c r="I65" s="3">
        <v>4</v>
      </c>
      <c r="J65" s="1"/>
      <c r="K65" s="1">
        <v>31</v>
      </c>
      <c r="L65" s="1">
        <v>10000</v>
      </c>
      <c r="M65" s="1"/>
      <c r="N65" s="1"/>
      <c r="O65" s="1">
        <v>10000</v>
      </c>
      <c r="P65" s="1"/>
      <c r="Q65" s="1">
        <v>10000</v>
      </c>
      <c r="R65" s="1">
        <v>305703</v>
      </c>
      <c r="S65" s="1">
        <v>11757.8</v>
      </c>
      <c r="T65" s="1" t="s">
        <v>48</v>
      </c>
      <c r="U65" s="113"/>
    </row>
    <row r="66" spans="1:22" s="35" customFormat="1" ht="24.75" customHeight="1" x14ac:dyDescent="0.25">
      <c r="A66" s="138"/>
      <c r="B66" s="127">
        <v>5</v>
      </c>
      <c r="C66" s="4">
        <v>20875</v>
      </c>
      <c r="D66" s="1" t="s">
        <v>147</v>
      </c>
      <c r="E66" s="1" t="s">
        <v>8</v>
      </c>
      <c r="F66" s="37">
        <v>41938</v>
      </c>
      <c r="G66" s="3">
        <v>26</v>
      </c>
      <c r="H66" s="1"/>
      <c r="I66" s="3">
        <v>4</v>
      </c>
      <c r="J66" s="1"/>
      <c r="K66" s="1">
        <v>31</v>
      </c>
      <c r="L66" s="1">
        <v>13000</v>
      </c>
      <c r="M66" s="1"/>
      <c r="N66" s="1"/>
      <c r="O66" s="1">
        <v>13000</v>
      </c>
      <c r="P66" s="1">
        <v>2750</v>
      </c>
      <c r="Q66" s="1">
        <v>15750</v>
      </c>
      <c r="R66" s="1">
        <v>1214510</v>
      </c>
      <c r="S66" s="1">
        <v>46711.92</v>
      </c>
      <c r="T66" s="1" t="s">
        <v>53</v>
      </c>
      <c r="U66" s="113"/>
    </row>
    <row r="67" spans="1:22" s="35" customFormat="1" ht="24.75" customHeight="1" x14ac:dyDescent="0.25">
      <c r="A67" s="138"/>
      <c r="B67" s="128">
        <v>6</v>
      </c>
      <c r="C67" s="4">
        <v>24359</v>
      </c>
      <c r="D67" s="1" t="s">
        <v>148</v>
      </c>
      <c r="E67" s="1" t="s">
        <v>9</v>
      </c>
      <c r="F67" s="37">
        <v>42080</v>
      </c>
      <c r="G67" s="3">
        <v>26</v>
      </c>
      <c r="H67" s="1"/>
      <c r="I67" s="3">
        <v>4</v>
      </c>
      <c r="J67" s="1">
        <v>2</v>
      </c>
      <c r="K67" s="1">
        <v>29</v>
      </c>
      <c r="L67" s="1">
        <v>10000</v>
      </c>
      <c r="M67" s="1"/>
      <c r="N67" s="1">
        <v>666</v>
      </c>
      <c r="O67" s="1">
        <v>9334</v>
      </c>
      <c r="P67" s="1"/>
      <c r="Q67" s="1">
        <v>9334</v>
      </c>
      <c r="R67" s="1">
        <v>342856</v>
      </c>
      <c r="S67" s="1">
        <v>13186.77</v>
      </c>
      <c r="T67" s="1" t="s">
        <v>48</v>
      </c>
      <c r="U67" s="113" t="s">
        <v>149</v>
      </c>
    </row>
    <row r="68" spans="1:22" s="35" customFormat="1" ht="24.75" customHeight="1" x14ac:dyDescent="0.25">
      <c r="A68" s="138"/>
      <c r="B68" s="127">
        <v>7</v>
      </c>
      <c r="C68" s="4">
        <v>35878</v>
      </c>
      <c r="D68" s="1" t="s">
        <v>150</v>
      </c>
      <c r="E68" s="1" t="s">
        <v>8</v>
      </c>
      <c r="F68" s="37">
        <v>43337</v>
      </c>
      <c r="G68" s="3">
        <v>26</v>
      </c>
      <c r="H68" s="1"/>
      <c r="I68" s="3">
        <v>4</v>
      </c>
      <c r="J68" s="1"/>
      <c r="K68" s="1">
        <v>31</v>
      </c>
      <c r="L68" s="1">
        <v>13000</v>
      </c>
      <c r="M68" s="1"/>
      <c r="N68" s="1"/>
      <c r="O68" s="1">
        <v>13000</v>
      </c>
      <c r="P68" s="1">
        <v>2750</v>
      </c>
      <c r="Q68" s="1">
        <v>15750</v>
      </c>
      <c r="R68" s="1">
        <v>1225057</v>
      </c>
      <c r="S68" s="1">
        <v>47117.58</v>
      </c>
      <c r="T68" s="1" t="s">
        <v>48</v>
      </c>
      <c r="U68" s="113"/>
    </row>
    <row r="69" spans="1:22" s="35" customFormat="1" ht="24.75" customHeight="1" x14ac:dyDescent="0.25">
      <c r="A69" s="138"/>
      <c r="B69" s="128">
        <v>8</v>
      </c>
      <c r="C69" s="4">
        <v>36616</v>
      </c>
      <c r="D69" s="1" t="s">
        <v>151</v>
      </c>
      <c r="E69" s="1" t="s">
        <v>9</v>
      </c>
      <c r="F69" s="37">
        <v>43460</v>
      </c>
      <c r="G69" s="3">
        <v>26</v>
      </c>
      <c r="H69" s="1"/>
      <c r="I69" s="3">
        <v>4</v>
      </c>
      <c r="J69" s="1"/>
      <c r="K69" s="1">
        <v>31</v>
      </c>
      <c r="L69" s="1">
        <v>11000</v>
      </c>
      <c r="M69" s="1"/>
      <c r="N69" s="1"/>
      <c r="O69" s="1">
        <v>11000</v>
      </c>
      <c r="P69" s="1"/>
      <c r="Q69" s="1">
        <v>11000</v>
      </c>
      <c r="R69" s="1">
        <v>366672</v>
      </c>
      <c r="S69" s="1">
        <v>14102.76</v>
      </c>
      <c r="T69" s="1" t="s">
        <v>53</v>
      </c>
      <c r="U69" s="113"/>
    </row>
    <row r="70" spans="1:22" s="35" customFormat="1" ht="24.75" customHeight="1" x14ac:dyDescent="0.25">
      <c r="A70" s="138"/>
      <c r="B70" s="127">
        <v>9</v>
      </c>
      <c r="C70" s="4">
        <v>37561</v>
      </c>
      <c r="D70" s="1" t="s">
        <v>152</v>
      </c>
      <c r="E70" s="1" t="s">
        <v>9</v>
      </c>
      <c r="F70" s="37">
        <v>43678</v>
      </c>
      <c r="G70" s="3">
        <v>26</v>
      </c>
      <c r="H70" s="1"/>
      <c r="I70" s="3">
        <v>4</v>
      </c>
      <c r="J70" s="1"/>
      <c r="K70" s="1">
        <v>31</v>
      </c>
      <c r="L70" s="1">
        <v>11000</v>
      </c>
      <c r="M70" s="1"/>
      <c r="N70" s="1"/>
      <c r="O70" s="1">
        <v>11000</v>
      </c>
      <c r="P70" s="1"/>
      <c r="Q70" s="1">
        <v>11000</v>
      </c>
      <c r="R70" s="1">
        <v>381758</v>
      </c>
      <c r="S70" s="1">
        <v>14683</v>
      </c>
      <c r="T70" s="1" t="s">
        <v>53</v>
      </c>
      <c r="U70" s="113"/>
    </row>
    <row r="71" spans="1:22" s="35" customFormat="1" ht="24.75" customHeight="1" x14ac:dyDescent="0.25">
      <c r="A71" s="138"/>
      <c r="B71" s="128">
        <v>10</v>
      </c>
      <c r="C71" s="4">
        <v>37787</v>
      </c>
      <c r="D71" s="1" t="s">
        <v>153</v>
      </c>
      <c r="E71" s="1" t="s">
        <v>8</v>
      </c>
      <c r="F71" s="37">
        <v>43703</v>
      </c>
      <c r="G71" s="3">
        <v>26</v>
      </c>
      <c r="H71" s="1"/>
      <c r="I71" s="3">
        <v>4</v>
      </c>
      <c r="J71" s="1"/>
      <c r="K71" s="1">
        <v>31</v>
      </c>
      <c r="L71" s="1">
        <v>12000</v>
      </c>
      <c r="M71" s="1"/>
      <c r="N71" s="1"/>
      <c r="O71" s="1">
        <v>12000</v>
      </c>
      <c r="P71" s="1">
        <v>2750</v>
      </c>
      <c r="Q71" s="1">
        <v>14750</v>
      </c>
      <c r="R71" s="1">
        <v>641169</v>
      </c>
      <c r="S71" s="1">
        <v>24660.346000000001</v>
      </c>
      <c r="T71" s="1" t="s">
        <v>48</v>
      </c>
      <c r="U71" s="113"/>
    </row>
    <row r="72" spans="1:22" s="35" customFormat="1" ht="24.75" customHeight="1" x14ac:dyDescent="0.25">
      <c r="A72" s="138"/>
      <c r="B72" s="127">
        <v>11</v>
      </c>
      <c r="C72" s="4" t="s">
        <v>154</v>
      </c>
      <c r="D72" s="1" t="s">
        <v>155</v>
      </c>
      <c r="E72" s="1" t="s">
        <v>9</v>
      </c>
      <c r="F72" s="37">
        <v>43753</v>
      </c>
      <c r="G72" s="3">
        <v>26</v>
      </c>
      <c r="H72" s="1"/>
      <c r="I72" s="3">
        <v>4</v>
      </c>
      <c r="J72" s="1"/>
      <c r="K72" s="1">
        <v>31</v>
      </c>
      <c r="L72" s="1">
        <v>10000</v>
      </c>
      <c r="M72" s="1"/>
      <c r="N72" s="1"/>
      <c r="O72" s="1">
        <v>10000</v>
      </c>
      <c r="P72" s="1"/>
      <c r="Q72" s="1">
        <v>10000</v>
      </c>
      <c r="R72" s="1">
        <v>308826</v>
      </c>
      <c r="S72" s="1">
        <v>11877.92</v>
      </c>
      <c r="T72" s="1" t="s">
        <v>48</v>
      </c>
      <c r="U72" s="113"/>
    </row>
    <row r="73" spans="1:22" s="35" customFormat="1" ht="24.75" customHeight="1" x14ac:dyDescent="0.25">
      <c r="A73" s="138"/>
      <c r="B73" s="128">
        <v>12</v>
      </c>
      <c r="C73" s="4" t="s">
        <v>154</v>
      </c>
      <c r="D73" s="1" t="s">
        <v>156</v>
      </c>
      <c r="E73" s="1" t="s">
        <v>9</v>
      </c>
      <c r="F73" s="37">
        <v>43753</v>
      </c>
      <c r="G73" s="3">
        <v>26</v>
      </c>
      <c r="H73" s="1"/>
      <c r="I73" s="3">
        <v>4</v>
      </c>
      <c r="J73" s="1"/>
      <c r="K73" s="1">
        <v>31</v>
      </c>
      <c r="L73" s="1">
        <v>10000</v>
      </c>
      <c r="M73" s="1"/>
      <c r="N73" s="1"/>
      <c r="O73" s="1">
        <v>10000</v>
      </c>
      <c r="P73" s="1"/>
      <c r="Q73" s="1">
        <v>10000</v>
      </c>
      <c r="R73" s="1">
        <v>229171</v>
      </c>
      <c r="S73" s="1">
        <v>8814.26</v>
      </c>
      <c r="T73" s="1" t="s">
        <v>140</v>
      </c>
      <c r="U73" s="113"/>
      <c r="V73" s="27"/>
    </row>
    <row r="74" spans="1:22" s="35" customFormat="1" ht="24.75" customHeight="1" x14ac:dyDescent="0.25">
      <c r="A74" s="138"/>
      <c r="B74" s="127">
        <v>13</v>
      </c>
      <c r="C74" s="4" t="s">
        <v>154</v>
      </c>
      <c r="D74" s="1" t="s">
        <v>157</v>
      </c>
      <c r="E74" s="1" t="s">
        <v>9</v>
      </c>
      <c r="F74" s="37">
        <v>43784</v>
      </c>
      <c r="G74" s="3">
        <v>26</v>
      </c>
      <c r="H74" s="1"/>
      <c r="I74" s="3">
        <v>4</v>
      </c>
      <c r="J74" s="1"/>
      <c r="K74" s="1">
        <v>31</v>
      </c>
      <c r="L74" s="1">
        <v>8000</v>
      </c>
      <c r="M74" s="1"/>
      <c r="N74" s="1"/>
      <c r="O74" s="1">
        <v>8000</v>
      </c>
      <c r="P74" s="1"/>
      <c r="Q74" s="1">
        <v>8000</v>
      </c>
      <c r="R74" s="1">
        <v>245804</v>
      </c>
      <c r="S74" s="1">
        <v>9454</v>
      </c>
      <c r="T74" s="1" t="s">
        <v>140</v>
      </c>
      <c r="U74" s="113"/>
      <c r="V74" s="27"/>
    </row>
    <row r="75" spans="1:22" s="35" customFormat="1" ht="24.75" customHeight="1" x14ac:dyDescent="0.25">
      <c r="A75" s="138"/>
      <c r="B75" s="128">
        <v>14</v>
      </c>
      <c r="C75" s="4" t="s">
        <v>154</v>
      </c>
      <c r="D75" s="1" t="s">
        <v>158</v>
      </c>
      <c r="E75" s="1" t="s">
        <v>9</v>
      </c>
      <c r="F75" s="37">
        <v>43850</v>
      </c>
      <c r="G75" s="3">
        <v>10</v>
      </c>
      <c r="H75" s="1"/>
      <c r="I75" s="3">
        <v>2</v>
      </c>
      <c r="J75" s="1"/>
      <c r="K75" s="1">
        <v>12</v>
      </c>
      <c r="L75" s="1">
        <v>11000</v>
      </c>
      <c r="M75" s="1"/>
      <c r="N75" s="1">
        <v>7333</v>
      </c>
      <c r="O75" s="1">
        <v>3667</v>
      </c>
      <c r="P75" s="1"/>
      <c r="Q75" s="1">
        <v>3667</v>
      </c>
      <c r="R75" s="1">
        <v>165951</v>
      </c>
      <c r="S75" s="1">
        <v>16595.099999999999</v>
      </c>
      <c r="T75" s="1" t="s">
        <v>53</v>
      </c>
      <c r="U75" s="113"/>
      <c r="V75" s="27"/>
    </row>
    <row r="76" spans="1:22" s="35" customFormat="1" ht="24.75" customHeight="1" x14ac:dyDescent="0.25">
      <c r="A76" s="138"/>
      <c r="B76" s="127">
        <v>15</v>
      </c>
      <c r="C76" s="4" t="s">
        <v>154</v>
      </c>
      <c r="D76" s="1" t="s">
        <v>159</v>
      </c>
      <c r="E76" s="1" t="s">
        <v>9</v>
      </c>
      <c r="F76" s="37">
        <v>43784</v>
      </c>
      <c r="G76" s="3">
        <v>26</v>
      </c>
      <c r="H76" s="1"/>
      <c r="I76" s="3">
        <v>4</v>
      </c>
      <c r="J76" s="1"/>
      <c r="K76" s="1">
        <v>31</v>
      </c>
      <c r="L76" s="1">
        <v>8000</v>
      </c>
      <c r="M76" s="1"/>
      <c r="N76" s="1"/>
      <c r="O76" s="1">
        <v>8000</v>
      </c>
      <c r="P76" s="1"/>
      <c r="Q76" s="1">
        <v>8000</v>
      </c>
      <c r="R76" s="1">
        <v>226459</v>
      </c>
      <c r="S76" s="1">
        <v>8709.9</v>
      </c>
      <c r="T76" s="1" t="s">
        <v>140</v>
      </c>
      <c r="U76" s="113"/>
      <c r="V76" s="27"/>
    </row>
    <row r="77" spans="1:22" s="35" customFormat="1" ht="24.75" customHeight="1" x14ac:dyDescent="0.25">
      <c r="A77" s="138"/>
      <c r="B77" s="128">
        <v>16</v>
      </c>
      <c r="C77" s="4" t="s">
        <v>154</v>
      </c>
      <c r="D77" s="1" t="s">
        <v>160</v>
      </c>
      <c r="E77" s="1" t="s">
        <v>9</v>
      </c>
      <c r="F77" s="37">
        <v>43784</v>
      </c>
      <c r="G77" s="3">
        <v>26</v>
      </c>
      <c r="H77" s="1"/>
      <c r="I77" s="3">
        <v>4</v>
      </c>
      <c r="J77" s="1"/>
      <c r="K77" s="1">
        <v>31</v>
      </c>
      <c r="L77" s="1">
        <v>8000</v>
      </c>
      <c r="M77" s="1"/>
      <c r="N77" s="1"/>
      <c r="O77" s="1">
        <v>8000</v>
      </c>
      <c r="P77" s="1"/>
      <c r="Q77" s="1">
        <v>8000</v>
      </c>
      <c r="R77" s="1">
        <v>225798</v>
      </c>
      <c r="S77" s="1">
        <v>8684.5380000000005</v>
      </c>
      <c r="T77" s="1" t="s">
        <v>140</v>
      </c>
      <c r="U77" s="113"/>
      <c r="V77" s="27"/>
    </row>
    <row r="78" spans="1:22" s="35" customFormat="1" ht="24.75" customHeight="1" x14ac:dyDescent="0.25">
      <c r="A78" s="138"/>
      <c r="B78" s="127">
        <v>17</v>
      </c>
      <c r="C78" s="4" t="s">
        <v>154</v>
      </c>
      <c r="D78" s="1" t="s">
        <v>161</v>
      </c>
      <c r="E78" s="1" t="s">
        <v>6</v>
      </c>
      <c r="F78" s="37">
        <v>43743</v>
      </c>
      <c r="G78" s="3">
        <v>26</v>
      </c>
      <c r="H78" s="1"/>
      <c r="I78" s="3">
        <v>4</v>
      </c>
      <c r="J78" s="1">
        <v>1</v>
      </c>
      <c r="K78" s="1">
        <v>30</v>
      </c>
      <c r="L78" s="1">
        <v>15000</v>
      </c>
      <c r="M78" s="1"/>
      <c r="N78" s="1">
        <v>500</v>
      </c>
      <c r="O78" s="1">
        <v>14500</v>
      </c>
      <c r="P78" s="1"/>
      <c r="Q78" s="1">
        <v>14500</v>
      </c>
      <c r="R78" s="1"/>
      <c r="S78" s="1"/>
      <c r="T78" s="1"/>
      <c r="U78" s="113" t="s">
        <v>162</v>
      </c>
      <c r="V78" s="27"/>
    </row>
    <row r="79" spans="1:22" s="35" customFormat="1" ht="24.75" customHeight="1" x14ac:dyDescent="0.25">
      <c r="A79" s="138"/>
      <c r="B79" s="128">
        <v>18</v>
      </c>
      <c r="C79" s="4" t="s">
        <v>154</v>
      </c>
      <c r="D79" s="1" t="s">
        <v>163</v>
      </c>
      <c r="E79" s="1" t="s">
        <v>7</v>
      </c>
      <c r="F79" s="37">
        <v>43789</v>
      </c>
      <c r="G79" s="3">
        <v>26</v>
      </c>
      <c r="H79" s="1"/>
      <c r="I79" s="3">
        <v>4</v>
      </c>
      <c r="J79" s="1"/>
      <c r="K79" s="1">
        <v>31</v>
      </c>
      <c r="L79" s="1">
        <v>13000</v>
      </c>
      <c r="M79" s="1"/>
      <c r="N79" s="1"/>
      <c r="O79" s="1">
        <v>13000</v>
      </c>
      <c r="P79" s="1"/>
      <c r="Q79" s="1">
        <v>13000</v>
      </c>
      <c r="R79" s="1"/>
      <c r="S79" s="1"/>
      <c r="T79" s="1"/>
      <c r="U79" s="113"/>
      <c r="V79" s="27"/>
    </row>
    <row r="80" spans="1:22" s="35" customFormat="1" ht="24.75" customHeight="1" x14ac:dyDescent="0.25">
      <c r="A80" s="138"/>
      <c r="B80" s="127">
        <v>19</v>
      </c>
      <c r="C80" s="4">
        <v>37175</v>
      </c>
      <c r="D80" s="1" t="s">
        <v>164</v>
      </c>
      <c r="E80" s="1" t="s">
        <v>97</v>
      </c>
      <c r="F80" s="1" t="s">
        <v>165</v>
      </c>
      <c r="G80" s="3">
        <v>26</v>
      </c>
      <c r="H80" s="1"/>
      <c r="I80" s="3">
        <v>4</v>
      </c>
      <c r="J80" s="1"/>
      <c r="K80" s="1">
        <v>31</v>
      </c>
      <c r="L80" s="1">
        <v>22000</v>
      </c>
      <c r="M80" s="1"/>
      <c r="N80" s="1"/>
      <c r="O80" s="1"/>
      <c r="P80" s="1"/>
      <c r="Q80" s="1"/>
      <c r="R80" s="1"/>
      <c r="S80" s="1"/>
      <c r="T80" s="1"/>
      <c r="U80" s="113"/>
      <c r="V80" s="27"/>
    </row>
    <row r="81" spans="1:22" s="40" customFormat="1" ht="27" customHeight="1" x14ac:dyDescent="0.25">
      <c r="A81" s="138"/>
      <c r="B81" s="143" t="s">
        <v>5</v>
      </c>
      <c r="C81" s="143"/>
      <c r="D81" s="143"/>
      <c r="E81" s="143"/>
      <c r="F81" s="143"/>
      <c r="G81" s="143"/>
      <c r="H81" s="143"/>
      <c r="I81" s="143"/>
      <c r="J81" s="143"/>
      <c r="K81" s="144"/>
      <c r="L81" s="20">
        <f t="shared" ref="L81:Q81" si="2">SUM(L62:L80)</f>
        <v>222000</v>
      </c>
      <c r="M81" s="20">
        <f t="shared" si="2"/>
        <v>0</v>
      </c>
      <c r="N81" s="20">
        <f t="shared" si="2"/>
        <v>8499</v>
      </c>
      <c r="O81" s="20">
        <f t="shared" si="2"/>
        <v>191501</v>
      </c>
      <c r="P81" s="20">
        <f t="shared" si="2"/>
        <v>11000</v>
      </c>
      <c r="Q81" s="20">
        <f t="shared" si="2"/>
        <v>202501</v>
      </c>
      <c r="R81" s="20"/>
      <c r="S81" s="20"/>
      <c r="T81" s="20"/>
      <c r="U81" s="113"/>
    </row>
    <row r="82" spans="1:22" s="2" customFormat="1" ht="25.5" customHeight="1" x14ac:dyDescent="0.25">
      <c r="A82" s="138"/>
      <c r="B82" s="141" t="s">
        <v>166</v>
      </c>
      <c r="C82" s="141"/>
      <c r="D82" s="141"/>
      <c r="E82" s="141"/>
      <c r="F82" s="141"/>
      <c r="G82" s="141"/>
      <c r="H82" s="141"/>
      <c r="I82" s="141"/>
      <c r="J82" s="141"/>
      <c r="K82" s="141"/>
      <c r="L82" s="141"/>
      <c r="M82" s="141"/>
      <c r="N82" s="141"/>
      <c r="O82" s="141"/>
      <c r="P82" s="141"/>
      <c r="Q82" s="141"/>
      <c r="R82" s="141"/>
      <c r="S82" s="141"/>
      <c r="T82" s="141"/>
      <c r="U82" s="142"/>
    </row>
    <row r="83" spans="1:22" s="5" customFormat="1" ht="41.25" customHeight="1" x14ac:dyDescent="0.25">
      <c r="A83" s="138"/>
      <c r="B83" s="126" t="s">
        <v>0</v>
      </c>
      <c r="C83" s="4" t="s">
        <v>11</v>
      </c>
      <c r="D83" s="11" t="s">
        <v>12</v>
      </c>
      <c r="E83" s="12" t="s">
        <v>13</v>
      </c>
      <c r="F83" s="12" t="s">
        <v>91</v>
      </c>
      <c r="G83" s="12" t="s">
        <v>15</v>
      </c>
      <c r="H83" s="12" t="s">
        <v>16</v>
      </c>
      <c r="I83" s="12" t="s">
        <v>17</v>
      </c>
      <c r="J83" s="12" t="s">
        <v>18</v>
      </c>
      <c r="K83" s="13" t="s">
        <v>19</v>
      </c>
      <c r="L83" s="12" t="s">
        <v>20</v>
      </c>
      <c r="M83" s="12" t="s">
        <v>92</v>
      </c>
      <c r="N83" s="12" t="s">
        <v>22</v>
      </c>
      <c r="O83" s="12" t="s">
        <v>93</v>
      </c>
      <c r="P83" s="12" t="s">
        <v>94</v>
      </c>
      <c r="Q83" s="12" t="s">
        <v>3</v>
      </c>
      <c r="R83" s="12" t="s">
        <v>95</v>
      </c>
      <c r="S83" s="12" t="s">
        <v>24</v>
      </c>
      <c r="T83" s="12" t="s">
        <v>25</v>
      </c>
      <c r="U83" s="12" t="s">
        <v>4</v>
      </c>
    </row>
    <row r="84" spans="1:22" s="5" customFormat="1" ht="24.75" customHeight="1" x14ac:dyDescent="0.25">
      <c r="A84" s="138"/>
      <c r="B84" s="127">
        <v>1</v>
      </c>
      <c r="C84" s="4">
        <v>37174</v>
      </c>
      <c r="D84" s="30" t="s">
        <v>167</v>
      </c>
      <c r="E84" s="3" t="s">
        <v>35</v>
      </c>
      <c r="F84" s="3" t="s">
        <v>168</v>
      </c>
      <c r="G84" s="3">
        <v>27</v>
      </c>
      <c r="H84" s="3">
        <v>2</v>
      </c>
      <c r="I84" s="3">
        <v>4</v>
      </c>
      <c r="J84" s="3"/>
      <c r="K84" s="1">
        <v>31</v>
      </c>
      <c r="L84" s="3">
        <v>22000</v>
      </c>
      <c r="M84" s="3"/>
      <c r="N84" s="3"/>
      <c r="O84" s="3"/>
      <c r="P84" s="3"/>
      <c r="Q84" s="3"/>
      <c r="R84" s="3">
        <v>0</v>
      </c>
      <c r="S84" s="3">
        <v>0</v>
      </c>
      <c r="T84" s="3"/>
      <c r="U84" s="3"/>
    </row>
    <row r="85" spans="1:22" s="5" customFormat="1" ht="24.75" customHeight="1" x14ac:dyDescent="0.25">
      <c r="A85" s="138"/>
      <c r="B85" s="128">
        <v>2</v>
      </c>
      <c r="C85" s="32" t="s">
        <v>38</v>
      </c>
      <c r="D85" s="30" t="s">
        <v>169</v>
      </c>
      <c r="E85" s="1" t="s">
        <v>6</v>
      </c>
      <c r="F85" s="1" t="s">
        <v>170</v>
      </c>
      <c r="G85" s="3">
        <v>27</v>
      </c>
      <c r="H85" s="1"/>
      <c r="I85" s="3">
        <v>4</v>
      </c>
      <c r="J85" s="1"/>
      <c r="K85" s="1">
        <v>31</v>
      </c>
      <c r="L85" s="1">
        <v>15000</v>
      </c>
      <c r="M85" s="1"/>
      <c r="N85" s="1"/>
      <c r="O85" s="1">
        <v>15000</v>
      </c>
      <c r="P85" s="1"/>
      <c r="Q85" s="1">
        <v>15000</v>
      </c>
      <c r="R85" s="3">
        <v>0</v>
      </c>
      <c r="S85" s="3">
        <v>0</v>
      </c>
      <c r="T85" s="1"/>
      <c r="U85" s="113"/>
    </row>
    <row r="86" spans="1:22" s="5" customFormat="1" ht="24.75" customHeight="1" x14ac:dyDescent="0.25">
      <c r="A86" s="138"/>
      <c r="B86" s="127">
        <v>3</v>
      </c>
      <c r="C86" s="32" t="s">
        <v>38</v>
      </c>
      <c r="D86" s="30" t="s">
        <v>171</v>
      </c>
      <c r="E86" s="1" t="s">
        <v>7</v>
      </c>
      <c r="F86" s="1" t="s">
        <v>172</v>
      </c>
      <c r="G86" s="3">
        <v>27</v>
      </c>
      <c r="H86" s="1"/>
      <c r="I86" s="3">
        <v>4</v>
      </c>
      <c r="J86" s="1"/>
      <c r="K86" s="1">
        <v>31</v>
      </c>
      <c r="L86" s="1">
        <v>13000</v>
      </c>
      <c r="M86" s="1"/>
      <c r="N86" s="1"/>
      <c r="O86" s="1">
        <v>13000</v>
      </c>
      <c r="P86" s="1"/>
      <c r="Q86" s="1">
        <v>13000</v>
      </c>
      <c r="R86" s="3">
        <v>0</v>
      </c>
      <c r="S86" s="3">
        <v>0</v>
      </c>
      <c r="T86" s="1"/>
      <c r="U86" s="113"/>
    </row>
    <row r="87" spans="1:22" s="5" customFormat="1" ht="24.75" customHeight="1" x14ac:dyDescent="0.25">
      <c r="A87" s="138"/>
      <c r="B87" s="128">
        <v>4</v>
      </c>
      <c r="C87" s="4">
        <v>16727</v>
      </c>
      <c r="D87" s="30" t="s">
        <v>173</v>
      </c>
      <c r="E87" s="6" t="s">
        <v>8</v>
      </c>
      <c r="F87" s="41" t="s">
        <v>174</v>
      </c>
      <c r="G87" s="3">
        <v>27</v>
      </c>
      <c r="H87" s="1"/>
      <c r="I87" s="3">
        <v>4</v>
      </c>
      <c r="J87" s="1"/>
      <c r="K87" s="1">
        <v>31</v>
      </c>
      <c r="L87" s="1">
        <v>13500</v>
      </c>
      <c r="M87" s="1"/>
      <c r="N87" s="1"/>
      <c r="O87" s="1">
        <v>13500</v>
      </c>
      <c r="P87" s="1">
        <v>2750</v>
      </c>
      <c r="Q87" s="1">
        <v>16250</v>
      </c>
      <c r="R87" s="1">
        <v>850291</v>
      </c>
      <c r="S87" s="1">
        <v>32703</v>
      </c>
      <c r="T87" s="1" t="s">
        <v>53</v>
      </c>
      <c r="U87" s="113"/>
    </row>
    <row r="88" spans="1:22" s="5" customFormat="1" ht="24.75" customHeight="1" x14ac:dyDescent="0.25">
      <c r="A88" s="138"/>
      <c r="B88" s="127">
        <v>5</v>
      </c>
      <c r="C88" s="4">
        <v>20806</v>
      </c>
      <c r="D88" s="30" t="s">
        <v>175</v>
      </c>
      <c r="E88" s="1" t="s">
        <v>8</v>
      </c>
      <c r="F88" s="1" t="s">
        <v>176</v>
      </c>
      <c r="G88" s="3">
        <v>27</v>
      </c>
      <c r="H88" s="1"/>
      <c r="I88" s="3">
        <v>4</v>
      </c>
      <c r="J88" s="1"/>
      <c r="K88" s="1">
        <v>31</v>
      </c>
      <c r="L88" s="1">
        <v>12000</v>
      </c>
      <c r="M88" s="1"/>
      <c r="N88" s="1"/>
      <c r="O88" s="1">
        <v>12000</v>
      </c>
      <c r="P88" s="1">
        <v>2750</v>
      </c>
      <c r="Q88" s="1">
        <v>14750</v>
      </c>
      <c r="R88" s="1">
        <v>528000</v>
      </c>
      <c r="S88" s="1">
        <v>20308</v>
      </c>
      <c r="T88" s="1" t="s">
        <v>48</v>
      </c>
      <c r="U88" s="113"/>
    </row>
    <row r="89" spans="1:22" s="5" customFormat="1" ht="24.75" customHeight="1" x14ac:dyDescent="0.25">
      <c r="A89" s="138"/>
      <c r="B89" s="128">
        <v>6</v>
      </c>
      <c r="C89" s="4">
        <v>16730</v>
      </c>
      <c r="D89" s="30" t="s">
        <v>177</v>
      </c>
      <c r="E89" s="1" t="s">
        <v>9</v>
      </c>
      <c r="F89" s="42">
        <v>40888</v>
      </c>
      <c r="G89" s="3">
        <v>27</v>
      </c>
      <c r="H89" s="1"/>
      <c r="I89" s="3">
        <v>4</v>
      </c>
      <c r="J89" s="1"/>
      <c r="K89" s="1">
        <v>31</v>
      </c>
      <c r="L89" s="1">
        <v>11000</v>
      </c>
      <c r="M89" s="1"/>
      <c r="N89" s="1"/>
      <c r="O89" s="1">
        <v>11000</v>
      </c>
      <c r="P89" s="1"/>
      <c r="Q89" s="1">
        <v>11000</v>
      </c>
      <c r="R89" s="1">
        <v>370000</v>
      </c>
      <c r="S89" s="1">
        <v>14230</v>
      </c>
      <c r="T89" s="1" t="s">
        <v>53</v>
      </c>
      <c r="U89" s="113"/>
    </row>
    <row r="90" spans="1:22" s="5" customFormat="1" ht="24.75" customHeight="1" x14ac:dyDescent="0.25">
      <c r="A90" s="138"/>
      <c r="B90" s="127">
        <v>7</v>
      </c>
      <c r="C90" s="4">
        <v>37445</v>
      </c>
      <c r="D90" s="30" t="s">
        <v>178</v>
      </c>
      <c r="E90" s="1" t="s">
        <v>9</v>
      </c>
      <c r="F90" s="42">
        <v>43744</v>
      </c>
      <c r="G90" s="3">
        <v>27</v>
      </c>
      <c r="H90" s="1"/>
      <c r="I90" s="3">
        <v>4</v>
      </c>
      <c r="J90" s="1"/>
      <c r="K90" s="1">
        <v>31</v>
      </c>
      <c r="L90" s="1">
        <v>10000</v>
      </c>
      <c r="M90" s="1"/>
      <c r="N90" s="1"/>
      <c r="O90" s="1">
        <v>10000</v>
      </c>
      <c r="P90" s="1"/>
      <c r="Q90" s="1">
        <v>10000</v>
      </c>
      <c r="R90" s="1">
        <v>290000</v>
      </c>
      <c r="S90" s="1">
        <v>11154</v>
      </c>
      <c r="T90" s="1" t="s">
        <v>48</v>
      </c>
      <c r="U90" s="113"/>
    </row>
    <row r="91" spans="1:22" s="5" customFormat="1" ht="24.75" customHeight="1" x14ac:dyDescent="0.25">
      <c r="A91" s="138"/>
      <c r="B91" s="128">
        <v>8</v>
      </c>
      <c r="C91" s="4">
        <v>16729</v>
      </c>
      <c r="D91" s="30" t="s">
        <v>179</v>
      </c>
      <c r="E91" s="1" t="s">
        <v>9</v>
      </c>
      <c r="F91" s="42">
        <v>39824</v>
      </c>
      <c r="G91" s="3">
        <v>27</v>
      </c>
      <c r="H91" s="1"/>
      <c r="I91" s="3">
        <v>4</v>
      </c>
      <c r="J91" s="1"/>
      <c r="K91" s="1">
        <v>31</v>
      </c>
      <c r="L91" s="1">
        <v>10000</v>
      </c>
      <c r="M91" s="1"/>
      <c r="N91" s="1"/>
      <c r="O91" s="1">
        <v>10000</v>
      </c>
      <c r="P91" s="1"/>
      <c r="Q91" s="1">
        <v>10000</v>
      </c>
      <c r="R91" s="1">
        <v>288000</v>
      </c>
      <c r="S91" s="1">
        <v>11077</v>
      </c>
      <c r="T91" s="1" t="s">
        <v>48</v>
      </c>
      <c r="U91" s="113"/>
    </row>
    <row r="92" spans="1:22" s="5" customFormat="1" ht="24.75" customHeight="1" x14ac:dyDescent="0.25">
      <c r="A92" s="138"/>
      <c r="B92" s="127">
        <v>9</v>
      </c>
      <c r="C92" s="4">
        <v>24041</v>
      </c>
      <c r="D92" s="30" t="s">
        <v>180</v>
      </c>
      <c r="E92" s="1" t="s">
        <v>9</v>
      </c>
      <c r="F92" s="42">
        <v>43467</v>
      </c>
      <c r="G92" s="3">
        <v>27</v>
      </c>
      <c r="H92" s="1"/>
      <c r="I92" s="3">
        <v>4</v>
      </c>
      <c r="J92" s="1"/>
      <c r="K92" s="1">
        <v>31</v>
      </c>
      <c r="L92" s="1">
        <v>10000</v>
      </c>
      <c r="M92" s="1"/>
      <c r="N92" s="1"/>
      <c r="O92" s="1">
        <v>10000</v>
      </c>
      <c r="P92" s="1"/>
      <c r="Q92" s="1">
        <v>10000</v>
      </c>
      <c r="R92" s="1">
        <v>298000</v>
      </c>
      <c r="S92" s="1">
        <v>11462</v>
      </c>
      <c r="T92" s="1" t="s">
        <v>48</v>
      </c>
      <c r="U92" s="113"/>
    </row>
    <row r="93" spans="1:22" s="5" customFormat="1" ht="24.75" customHeight="1" x14ac:dyDescent="0.25">
      <c r="A93" s="138"/>
      <c r="B93" s="128">
        <v>10</v>
      </c>
      <c r="C93" s="4">
        <v>29500</v>
      </c>
      <c r="D93" s="30" t="s">
        <v>181</v>
      </c>
      <c r="E93" s="1" t="s">
        <v>9</v>
      </c>
      <c r="F93" s="1" t="s">
        <v>182</v>
      </c>
      <c r="G93" s="3">
        <v>27</v>
      </c>
      <c r="H93" s="1"/>
      <c r="I93" s="3">
        <v>4</v>
      </c>
      <c r="J93" s="1"/>
      <c r="K93" s="1">
        <v>31</v>
      </c>
      <c r="L93" s="1">
        <v>10000</v>
      </c>
      <c r="M93" s="1"/>
      <c r="N93" s="1"/>
      <c r="O93" s="1">
        <v>10000</v>
      </c>
      <c r="P93" s="1"/>
      <c r="Q93" s="1">
        <v>10000</v>
      </c>
      <c r="R93" s="1">
        <v>300000</v>
      </c>
      <c r="S93" s="1">
        <v>11538</v>
      </c>
      <c r="T93" s="1" t="s">
        <v>48</v>
      </c>
      <c r="U93" s="113"/>
    </row>
    <row r="94" spans="1:22" s="5" customFormat="1" ht="24.75" customHeight="1" x14ac:dyDescent="0.25">
      <c r="A94" s="138"/>
      <c r="B94" s="127">
        <v>11</v>
      </c>
      <c r="C94" s="4">
        <v>27607</v>
      </c>
      <c r="D94" s="30" t="s">
        <v>183</v>
      </c>
      <c r="E94" s="1" t="s">
        <v>9</v>
      </c>
      <c r="F94" s="1" t="s">
        <v>184</v>
      </c>
      <c r="G94" s="3">
        <v>27</v>
      </c>
      <c r="H94" s="1"/>
      <c r="I94" s="3">
        <v>4</v>
      </c>
      <c r="J94" s="1"/>
      <c r="K94" s="1">
        <v>31</v>
      </c>
      <c r="L94" s="1">
        <v>11000</v>
      </c>
      <c r="M94" s="1"/>
      <c r="N94" s="1"/>
      <c r="O94" s="1">
        <v>10000</v>
      </c>
      <c r="P94" s="1"/>
      <c r="Q94" s="1">
        <v>10000</v>
      </c>
      <c r="R94" s="1">
        <v>390000</v>
      </c>
      <c r="S94" s="1">
        <v>14538</v>
      </c>
      <c r="T94" s="1" t="s">
        <v>53</v>
      </c>
      <c r="U94" s="113"/>
    </row>
    <row r="95" spans="1:22" s="5" customFormat="1" ht="24.75" customHeight="1" x14ac:dyDescent="0.25">
      <c r="A95" s="138"/>
      <c r="B95" s="128">
        <v>12</v>
      </c>
      <c r="C95" s="4">
        <v>26622</v>
      </c>
      <c r="D95" s="30" t="s">
        <v>185</v>
      </c>
      <c r="E95" s="1" t="s">
        <v>9</v>
      </c>
      <c r="F95" s="1" t="s">
        <v>186</v>
      </c>
      <c r="G95" s="3">
        <v>27</v>
      </c>
      <c r="H95" s="1"/>
      <c r="I95" s="3">
        <v>4</v>
      </c>
      <c r="J95" s="1"/>
      <c r="K95" s="1">
        <v>31</v>
      </c>
      <c r="L95" s="1">
        <v>10000</v>
      </c>
      <c r="M95" s="1"/>
      <c r="N95" s="1"/>
      <c r="O95" s="1">
        <v>10000</v>
      </c>
      <c r="P95" s="1"/>
      <c r="Q95" s="1">
        <v>10000</v>
      </c>
      <c r="R95" s="1">
        <v>288000</v>
      </c>
      <c r="S95" s="1">
        <v>11077</v>
      </c>
      <c r="T95" s="1" t="s">
        <v>48</v>
      </c>
      <c r="U95" s="113"/>
      <c r="V95" s="27"/>
    </row>
    <row r="96" spans="1:22" s="5" customFormat="1" ht="24.75" customHeight="1" x14ac:dyDescent="0.25">
      <c r="A96" s="138"/>
      <c r="B96" s="127">
        <v>13</v>
      </c>
      <c r="C96" s="4" t="s">
        <v>38</v>
      </c>
      <c r="D96" s="30" t="s">
        <v>187</v>
      </c>
      <c r="E96" s="1" t="s">
        <v>9</v>
      </c>
      <c r="F96" s="1" t="s">
        <v>188</v>
      </c>
      <c r="G96" s="3">
        <v>27</v>
      </c>
      <c r="H96" s="1"/>
      <c r="I96" s="3">
        <v>4</v>
      </c>
      <c r="J96" s="1"/>
      <c r="K96" s="1">
        <v>31</v>
      </c>
      <c r="L96" s="1">
        <v>10000</v>
      </c>
      <c r="M96" s="1"/>
      <c r="N96" s="1"/>
      <c r="O96" s="1">
        <v>10000</v>
      </c>
      <c r="P96" s="1"/>
      <c r="Q96" s="1">
        <v>10000</v>
      </c>
      <c r="R96" s="1">
        <v>292000</v>
      </c>
      <c r="S96" s="1">
        <v>11230</v>
      </c>
      <c r="T96" s="1" t="s">
        <v>48</v>
      </c>
      <c r="U96" s="113"/>
      <c r="V96" s="27"/>
    </row>
    <row r="97" spans="1:22" s="5" customFormat="1" ht="24.75" customHeight="1" x14ac:dyDescent="0.25">
      <c r="A97" s="138"/>
      <c r="B97" s="128">
        <v>14</v>
      </c>
      <c r="C97" s="4" t="s">
        <v>38</v>
      </c>
      <c r="D97" s="30" t="s">
        <v>189</v>
      </c>
      <c r="E97" s="1" t="s">
        <v>9</v>
      </c>
      <c r="F97" s="1" t="s">
        <v>188</v>
      </c>
      <c r="G97" s="3">
        <v>27</v>
      </c>
      <c r="H97" s="1"/>
      <c r="I97" s="3">
        <v>4</v>
      </c>
      <c r="J97" s="1"/>
      <c r="K97" s="1">
        <v>31</v>
      </c>
      <c r="L97" s="1">
        <v>10000</v>
      </c>
      <c r="M97" s="1"/>
      <c r="N97" s="1"/>
      <c r="O97" s="1">
        <v>10000</v>
      </c>
      <c r="P97" s="1"/>
      <c r="Q97" s="1">
        <v>10000</v>
      </c>
      <c r="R97" s="1">
        <v>295000</v>
      </c>
      <c r="S97" s="1">
        <v>11346</v>
      </c>
      <c r="T97" s="1" t="s">
        <v>48</v>
      </c>
      <c r="U97" s="113"/>
      <c r="V97" s="27"/>
    </row>
    <row r="98" spans="1:22" s="5" customFormat="1" ht="24.75" customHeight="1" x14ac:dyDescent="0.25">
      <c r="A98" s="138"/>
      <c r="B98" s="127">
        <v>15</v>
      </c>
      <c r="C98" s="4" t="s">
        <v>38</v>
      </c>
      <c r="D98" s="30" t="s">
        <v>190</v>
      </c>
      <c r="E98" s="1" t="s">
        <v>9</v>
      </c>
      <c r="F98" s="42">
        <v>43535</v>
      </c>
      <c r="G98" s="3">
        <v>27</v>
      </c>
      <c r="H98" s="1"/>
      <c r="I98" s="3">
        <v>4</v>
      </c>
      <c r="J98" s="1"/>
      <c r="K98" s="1">
        <v>31</v>
      </c>
      <c r="L98" s="1">
        <v>8000</v>
      </c>
      <c r="M98" s="1"/>
      <c r="N98" s="1"/>
      <c r="O98" s="1">
        <v>8000</v>
      </c>
      <c r="P98" s="1" t="s">
        <v>191</v>
      </c>
      <c r="Q98" s="1">
        <v>10000</v>
      </c>
      <c r="R98" s="1">
        <v>230000</v>
      </c>
      <c r="S98" s="1">
        <v>8846</v>
      </c>
      <c r="T98" s="1" t="s">
        <v>140</v>
      </c>
      <c r="U98" s="113"/>
      <c r="V98" s="27"/>
    </row>
    <row r="99" spans="1:22" s="5" customFormat="1" ht="24.75" customHeight="1" x14ac:dyDescent="0.25">
      <c r="A99" s="138"/>
      <c r="B99" s="128">
        <v>16</v>
      </c>
      <c r="C99" s="4" t="s">
        <v>38</v>
      </c>
      <c r="D99" s="30" t="s">
        <v>192</v>
      </c>
      <c r="E99" s="1" t="s">
        <v>9</v>
      </c>
      <c r="F99" s="42">
        <v>43831</v>
      </c>
      <c r="G99" s="3">
        <v>27</v>
      </c>
      <c r="H99" s="1"/>
      <c r="I99" s="3">
        <v>4</v>
      </c>
      <c r="J99" s="1"/>
      <c r="K99" s="1">
        <v>31</v>
      </c>
      <c r="L99" s="1">
        <v>8000</v>
      </c>
      <c r="M99" s="1"/>
      <c r="N99" s="1"/>
      <c r="O99" s="1">
        <v>8000</v>
      </c>
      <c r="P99" s="1"/>
      <c r="Q99" s="1">
        <v>8000</v>
      </c>
      <c r="R99" s="1">
        <v>235000</v>
      </c>
      <c r="S99" s="1">
        <v>9038</v>
      </c>
      <c r="T99" s="1" t="s">
        <v>140</v>
      </c>
      <c r="U99" s="113"/>
      <c r="V99" s="27"/>
    </row>
    <row r="100" spans="1:22" s="5" customFormat="1" ht="24.75" customHeight="1" x14ac:dyDescent="0.25">
      <c r="A100" s="138"/>
      <c r="B100" s="127">
        <v>17</v>
      </c>
      <c r="C100" s="4" t="s">
        <v>38</v>
      </c>
      <c r="D100" s="30" t="s">
        <v>193</v>
      </c>
      <c r="E100" s="1" t="s">
        <v>9</v>
      </c>
      <c r="F100" s="42">
        <v>43477</v>
      </c>
      <c r="G100" s="3">
        <v>27</v>
      </c>
      <c r="H100" s="1"/>
      <c r="I100" s="3">
        <v>4</v>
      </c>
      <c r="J100" s="1"/>
      <c r="K100" s="1">
        <v>31</v>
      </c>
      <c r="L100" s="1">
        <v>8000</v>
      </c>
      <c r="M100" s="1"/>
      <c r="N100" s="1"/>
      <c r="O100" s="1">
        <v>8000</v>
      </c>
      <c r="P100" s="1"/>
      <c r="Q100" s="1">
        <v>8000</v>
      </c>
      <c r="R100" s="1">
        <v>255000</v>
      </c>
      <c r="S100" s="1">
        <v>9808</v>
      </c>
      <c r="T100" s="1" t="s">
        <v>140</v>
      </c>
      <c r="U100" s="113"/>
      <c r="V100" s="27"/>
    </row>
    <row r="101" spans="1:22" s="5" customFormat="1" ht="24.75" customHeight="1" x14ac:dyDescent="0.25">
      <c r="A101" s="138"/>
      <c r="B101" s="128">
        <v>18</v>
      </c>
      <c r="C101" s="4" t="s">
        <v>38</v>
      </c>
      <c r="D101" s="30" t="s">
        <v>194</v>
      </c>
      <c r="E101" s="1" t="s">
        <v>9</v>
      </c>
      <c r="F101" s="1" t="s">
        <v>195</v>
      </c>
      <c r="G101" s="3">
        <v>19</v>
      </c>
      <c r="H101" s="1"/>
      <c r="I101" s="3">
        <v>3</v>
      </c>
      <c r="J101" s="1"/>
      <c r="K101" s="1">
        <v>21</v>
      </c>
      <c r="L101" s="1">
        <v>8000</v>
      </c>
      <c r="M101" s="1"/>
      <c r="N101" s="1">
        <v>2400</v>
      </c>
      <c r="O101" s="1">
        <v>5600</v>
      </c>
      <c r="P101" s="1"/>
      <c r="Q101" s="1">
        <v>5600</v>
      </c>
      <c r="R101" s="1">
        <v>91871</v>
      </c>
      <c r="S101" s="1">
        <v>4375</v>
      </c>
      <c r="T101" s="1" t="s">
        <v>196</v>
      </c>
      <c r="U101" s="113" t="s">
        <v>197</v>
      </c>
      <c r="V101" s="27"/>
    </row>
    <row r="102" spans="1:22" s="5" customFormat="1" ht="24.75" customHeight="1" x14ac:dyDescent="0.25">
      <c r="A102" s="138"/>
      <c r="B102" s="127">
        <v>19</v>
      </c>
      <c r="C102" s="4" t="s">
        <v>38</v>
      </c>
      <c r="D102" s="30" t="s">
        <v>198</v>
      </c>
      <c r="E102" s="1" t="s">
        <v>9</v>
      </c>
      <c r="F102" s="42">
        <v>43566</v>
      </c>
      <c r="G102" s="3">
        <v>12</v>
      </c>
      <c r="H102" s="1"/>
      <c r="I102" s="3">
        <v>2</v>
      </c>
      <c r="J102" s="1"/>
      <c r="K102" s="1">
        <v>14</v>
      </c>
      <c r="L102" s="1">
        <v>8000</v>
      </c>
      <c r="M102" s="1"/>
      <c r="N102" s="1">
        <v>4267</v>
      </c>
      <c r="O102" s="1">
        <v>3733</v>
      </c>
      <c r="P102" s="1"/>
      <c r="Q102" s="1">
        <v>3733</v>
      </c>
      <c r="R102" s="1">
        <v>41674</v>
      </c>
      <c r="S102" s="1">
        <v>2977</v>
      </c>
      <c r="T102" s="1" t="s">
        <v>196</v>
      </c>
      <c r="U102" s="113" t="s">
        <v>197</v>
      </c>
      <c r="V102" s="27"/>
    </row>
    <row r="103" spans="1:22" s="5" customFormat="1" ht="24.75" customHeight="1" x14ac:dyDescent="0.25">
      <c r="A103" s="138"/>
      <c r="B103" s="128">
        <v>20</v>
      </c>
      <c r="C103" s="4" t="s">
        <v>38</v>
      </c>
      <c r="D103" s="30" t="s">
        <v>199</v>
      </c>
      <c r="E103" s="1" t="s">
        <v>9</v>
      </c>
      <c r="F103" s="1" t="s">
        <v>200</v>
      </c>
      <c r="G103" s="3">
        <v>11</v>
      </c>
      <c r="H103" s="1"/>
      <c r="I103" s="3">
        <v>2</v>
      </c>
      <c r="J103" s="1"/>
      <c r="K103" s="1">
        <v>13</v>
      </c>
      <c r="L103" s="1">
        <v>8000</v>
      </c>
      <c r="M103" s="1"/>
      <c r="N103" s="1">
        <v>4533</v>
      </c>
      <c r="O103" s="1">
        <v>3467</v>
      </c>
      <c r="P103" s="1"/>
      <c r="Q103" s="1">
        <v>3467</v>
      </c>
      <c r="R103" s="1">
        <v>43574</v>
      </c>
      <c r="S103" s="1">
        <v>3352</v>
      </c>
      <c r="T103" s="1" t="s">
        <v>196</v>
      </c>
      <c r="U103" s="113" t="s">
        <v>197</v>
      </c>
      <c r="V103" s="27"/>
    </row>
    <row r="104" spans="1:22" ht="27" customHeight="1" x14ac:dyDescent="0.25">
      <c r="A104" s="138"/>
      <c r="B104" s="143" t="s">
        <v>201</v>
      </c>
      <c r="C104" s="143"/>
      <c r="D104" s="143"/>
      <c r="E104" s="143"/>
      <c r="F104" s="143"/>
      <c r="G104" s="143"/>
      <c r="H104" s="143"/>
      <c r="I104" s="143"/>
      <c r="J104" s="143"/>
      <c r="K104" s="144"/>
      <c r="L104" s="20">
        <f>SUM(L84:L103)</f>
        <v>215500</v>
      </c>
      <c r="M104" s="20"/>
      <c r="N104" s="20">
        <f>SUM(N101:N103)</f>
        <v>11200</v>
      </c>
      <c r="O104" s="20">
        <f>SUM(O84:O103)</f>
        <v>181300</v>
      </c>
      <c r="P104" s="20">
        <v>5500</v>
      </c>
      <c r="Q104" s="20">
        <f>SUM(Q84:Q103)</f>
        <v>188800</v>
      </c>
      <c r="R104" s="20">
        <f>SUM(R84:R103)</f>
        <v>5086410</v>
      </c>
      <c r="S104" s="20"/>
      <c r="T104" s="20"/>
      <c r="U104" s="113"/>
    </row>
    <row r="105" spans="1:22" s="2" customFormat="1" ht="25.5" customHeight="1" x14ac:dyDescent="0.25">
      <c r="A105" s="138"/>
      <c r="B105" s="141" t="s">
        <v>203</v>
      </c>
      <c r="C105" s="141"/>
      <c r="D105" s="141"/>
      <c r="E105" s="141"/>
      <c r="F105" s="141"/>
      <c r="G105" s="141"/>
      <c r="H105" s="141"/>
      <c r="I105" s="141"/>
      <c r="J105" s="141"/>
      <c r="K105" s="141"/>
      <c r="L105" s="141"/>
      <c r="M105" s="141"/>
      <c r="N105" s="141"/>
      <c r="O105" s="141"/>
      <c r="P105" s="141"/>
      <c r="Q105" s="141"/>
      <c r="R105" s="141"/>
      <c r="S105" s="141"/>
      <c r="T105" s="141"/>
      <c r="U105" s="142"/>
    </row>
    <row r="106" spans="1:22" s="5" customFormat="1" ht="41.25" customHeight="1" x14ac:dyDescent="0.25">
      <c r="A106" s="138"/>
      <c r="B106" s="126" t="s">
        <v>0</v>
      </c>
      <c r="C106" s="4" t="s">
        <v>11</v>
      </c>
      <c r="D106" s="11" t="s">
        <v>12</v>
      </c>
      <c r="E106" s="12" t="s">
        <v>13</v>
      </c>
      <c r="F106" s="12" t="s">
        <v>91</v>
      </c>
      <c r="G106" s="12" t="s">
        <v>15</v>
      </c>
      <c r="H106" s="12" t="s">
        <v>16</v>
      </c>
      <c r="I106" s="12" t="s">
        <v>17</v>
      </c>
      <c r="J106" s="12" t="s">
        <v>18</v>
      </c>
      <c r="K106" s="13" t="s">
        <v>19</v>
      </c>
      <c r="L106" s="12" t="s">
        <v>20</v>
      </c>
      <c r="M106" s="12" t="s">
        <v>92</v>
      </c>
      <c r="N106" s="12" t="s">
        <v>22</v>
      </c>
      <c r="O106" s="12" t="s">
        <v>93</v>
      </c>
      <c r="P106" s="12" t="s">
        <v>94</v>
      </c>
      <c r="Q106" s="12" t="s">
        <v>3</v>
      </c>
      <c r="R106" s="12" t="s">
        <v>95</v>
      </c>
      <c r="S106" s="12" t="s">
        <v>24</v>
      </c>
      <c r="T106" s="12" t="s">
        <v>25</v>
      </c>
      <c r="U106" s="12" t="s">
        <v>4</v>
      </c>
    </row>
    <row r="107" spans="1:22" s="5" customFormat="1" ht="24.75" customHeight="1" x14ac:dyDescent="0.25">
      <c r="A107" s="138"/>
      <c r="B107" s="127">
        <v>1</v>
      </c>
      <c r="C107" s="4">
        <v>15302</v>
      </c>
      <c r="D107" s="1" t="s">
        <v>204</v>
      </c>
      <c r="E107" s="3" t="s">
        <v>32</v>
      </c>
      <c r="F107" s="43">
        <v>41156</v>
      </c>
      <c r="G107" s="3">
        <v>26</v>
      </c>
      <c r="H107" s="3">
        <v>1</v>
      </c>
      <c r="I107" s="3">
        <v>4</v>
      </c>
      <c r="J107" s="3"/>
      <c r="K107" s="1">
        <f>G107+H107+I107</f>
        <v>31</v>
      </c>
      <c r="L107" s="3">
        <v>45000</v>
      </c>
      <c r="M107" s="3"/>
      <c r="N107" s="3"/>
      <c r="O107" s="3"/>
      <c r="P107" s="3"/>
      <c r="Q107" s="3"/>
      <c r="R107" s="3"/>
      <c r="S107" s="3"/>
      <c r="T107" s="3"/>
      <c r="U107" s="3"/>
    </row>
    <row r="108" spans="1:22" s="5" customFormat="1" ht="24.75" customHeight="1" x14ac:dyDescent="0.25">
      <c r="A108" s="138"/>
      <c r="B108" s="128">
        <v>2</v>
      </c>
      <c r="C108" s="32">
        <v>27676</v>
      </c>
      <c r="D108" s="1" t="s">
        <v>205</v>
      </c>
      <c r="E108" s="1" t="s">
        <v>35</v>
      </c>
      <c r="F108" s="44">
        <v>42501</v>
      </c>
      <c r="G108" s="3">
        <v>27</v>
      </c>
      <c r="H108" s="1"/>
      <c r="I108" s="3">
        <v>4</v>
      </c>
      <c r="J108" s="1"/>
      <c r="K108" s="1">
        <f t="shared" ref="K108:K132" si="3">G108+H108+I108</f>
        <v>31</v>
      </c>
      <c r="L108" s="1">
        <v>26000</v>
      </c>
      <c r="M108" s="1"/>
      <c r="N108" s="1"/>
      <c r="O108" s="3"/>
      <c r="P108" s="1"/>
      <c r="Q108" s="3"/>
      <c r="R108" s="1"/>
      <c r="S108" s="3"/>
      <c r="T108" s="1"/>
      <c r="U108" s="113"/>
    </row>
    <row r="109" spans="1:22" s="5" customFormat="1" ht="24.75" customHeight="1" x14ac:dyDescent="0.25">
      <c r="A109" s="138"/>
      <c r="B109" s="127">
        <v>3</v>
      </c>
      <c r="C109" s="4" t="s">
        <v>154</v>
      </c>
      <c r="D109" s="1" t="s">
        <v>206</v>
      </c>
      <c r="E109" s="1" t="s">
        <v>6</v>
      </c>
      <c r="F109" s="44">
        <v>43852</v>
      </c>
      <c r="G109" s="3">
        <v>9</v>
      </c>
      <c r="H109" s="1"/>
      <c r="I109" s="3">
        <v>1</v>
      </c>
      <c r="J109" s="1"/>
      <c r="K109" s="1">
        <f t="shared" si="3"/>
        <v>10</v>
      </c>
      <c r="L109" s="1">
        <v>15000</v>
      </c>
      <c r="M109" s="1"/>
      <c r="N109" s="1">
        <v>10161</v>
      </c>
      <c r="O109" s="3">
        <f t="shared" ref="O108:O132" si="4">L109+M109-N109</f>
        <v>4839</v>
      </c>
      <c r="P109" s="1"/>
      <c r="Q109" s="3">
        <f t="shared" ref="Q108:Q132" si="5">O109+P109</f>
        <v>4839</v>
      </c>
      <c r="R109" s="1"/>
      <c r="S109" s="3"/>
      <c r="T109" s="1"/>
      <c r="U109" s="113"/>
    </row>
    <row r="110" spans="1:22" s="5" customFormat="1" ht="24.75" customHeight="1" x14ac:dyDescent="0.25">
      <c r="A110" s="138"/>
      <c r="B110" s="128">
        <v>4</v>
      </c>
      <c r="C110" s="4">
        <v>15191</v>
      </c>
      <c r="D110" s="1" t="s">
        <v>207</v>
      </c>
      <c r="E110" s="1" t="s">
        <v>8</v>
      </c>
      <c r="F110" s="45">
        <v>41638</v>
      </c>
      <c r="G110" s="3">
        <v>27</v>
      </c>
      <c r="H110" s="1"/>
      <c r="I110" s="3">
        <v>4</v>
      </c>
      <c r="J110" s="1"/>
      <c r="K110" s="1">
        <f t="shared" si="3"/>
        <v>31</v>
      </c>
      <c r="L110" s="1">
        <v>13500</v>
      </c>
      <c r="M110" s="1"/>
      <c r="N110" s="1"/>
      <c r="O110" s="3">
        <f t="shared" si="4"/>
        <v>13500</v>
      </c>
      <c r="P110" s="1">
        <v>2750</v>
      </c>
      <c r="Q110" s="3">
        <f t="shared" si="5"/>
        <v>16250</v>
      </c>
      <c r="R110" s="1">
        <v>819750</v>
      </c>
      <c r="S110" s="3">
        <f t="shared" ref="S110:S131" si="6">R110/26</f>
        <v>31528.846153846152</v>
      </c>
      <c r="T110" s="1" t="s">
        <v>53</v>
      </c>
      <c r="U110" s="113"/>
    </row>
    <row r="111" spans="1:22" s="5" customFormat="1" ht="24.75" customHeight="1" x14ac:dyDescent="0.25">
      <c r="A111" s="138"/>
      <c r="B111" s="127">
        <v>5</v>
      </c>
      <c r="C111" s="4" t="s">
        <v>154</v>
      </c>
      <c r="D111" s="1" t="s">
        <v>208</v>
      </c>
      <c r="E111" s="1" t="s">
        <v>8</v>
      </c>
      <c r="F111" s="44">
        <v>43762</v>
      </c>
      <c r="G111" s="3">
        <v>10</v>
      </c>
      <c r="H111" s="1"/>
      <c r="I111" s="3">
        <v>2</v>
      </c>
      <c r="J111" s="1"/>
      <c r="K111" s="1">
        <f t="shared" si="3"/>
        <v>12</v>
      </c>
      <c r="L111" s="1">
        <v>10250</v>
      </c>
      <c r="M111" s="1"/>
      <c r="N111" s="1">
        <v>6282</v>
      </c>
      <c r="O111" s="3">
        <f t="shared" si="4"/>
        <v>3968</v>
      </c>
      <c r="P111" s="1">
        <v>2750</v>
      </c>
      <c r="Q111" s="3">
        <f t="shared" si="5"/>
        <v>6718</v>
      </c>
      <c r="R111" s="1">
        <v>51800</v>
      </c>
      <c r="S111" s="3">
        <f>R111/10</f>
        <v>5180</v>
      </c>
      <c r="T111" s="1"/>
      <c r="U111" s="113"/>
    </row>
    <row r="112" spans="1:22" s="5" customFormat="1" ht="24.75" customHeight="1" x14ac:dyDescent="0.25">
      <c r="A112" s="138"/>
      <c r="B112" s="128">
        <v>6</v>
      </c>
      <c r="C112" s="4">
        <v>15190</v>
      </c>
      <c r="D112" s="1" t="s">
        <v>209</v>
      </c>
      <c r="E112" s="1" t="s">
        <v>8</v>
      </c>
      <c r="F112" s="44">
        <v>41589</v>
      </c>
      <c r="G112" s="3">
        <v>27</v>
      </c>
      <c r="H112" s="1"/>
      <c r="I112" s="3">
        <v>4</v>
      </c>
      <c r="J112" s="1"/>
      <c r="K112" s="1">
        <f t="shared" si="3"/>
        <v>31</v>
      </c>
      <c r="L112" s="1">
        <v>12000</v>
      </c>
      <c r="M112" s="1"/>
      <c r="N112" s="1"/>
      <c r="O112" s="3">
        <f t="shared" si="4"/>
        <v>12000</v>
      </c>
      <c r="P112" s="1">
        <v>2750</v>
      </c>
      <c r="Q112" s="3">
        <f t="shared" si="5"/>
        <v>14750</v>
      </c>
      <c r="R112" s="1">
        <v>527740</v>
      </c>
      <c r="S112" s="3">
        <f t="shared" si="6"/>
        <v>20297.692307692309</v>
      </c>
      <c r="T112" s="1" t="s">
        <v>48</v>
      </c>
      <c r="U112" s="113"/>
    </row>
    <row r="113" spans="1:22" s="5" customFormat="1" ht="24.75" customHeight="1" x14ac:dyDescent="0.25">
      <c r="A113" s="138"/>
      <c r="B113" s="127">
        <v>7</v>
      </c>
      <c r="C113" s="4">
        <v>29142</v>
      </c>
      <c r="D113" s="1" t="s">
        <v>210</v>
      </c>
      <c r="E113" s="1" t="s">
        <v>8</v>
      </c>
      <c r="F113" s="44">
        <v>42608</v>
      </c>
      <c r="G113" s="3">
        <v>27</v>
      </c>
      <c r="H113" s="1"/>
      <c r="I113" s="3">
        <v>4</v>
      </c>
      <c r="J113" s="1"/>
      <c r="K113" s="1">
        <f t="shared" si="3"/>
        <v>31</v>
      </c>
      <c r="L113" s="1">
        <v>12000</v>
      </c>
      <c r="M113" s="1"/>
      <c r="N113" s="1"/>
      <c r="O113" s="3">
        <f t="shared" si="4"/>
        <v>12000</v>
      </c>
      <c r="P113" s="1">
        <v>2750</v>
      </c>
      <c r="Q113" s="3">
        <f t="shared" si="5"/>
        <v>14750</v>
      </c>
      <c r="R113" s="1">
        <v>521500</v>
      </c>
      <c r="S113" s="3">
        <f t="shared" si="6"/>
        <v>20057.692307692309</v>
      </c>
      <c r="T113" s="1" t="s">
        <v>48</v>
      </c>
      <c r="U113" s="113"/>
    </row>
    <row r="114" spans="1:22" s="5" customFormat="1" ht="24.75" customHeight="1" x14ac:dyDescent="0.25">
      <c r="A114" s="138"/>
      <c r="B114" s="128">
        <v>8</v>
      </c>
      <c r="C114" s="4">
        <v>20901</v>
      </c>
      <c r="D114" s="1" t="s">
        <v>211</v>
      </c>
      <c r="E114" s="1" t="s">
        <v>8</v>
      </c>
      <c r="F114" s="44">
        <v>41958</v>
      </c>
      <c r="G114" s="3">
        <v>27</v>
      </c>
      <c r="H114" s="1"/>
      <c r="I114" s="3">
        <v>4</v>
      </c>
      <c r="J114" s="1"/>
      <c r="K114" s="1">
        <f t="shared" si="3"/>
        <v>31</v>
      </c>
      <c r="L114" s="1">
        <v>13500</v>
      </c>
      <c r="M114" s="1"/>
      <c r="N114" s="1"/>
      <c r="O114" s="3">
        <f t="shared" si="4"/>
        <v>13500</v>
      </c>
      <c r="P114" s="1">
        <v>2750</v>
      </c>
      <c r="Q114" s="3">
        <f t="shared" si="5"/>
        <v>16250</v>
      </c>
      <c r="R114" s="1">
        <v>815340</v>
      </c>
      <c r="S114" s="3">
        <f t="shared" si="6"/>
        <v>31359.23076923077</v>
      </c>
      <c r="T114" s="1" t="s">
        <v>53</v>
      </c>
      <c r="U114" s="113"/>
    </row>
    <row r="115" spans="1:22" s="5" customFormat="1" ht="24.75" customHeight="1" x14ac:dyDescent="0.25">
      <c r="A115" s="138"/>
      <c r="B115" s="127">
        <v>9</v>
      </c>
      <c r="C115" s="4">
        <v>34565</v>
      </c>
      <c r="D115" s="1" t="s">
        <v>212</v>
      </c>
      <c r="E115" s="1" t="s">
        <v>8</v>
      </c>
      <c r="F115" s="44">
        <v>43184</v>
      </c>
      <c r="G115" s="3">
        <v>25</v>
      </c>
      <c r="H115" s="1"/>
      <c r="I115" s="3">
        <v>4</v>
      </c>
      <c r="J115" s="1">
        <v>2</v>
      </c>
      <c r="K115" s="1">
        <f t="shared" si="3"/>
        <v>29</v>
      </c>
      <c r="L115" s="1">
        <v>10250</v>
      </c>
      <c r="M115" s="1"/>
      <c r="N115" s="1">
        <v>661</v>
      </c>
      <c r="O115" s="3">
        <f t="shared" si="4"/>
        <v>9589</v>
      </c>
      <c r="P115" s="1">
        <v>2750</v>
      </c>
      <c r="Q115" s="3">
        <f t="shared" si="5"/>
        <v>12339</v>
      </c>
      <c r="R115" s="1">
        <v>293430</v>
      </c>
      <c r="S115" s="3">
        <f>R115/24</f>
        <v>12226.25</v>
      </c>
      <c r="T115" s="1"/>
      <c r="U115" s="113"/>
    </row>
    <row r="116" spans="1:22" s="50" customFormat="1" ht="24.75" customHeight="1" x14ac:dyDescent="0.25">
      <c r="A116" s="138"/>
      <c r="B116" s="129">
        <v>10</v>
      </c>
      <c r="C116" s="47">
        <v>37194</v>
      </c>
      <c r="D116" s="46" t="s">
        <v>213</v>
      </c>
      <c r="E116" s="46" t="s">
        <v>8</v>
      </c>
      <c r="F116" s="48">
        <v>43549</v>
      </c>
      <c r="G116" s="49">
        <v>27</v>
      </c>
      <c r="H116" s="46"/>
      <c r="I116" s="49">
        <v>4</v>
      </c>
      <c r="J116" s="46"/>
      <c r="K116" s="46">
        <f t="shared" si="3"/>
        <v>31</v>
      </c>
      <c r="L116" s="46">
        <v>10250</v>
      </c>
      <c r="M116" s="46"/>
      <c r="N116" s="46"/>
      <c r="O116" s="49">
        <f t="shared" si="4"/>
        <v>10250</v>
      </c>
      <c r="P116" s="1">
        <v>2750</v>
      </c>
      <c r="Q116" s="49">
        <f t="shared" si="5"/>
        <v>13000</v>
      </c>
      <c r="R116" s="46">
        <v>324444</v>
      </c>
      <c r="S116" s="49">
        <f>R116/26</f>
        <v>12478.615384615385</v>
      </c>
      <c r="T116" s="46"/>
      <c r="U116" s="114" t="s">
        <v>214</v>
      </c>
    </row>
    <row r="117" spans="1:22" s="5" customFormat="1" ht="24.75" customHeight="1" x14ac:dyDescent="0.25">
      <c r="A117" s="138"/>
      <c r="B117" s="127">
        <v>11</v>
      </c>
      <c r="C117" s="4">
        <v>15188</v>
      </c>
      <c r="D117" s="1" t="s">
        <v>215</v>
      </c>
      <c r="E117" s="1" t="s">
        <v>9</v>
      </c>
      <c r="F117" s="44">
        <v>41462</v>
      </c>
      <c r="G117" s="3">
        <v>27</v>
      </c>
      <c r="H117" s="1"/>
      <c r="I117" s="3">
        <v>4</v>
      </c>
      <c r="J117" s="1"/>
      <c r="K117" s="1">
        <f t="shared" si="3"/>
        <v>31</v>
      </c>
      <c r="L117" s="1">
        <v>10000</v>
      </c>
      <c r="M117" s="1"/>
      <c r="N117" s="1"/>
      <c r="O117" s="3">
        <f t="shared" si="4"/>
        <v>10000</v>
      </c>
      <c r="P117" s="1"/>
      <c r="Q117" s="3">
        <f t="shared" si="5"/>
        <v>10000</v>
      </c>
      <c r="R117" s="1">
        <v>286930</v>
      </c>
      <c r="S117" s="3">
        <f t="shared" si="6"/>
        <v>11035.76923076923</v>
      </c>
      <c r="T117" s="1" t="s">
        <v>48</v>
      </c>
      <c r="U117" s="113"/>
    </row>
    <row r="118" spans="1:22" s="5" customFormat="1" ht="24.75" customHeight="1" x14ac:dyDescent="0.25">
      <c r="A118" s="138"/>
      <c r="B118" s="128">
        <v>12</v>
      </c>
      <c r="C118" s="4">
        <v>18203</v>
      </c>
      <c r="D118" s="1" t="s">
        <v>216</v>
      </c>
      <c r="E118" s="1" t="s">
        <v>9</v>
      </c>
      <c r="F118" s="44">
        <v>41757</v>
      </c>
      <c r="G118" s="3">
        <v>27</v>
      </c>
      <c r="H118" s="1"/>
      <c r="I118" s="3">
        <v>4</v>
      </c>
      <c r="J118" s="1"/>
      <c r="K118" s="1">
        <f t="shared" si="3"/>
        <v>31</v>
      </c>
      <c r="L118" s="1">
        <v>8000</v>
      </c>
      <c r="M118" s="1"/>
      <c r="N118" s="1"/>
      <c r="O118" s="3">
        <f t="shared" si="4"/>
        <v>8000</v>
      </c>
      <c r="P118" s="1"/>
      <c r="Q118" s="3">
        <f t="shared" si="5"/>
        <v>8000</v>
      </c>
      <c r="R118" s="1">
        <v>182810</v>
      </c>
      <c r="S118" s="3">
        <f t="shared" si="6"/>
        <v>7031.1538461538457</v>
      </c>
      <c r="T118" s="1"/>
      <c r="U118" s="113"/>
      <c r="V118" s="27"/>
    </row>
    <row r="119" spans="1:22" s="5" customFormat="1" ht="24.75" customHeight="1" x14ac:dyDescent="0.25">
      <c r="A119" s="138"/>
      <c r="B119" s="127">
        <v>13</v>
      </c>
      <c r="C119" s="4">
        <v>15186</v>
      </c>
      <c r="D119" s="1" t="s">
        <v>217</v>
      </c>
      <c r="E119" s="1" t="s">
        <v>9</v>
      </c>
      <c r="F119" s="44">
        <v>41122</v>
      </c>
      <c r="G119" s="3">
        <v>27</v>
      </c>
      <c r="H119" s="1"/>
      <c r="I119" s="3">
        <v>4</v>
      </c>
      <c r="J119" s="1"/>
      <c r="K119" s="1">
        <f t="shared" si="3"/>
        <v>31</v>
      </c>
      <c r="L119" s="1">
        <v>10000</v>
      </c>
      <c r="M119" s="1"/>
      <c r="N119" s="1"/>
      <c r="O119" s="3">
        <f t="shared" si="4"/>
        <v>10000</v>
      </c>
      <c r="P119" s="1"/>
      <c r="Q119" s="3">
        <f t="shared" si="5"/>
        <v>10000</v>
      </c>
      <c r="R119" s="1">
        <v>290184</v>
      </c>
      <c r="S119" s="3">
        <f t="shared" si="6"/>
        <v>11160.923076923076</v>
      </c>
      <c r="T119" s="1" t="s">
        <v>48</v>
      </c>
      <c r="U119" s="113"/>
      <c r="V119" s="27"/>
    </row>
    <row r="120" spans="1:22" s="5" customFormat="1" ht="24.75" customHeight="1" x14ac:dyDescent="0.25">
      <c r="A120" s="138"/>
      <c r="B120" s="128">
        <v>14</v>
      </c>
      <c r="C120" s="4">
        <v>15183</v>
      </c>
      <c r="D120" s="1" t="s">
        <v>218</v>
      </c>
      <c r="E120" s="1" t="s">
        <v>9</v>
      </c>
      <c r="F120" s="44">
        <v>40817</v>
      </c>
      <c r="G120" s="3">
        <v>27</v>
      </c>
      <c r="H120" s="1"/>
      <c r="I120" s="3">
        <v>4</v>
      </c>
      <c r="J120" s="1"/>
      <c r="K120" s="1">
        <f t="shared" si="3"/>
        <v>31</v>
      </c>
      <c r="L120" s="1">
        <v>10000</v>
      </c>
      <c r="M120" s="1"/>
      <c r="N120" s="1"/>
      <c r="O120" s="3">
        <f t="shared" si="4"/>
        <v>10000</v>
      </c>
      <c r="P120" s="1"/>
      <c r="Q120" s="3">
        <f t="shared" si="5"/>
        <v>10000</v>
      </c>
      <c r="R120" s="1">
        <v>286378</v>
      </c>
      <c r="S120" s="3">
        <f t="shared" si="6"/>
        <v>11014.538461538461</v>
      </c>
      <c r="T120" s="1" t="s">
        <v>48</v>
      </c>
      <c r="U120" s="113"/>
      <c r="V120" s="27"/>
    </row>
    <row r="121" spans="1:22" s="5" customFormat="1" ht="24.75" customHeight="1" x14ac:dyDescent="0.25">
      <c r="A121" s="138"/>
      <c r="B121" s="127">
        <v>15</v>
      </c>
      <c r="C121" s="4">
        <v>15192</v>
      </c>
      <c r="D121" s="1" t="s">
        <v>219</v>
      </c>
      <c r="E121" s="1" t="s">
        <v>9</v>
      </c>
      <c r="F121" s="44">
        <v>41703</v>
      </c>
      <c r="G121" s="3">
        <v>20</v>
      </c>
      <c r="H121" s="1"/>
      <c r="I121" s="3">
        <v>4</v>
      </c>
      <c r="J121" s="1">
        <v>6</v>
      </c>
      <c r="K121" s="1">
        <f t="shared" si="3"/>
        <v>24</v>
      </c>
      <c r="L121" s="1">
        <v>8000</v>
      </c>
      <c r="M121" s="1"/>
      <c r="N121" s="1">
        <v>1806</v>
      </c>
      <c r="O121" s="3">
        <f t="shared" si="4"/>
        <v>6194</v>
      </c>
      <c r="P121" s="1"/>
      <c r="Q121" s="3">
        <f t="shared" si="5"/>
        <v>6194</v>
      </c>
      <c r="R121" s="1">
        <v>165930</v>
      </c>
      <c r="S121" s="3">
        <f>R121/20</f>
        <v>8296.5</v>
      </c>
      <c r="T121" s="1"/>
      <c r="U121" s="113"/>
      <c r="V121" s="27"/>
    </row>
    <row r="122" spans="1:22" s="5" customFormat="1" ht="24.75" customHeight="1" x14ac:dyDescent="0.25">
      <c r="A122" s="138"/>
      <c r="B122" s="128">
        <v>16</v>
      </c>
      <c r="C122" s="4">
        <v>36385</v>
      </c>
      <c r="D122" s="1" t="s">
        <v>220</v>
      </c>
      <c r="E122" s="1" t="s">
        <v>9</v>
      </c>
      <c r="F122" s="44">
        <v>43435</v>
      </c>
      <c r="G122" s="3">
        <v>27</v>
      </c>
      <c r="H122" s="1"/>
      <c r="I122" s="3">
        <v>4</v>
      </c>
      <c r="J122" s="1"/>
      <c r="K122" s="1">
        <f t="shared" si="3"/>
        <v>31</v>
      </c>
      <c r="L122" s="1">
        <v>8000</v>
      </c>
      <c r="M122" s="1"/>
      <c r="N122" s="1"/>
      <c r="O122" s="3">
        <f t="shared" si="4"/>
        <v>8000</v>
      </c>
      <c r="P122" s="1"/>
      <c r="Q122" s="3">
        <f t="shared" si="5"/>
        <v>8000</v>
      </c>
      <c r="R122" s="1">
        <v>183046</v>
      </c>
      <c r="S122" s="3">
        <f t="shared" si="6"/>
        <v>7040.2307692307695</v>
      </c>
      <c r="T122" s="1"/>
      <c r="U122" s="113"/>
      <c r="V122" s="27"/>
    </row>
    <row r="123" spans="1:22" s="5" customFormat="1" ht="24.75" customHeight="1" x14ac:dyDescent="0.25">
      <c r="A123" s="138"/>
      <c r="B123" s="127">
        <v>17</v>
      </c>
      <c r="C123" s="4">
        <v>15181</v>
      </c>
      <c r="D123" s="1" t="s">
        <v>221</v>
      </c>
      <c r="E123" s="1" t="s">
        <v>9</v>
      </c>
      <c r="F123" s="44">
        <v>40355</v>
      </c>
      <c r="G123" s="3">
        <v>27</v>
      </c>
      <c r="H123" s="1"/>
      <c r="I123" s="3">
        <v>4</v>
      </c>
      <c r="J123" s="1"/>
      <c r="K123" s="1">
        <f t="shared" si="3"/>
        <v>31</v>
      </c>
      <c r="L123" s="1">
        <v>12000</v>
      </c>
      <c r="M123" s="1"/>
      <c r="N123" s="1"/>
      <c r="O123" s="3">
        <f t="shared" si="4"/>
        <v>12000</v>
      </c>
      <c r="P123" s="1"/>
      <c r="Q123" s="3">
        <f t="shared" si="5"/>
        <v>12000</v>
      </c>
      <c r="R123" s="1">
        <v>456778</v>
      </c>
      <c r="S123" s="3">
        <f t="shared" si="6"/>
        <v>17568.384615384617</v>
      </c>
      <c r="T123" s="1" t="s">
        <v>43</v>
      </c>
      <c r="U123" s="113"/>
      <c r="V123" s="27"/>
    </row>
    <row r="124" spans="1:22" s="5" customFormat="1" ht="24.75" customHeight="1" x14ac:dyDescent="0.25">
      <c r="A124" s="138"/>
      <c r="B124" s="128">
        <v>18</v>
      </c>
      <c r="C124" s="4" t="s">
        <v>154</v>
      </c>
      <c r="D124" s="1" t="s">
        <v>222</v>
      </c>
      <c r="E124" s="1" t="s">
        <v>9</v>
      </c>
      <c r="F124" s="44">
        <v>43759</v>
      </c>
      <c r="G124" s="3">
        <v>27</v>
      </c>
      <c r="H124" s="1"/>
      <c r="I124" s="3">
        <v>4</v>
      </c>
      <c r="J124" s="1"/>
      <c r="K124" s="1">
        <f t="shared" si="3"/>
        <v>31</v>
      </c>
      <c r="L124" s="1">
        <v>8000</v>
      </c>
      <c r="M124" s="1"/>
      <c r="N124" s="1"/>
      <c r="O124" s="3">
        <f t="shared" si="4"/>
        <v>8000</v>
      </c>
      <c r="P124" s="1"/>
      <c r="Q124" s="3">
        <f t="shared" si="5"/>
        <v>8000</v>
      </c>
      <c r="R124" s="1">
        <v>208632</v>
      </c>
      <c r="S124" s="3">
        <f t="shared" si="6"/>
        <v>8024.3076923076924</v>
      </c>
      <c r="T124" s="1"/>
      <c r="U124" s="113"/>
      <c r="V124" s="27"/>
    </row>
    <row r="125" spans="1:22" s="5" customFormat="1" ht="24.75" customHeight="1" x14ac:dyDescent="0.25">
      <c r="A125" s="138"/>
      <c r="B125" s="128">
        <v>19</v>
      </c>
      <c r="C125" s="4" t="s">
        <v>154</v>
      </c>
      <c r="D125" s="1" t="s">
        <v>223</v>
      </c>
      <c r="E125" s="1" t="s">
        <v>9</v>
      </c>
      <c r="F125" s="44">
        <v>43771</v>
      </c>
      <c r="G125" s="3">
        <v>25</v>
      </c>
      <c r="H125" s="1"/>
      <c r="I125" s="3">
        <v>4</v>
      </c>
      <c r="J125" s="1">
        <v>2</v>
      </c>
      <c r="K125" s="1">
        <f t="shared" si="3"/>
        <v>29</v>
      </c>
      <c r="L125" s="1">
        <v>8000</v>
      </c>
      <c r="M125" s="1"/>
      <c r="N125" s="1">
        <v>516</v>
      </c>
      <c r="O125" s="3">
        <f t="shared" si="4"/>
        <v>7484</v>
      </c>
      <c r="P125" s="1"/>
      <c r="Q125" s="3">
        <f t="shared" si="5"/>
        <v>7484</v>
      </c>
      <c r="R125" s="1">
        <v>109530</v>
      </c>
      <c r="S125" s="3">
        <f>R125/24</f>
        <v>4563.75</v>
      </c>
      <c r="T125" s="1"/>
      <c r="U125" s="113"/>
      <c r="V125" s="27"/>
    </row>
    <row r="126" spans="1:22" s="5" customFormat="1" ht="24.75" customHeight="1" x14ac:dyDescent="0.25">
      <c r="A126" s="138"/>
      <c r="B126" s="128">
        <v>20</v>
      </c>
      <c r="C126" s="4" t="s">
        <v>154</v>
      </c>
      <c r="D126" s="1" t="s">
        <v>224</v>
      </c>
      <c r="E126" s="1" t="s">
        <v>9</v>
      </c>
      <c r="F126" s="44">
        <v>43771</v>
      </c>
      <c r="G126" s="3">
        <v>10</v>
      </c>
      <c r="H126" s="1"/>
      <c r="I126" s="3">
        <v>2</v>
      </c>
      <c r="J126" s="1"/>
      <c r="K126" s="1">
        <f t="shared" si="3"/>
        <v>12</v>
      </c>
      <c r="L126" s="1">
        <v>8000</v>
      </c>
      <c r="M126" s="1"/>
      <c r="N126" s="1">
        <v>4903</v>
      </c>
      <c r="O126" s="3">
        <f t="shared" si="4"/>
        <v>3097</v>
      </c>
      <c r="P126" s="1"/>
      <c r="Q126" s="3">
        <f t="shared" si="5"/>
        <v>3097</v>
      </c>
      <c r="R126" s="1">
        <v>40408</v>
      </c>
      <c r="S126" s="3">
        <f>R126/10</f>
        <v>4040.8</v>
      </c>
      <c r="T126" s="1"/>
      <c r="U126" s="113"/>
      <c r="V126" s="27"/>
    </row>
    <row r="127" spans="1:22" s="5" customFormat="1" ht="24.75" customHeight="1" x14ac:dyDescent="0.25">
      <c r="A127" s="138"/>
      <c r="B127" s="128">
        <v>21</v>
      </c>
      <c r="C127" s="4" t="s">
        <v>154</v>
      </c>
      <c r="D127" s="1" t="s">
        <v>225</v>
      </c>
      <c r="E127" s="1" t="s">
        <v>9</v>
      </c>
      <c r="F127" s="44">
        <v>43790</v>
      </c>
      <c r="G127" s="3">
        <v>17</v>
      </c>
      <c r="H127" s="1"/>
      <c r="I127" s="3">
        <v>3</v>
      </c>
      <c r="J127" s="1"/>
      <c r="K127" s="1">
        <f t="shared" si="3"/>
        <v>20</v>
      </c>
      <c r="L127" s="1">
        <v>8000</v>
      </c>
      <c r="M127" s="1"/>
      <c r="N127" s="1">
        <v>2838</v>
      </c>
      <c r="O127" s="3">
        <f t="shared" si="4"/>
        <v>5162</v>
      </c>
      <c r="P127" s="1"/>
      <c r="Q127" s="3">
        <f t="shared" si="5"/>
        <v>5162</v>
      </c>
      <c r="R127" s="1">
        <v>63762</v>
      </c>
      <c r="S127" s="3">
        <f>R127/17</f>
        <v>3750.705882352941</v>
      </c>
      <c r="T127" s="1"/>
      <c r="U127" s="113"/>
      <c r="V127" s="27"/>
    </row>
    <row r="128" spans="1:22" s="5" customFormat="1" ht="24.75" customHeight="1" x14ac:dyDescent="0.25">
      <c r="A128" s="138"/>
      <c r="B128" s="128">
        <v>22</v>
      </c>
      <c r="C128" s="4" t="s">
        <v>154</v>
      </c>
      <c r="D128" s="1" t="s">
        <v>226</v>
      </c>
      <c r="E128" s="1" t="s">
        <v>9</v>
      </c>
      <c r="F128" s="44">
        <v>43790</v>
      </c>
      <c r="G128" s="3">
        <v>27</v>
      </c>
      <c r="H128" s="1"/>
      <c r="I128" s="3">
        <v>4</v>
      </c>
      <c r="J128" s="1"/>
      <c r="K128" s="1">
        <f t="shared" si="3"/>
        <v>31</v>
      </c>
      <c r="L128" s="1">
        <v>10000</v>
      </c>
      <c r="M128" s="1"/>
      <c r="N128" s="1"/>
      <c r="O128" s="3">
        <f t="shared" si="4"/>
        <v>10000</v>
      </c>
      <c r="P128" s="1"/>
      <c r="Q128" s="3">
        <f t="shared" si="5"/>
        <v>10000</v>
      </c>
      <c r="R128" s="1">
        <v>287550</v>
      </c>
      <c r="S128" s="3">
        <f t="shared" si="6"/>
        <v>11059.615384615385</v>
      </c>
      <c r="T128" s="1" t="s">
        <v>48</v>
      </c>
      <c r="U128" s="113"/>
      <c r="V128" s="27"/>
    </row>
    <row r="129" spans="1:22" s="5" customFormat="1" ht="24.75" customHeight="1" x14ac:dyDescent="0.25">
      <c r="A129" s="138"/>
      <c r="B129" s="128">
        <v>23</v>
      </c>
      <c r="C129" s="4" t="s">
        <v>154</v>
      </c>
      <c r="D129" s="1" t="s">
        <v>227</v>
      </c>
      <c r="E129" s="1" t="s">
        <v>9</v>
      </c>
      <c r="F129" s="44">
        <v>43802</v>
      </c>
      <c r="G129" s="3">
        <v>27</v>
      </c>
      <c r="H129" s="1"/>
      <c r="I129" s="3">
        <v>4</v>
      </c>
      <c r="J129" s="1"/>
      <c r="K129" s="1">
        <f t="shared" si="3"/>
        <v>31</v>
      </c>
      <c r="L129" s="1">
        <v>8000</v>
      </c>
      <c r="M129" s="1"/>
      <c r="N129" s="1"/>
      <c r="O129" s="3">
        <f t="shared" si="4"/>
        <v>8000</v>
      </c>
      <c r="P129" s="1"/>
      <c r="Q129" s="3">
        <f t="shared" si="5"/>
        <v>8000</v>
      </c>
      <c r="R129" s="1">
        <v>183908</v>
      </c>
      <c r="S129" s="3">
        <f t="shared" si="6"/>
        <v>7073.3846153846152</v>
      </c>
      <c r="T129" s="1"/>
      <c r="U129" s="113"/>
      <c r="V129" s="27"/>
    </row>
    <row r="130" spans="1:22" s="5" customFormat="1" ht="24.75" customHeight="1" x14ac:dyDescent="0.25">
      <c r="A130" s="138"/>
      <c r="B130" s="128">
        <v>24</v>
      </c>
      <c r="C130" s="4" t="s">
        <v>154</v>
      </c>
      <c r="D130" s="1" t="s">
        <v>228</v>
      </c>
      <c r="E130" s="1" t="s">
        <v>9</v>
      </c>
      <c r="F130" s="44">
        <v>43771</v>
      </c>
      <c r="G130" s="3">
        <v>27</v>
      </c>
      <c r="H130" s="1"/>
      <c r="I130" s="3">
        <v>4</v>
      </c>
      <c r="J130" s="1"/>
      <c r="K130" s="1">
        <f t="shared" si="3"/>
        <v>31</v>
      </c>
      <c r="L130" s="1">
        <v>10000</v>
      </c>
      <c r="M130" s="1"/>
      <c r="N130" s="1"/>
      <c r="O130" s="3">
        <f t="shared" si="4"/>
        <v>10000</v>
      </c>
      <c r="P130" s="1"/>
      <c r="Q130" s="3">
        <f t="shared" si="5"/>
        <v>10000</v>
      </c>
      <c r="R130" s="1">
        <v>288184</v>
      </c>
      <c r="S130" s="3">
        <f t="shared" si="6"/>
        <v>11084</v>
      </c>
      <c r="T130" s="1" t="s">
        <v>48</v>
      </c>
      <c r="U130" s="113"/>
      <c r="V130" s="27"/>
    </row>
    <row r="131" spans="1:22" s="5" customFormat="1" ht="24.75" customHeight="1" x14ac:dyDescent="0.25">
      <c r="A131" s="138"/>
      <c r="B131" s="128">
        <v>25</v>
      </c>
      <c r="C131" s="4" t="s">
        <v>154</v>
      </c>
      <c r="D131" s="1" t="s">
        <v>229</v>
      </c>
      <c r="E131" s="1" t="s">
        <v>9</v>
      </c>
      <c r="F131" s="44">
        <v>43831</v>
      </c>
      <c r="G131" s="3">
        <v>27</v>
      </c>
      <c r="H131" s="1"/>
      <c r="I131" s="3">
        <v>4</v>
      </c>
      <c r="J131" s="1"/>
      <c r="K131" s="1">
        <f t="shared" si="3"/>
        <v>31</v>
      </c>
      <c r="L131" s="1">
        <v>8000</v>
      </c>
      <c r="M131" s="1"/>
      <c r="N131" s="1"/>
      <c r="O131" s="3">
        <f t="shared" si="4"/>
        <v>8000</v>
      </c>
      <c r="P131" s="1"/>
      <c r="Q131" s="3">
        <f t="shared" si="5"/>
        <v>8000</v>
      </c>
      <c r="R131" s="1">
        <v>189672</v>
      </c>
      <c r="S131" s="3">
        <f t="shared" si="6"/>
        <v>7295.0769230769229</v>
      </c>
      <c r="T131" s="1"/>
      <c r="U131" s="113"/>
      <c r="V131" s="27"/>
    </row>
    <row r="132" spans="1:22" s="5" customFormat="1" ht="24.75" customHeight="1" x14ac:dyDescent="0.25">
      <c r="A132" s="138"/>
      <c r="B132" s="128">
        <v>26</v>
      </c>
      <c r="C132" s="4" t="s">
        <v>154</v>
      </c>
      <c r="D132" s="1" t="s">
        <v>230</v>
      </c>
      <c r="E132" s="1" t="s">
        <v>9</v>
      </c>
      <c r="F132" s="44">
        <v>43769</v>
      </c>
      <c r="G132" s="3">
        <v>12</v>
      </c>
      <c r="H132" s="1"/>
      <c r="I132" s="3">
        <v>3</v>
      </c>
      <c r="J132" s="1"/>
      <c r="K132" s="1">
        <f t="shared" si="3"/>
        <v>15</v>
      </c>
      <c r="L132" s="1">
        <v>8000</v>
      </c>
      <c r="M132" s="1"/>
      <c r="N132" s="1">
        <v>4129</v>
      </c>
      <c r="O132" s="3">
        <f t="shared" si="4"/>
        <v>3871</v>
      </c>
      <c r="P132" s="1"/>
      <c r="Q132" s="3">
        <f t="shared" si="5"/>
        <v>3871</v>
      </c>
      <c r="R132" s="1">
        <v>46758</v>
      </c>
      <c r="S132" s="3">
        <f>R132/12</f>
        <v>3896.5</v>
      </c>
      <c r="T132" s="1"/>
      <c r="U132" s="113"/>
      <c r="V132" s="27"/>
    </row>
    <row r="133" spans="1:22" s="51" customFormat="1" ht="27" customHeight="1" x14ac:dyDescent="0.25">
      <c r="A133" s="138"/>
      <c r="B133" s="143" t="s">
        <v>5</v>
      </c>
      <c r="C133" s="143"/>
      <c r="D133" s="143"/>
      <c r="E133" s="143"/>
      <c r="F133" s="143"/>
      <c r="G133" s="143"/>
      <c r="H133" s="143"/>
      <c r="I133" s="143"/>
      <c r="J133" s="143"/>
      <c r="K133" s="144"/>
      <c r="L133" s="10">
        <f t="shared" ref="L133:Q133" si="7">SUM(L107:L132)</f>
        <v>309750</v>
      </c>
      <c r="M133" s="10">
        <f t="shared" si="7"/>
        <v>0</v>
      </c>
      <c r="N133" s="10">
        <f t="shared" si="7"/>
        <v>31296</v>
      </c>
      <c r="O133" s="10">
        <f t="shared" si="7"/>
        <v>207454</v>
      </c>
      <c r="P133" s="10">
        <f t="shared" si="7"/>
        <v>19250</v>
      </c>
      <c r="Q133" s="10">
        <f t="shared" si="7"/>
        <v>226704</v>
      </c>
      <c r="R133" s="10"/>
      <c r="S133" s="10"/>
      <c r="T133" s="10"/>
      <c r="U133" s="115"/>
    </row>
    <row r="134" spans="1:22" s="52" customFormat="1" ht="19.5" customHeight="1" thickBot="1" x14ac:dyDescent="0.3">
      <c r="A134" s="138"/>
      <c r="B134" s="145" t="s">
        <v>231</v>
      </c>
      <c r="C134" s="145"/>
      <c r="D134" s="145"/>
      <c r="E134" s="145" t="s">
        <v>232</v>
      </c>
      <c r="F134" s="145"/>
      <c r="G134" s="145"/>
      <c r="H134" s="145"/>
      <c r="I134" s="145" t="s">
        <v>233</v>
      </c>
      <c r="J134" s="145"/>
      <c r="K134" s="145"/>
      <c r="L134" s="145"/>
      <c r="M134" s="146" t="s">
        <v>234</v>
      </c>
      <c r="N134" s="146"/>
      <c r="O134" s="146"/>
      <c r="P134" s="145" t="s">
        <v>235</v>
      </c>
      <c r="Q134" s="145"/>
      <c r="R134" s="145"/>
      <c r="S134" s="145"/>
      <c r="T134" s="145"/>
      <c r="U134" s="145"/>
    </row>
    <row r="135" spans="1:22" s="58" customFormat="1" ht="44.25" customHeight="1" thickBot="1" x14ac:dyDescent="0.3">
      <c r="A135" s="138"/>
      <c r="B135" s="130" t="s">
        <v>0</v>
      </c>
      <c r="C135" s="53" t="s">
        <v>11</v>
      </c>
      <c r="D135" s="53" t="s">
        <v>12</v>
      </c>
      <c r="E135" s="53" t="s">
        <v>13</v>
      </c>
      <c r="F135" s="54" t="s">
        <v>91</v>
      </c>
      <c r="G135" s="53" t="s">
        <v>236</v>
      </c>
      <c r="H135" s="55" t="s">
        <v>16</v>
      </c>
      <c r="I135" s="53" t="s">
        <v>237</v>
      </c>
      <c r="J135" s="55" t="s">
        <v>238</v>
      </c>
      <c r="K135" s="53" t="s">
        <v>19</v>
      </c>
      <c r="L135" s="55" t="s">
        <v>20</v>
      </c>
      <c r="M135" s="53" t="s">
        <v>239</v>
      </c>
      <c r="N135" s="53" t="s">
        <v>240</v>
      </c>
      <c r="O135" s="55" t="s">
        <v>241</v>
      </c>
      <c r="P135" s="53" t="s">
        <v>242</v>
      </c>
      <c r="Q135" s="55" t="s">
        <v>3</v>
      </c>
      <c r="R135" s="56" t="s">
        <v>95</v>
      </c>
      <c r="S135" s="57" t="s">
        <v>24</v>
      </c>
      <c r="T135" s="56" t="s">
        <v>25</v>
      </c>
      <c r="U135" s="53" t="s">
        <v>4</v>
      </c>
    </row>
    <row r="136" spans="1:22" ht="19.899999999999999" customHeight="1" x14ac:dyDescent="0.25">
      <c r="A136" s="138"/>
      <c r="B136" s="131">
        <v>1</v>
      </c>
      <c r="C136" s="59">
        <v>31860</v>
      </c>
      <c r="D136" s="60" t="s">
        <v>243</v>
      </c>
      <c r="E136" s="61" t="s">
        <v>35</v>
      </c>
      <c r="F136" s="62">
        <v>42890</v>
      </c>
      <c r="G136" s="61">
        <v>27</v>
      </c>
      <c r="H136" s="61"/>
      <c r="I136" s="61">
        <v>4</v>
      </c>
      <c r="J136" s="61"/>
      <c r="K136" s="61">
        <f>G136+I136-H136-J136</f>
        <v>31</v>
      </c>
      <c r="L136" s="63">
        <v>24000</v>
      </c>
      <c r="M136" s="63"/>
      <c r="N136" s="63"/>
      <c r="O136" s="64"/>
      <c r="P136" s="63"/>
      <c r="Q136" s="64"/>
      <c r="R136" s="64"/>
      <c r="S136" s="65"/>
      <c r="T136" s="66"/>
      <c r="U136" s="116"/>
    </row>
    <row r="137" spans="1:22" ht="19.899999999999999" customHeight="1" x14ac:dyDescent="0.25">
      <c r="A137" s="138"/>
      <c r="B137" s="132">
        <v>2</v>
      </c>
      <c r="C137" s="6" t="s">
        <v>154</v>
      </c>
      <c r="D137" s="67" t="s">
        <v>244</v>
      </c>
      <c r="E137" s="6" t="s">
        <v>6</v>
      </c>
      <c r="F137" s="41">
        <v>43719</v>
      </c>
      <c r="G137" s="6">
        <v>27</v>
      </c>
      <c r="H137" s="6"/>
      <c r="I137" s="6">
        <v>4</v>
      </c>
      <c r="J137" s="6"/>
      <c r="K137" s="6">
        <f t="shared" ref="K137:K155" si="8">G137+I137-H137-J137</f>
        <v>31</v>
      </c>
      <c r="L137" s="68">
        <v>15000</v>
      </c>
      <c r="M137" s="68"/>
      <c r="N137" s="68"/>
      <c r="O137" s="69">
        <f t="shared" ref="O137:O152" si="9">L137+M137-N137</f>
        <v>15000</v>
      </c>
      <c r="P137" s="68"/>
      <c r="Q137" s="69">
        <f>O137+P137+M137</f>
        <v>15000</v>
      </c>
      <c r="R137" s="69"/>
      <c r="S137" s="70"/>
      <c r="T137" s="71"/>
      <c r="U137" s="117"/>
    </row>
    <row r="138" spans="1:22" ht="19.899999999999999" customHeight="1" x14ac:dyDescent="0.25">
      <c r="A138" s="138"/>
      <c r="B138" s="132">
        <v>3</v>
      </c>
      <c r="C138" s="72">
        <v>15194</v>
      </c>
      <c r="D138" s="73" t="s">
        <v>245</v>
      </c>
      <c r="E138" s="6" t="s">
        <v>9</v>
      </c>
      <c r="F138" s="41">
        <v>40294</v>
      </c>
      <c r="G138" s="6">
        <v>27</v>
      </c>
      <c r="H138" s="6"/>
      <c r="I138" s="6">
        <v>4</v>
      </c>
      <c r="J138" s="6"/>
      <c r="K138" s="6">
        <f t="shared" si="8"/>
        <v>31</v>
      </c>
      <c r="L138" s="68">
        <v>8000</v>
      </c>
      <c r="M138" s="68"/>
      <c r="N138" s="68"/>
      <c r="O138" s="69">
        <v>10000</v>
      </c>
      <c r="P138" s="68"/>
      <c r="Q138" s="69">
        <f t="shared" ref="Q138:Q155" si="10">O138+P138</f>
        <v>10000</v>
      </c>
      <c r="R138" s="69">
        <v>287120</v>
      </c>
      <c r="S138" s="70">
        <f t="shared" ref="S138:S155" si="11">R138/26</f>
        <v>11043.076923076924</v>
      </c>
      <c r="T138" s="71" t="s">
        <v>48</v>
      </c>
      <c r="U138" s="117"/>
    </row>
    <row r="139" spans="1:22" ht="19.899999999999999" customHeight="1" x14ac:dyDescent="0.25">
      <c r="A139" s="138"/>
      <c r="B139" s="132">
        <v>4</v>
      </c>
      <c r="C139" s="72">
        <v>15200</v>
      </c>
      <c r="D139" s="73" t="s">
        <v>246</v>
      </c>
      <c r="E139" s="6" t="s">
        <v>8</v>
      </c>
      <c r="F139" s="41">
        <v>41420</v>
      </c>
      <c r="G139" s="6">
        <v>27</v>
      </c>
      <c r="H139" s="6"/>
      <c r="I139" s="6">
        <v>4</v>
      </c>
      <c r="J139" s="6"/>
      <c r="K139" s="6">
        <f t="shared" si="8"/>
        <v>31</v>
      </c>
      <c r="L139" s="68">
        <v>10250</v>
      </c>
      <c r="M139" s="68"/>
      <c r="N139" s="68"/>
      <c r="O139" s="69">
        <f t="shared" si="9"/>
        <v>10250</v>
      </c>
      <c r="P139" s="68">
        <v>2750</v>
      </c>
      <c r="Q139" s="69">
        <f t="shared" si="10"/>
        <v>13000</v>
      </c>
      <c r="R139" s="69">
        <v>414035</v>
      </c>
      <c r="S139" s="70">
        <f t="shared" si="11"/>
        <v>15924.423076923076</v>
      </c>
      <c r="T139" s="71"/>
      <c r="U139" s="117"/>
    </row>
    <row r="140" spans="1:22" ht="19.899999999999999" customHeight="1" x14ac:dyDescent="0.25">
      <c r="A140" s="138"/>
      <c r="B140" s="132">
        <v>5</v>
      </c>
      <c r="C140" s="72">
        <v>15201</v>
      </c>
      <c r="D140" s="73" t="s">
        <v>247</v>
      </c>
      <c r="E140" s="6" t="s">
        <v>9</v>
      </c>
      <c r="F140" s="41">
        <v>41450</v>
      </c>
      <c r="G140" s="6">
        <v>27</v>
      </c>
      <c r="H140" s="6"/>
      <c r="I140" s="6">
        <v>4</v>
      </c>
      <c r="J140" s="6"/>
      <c r="K140" s="6">
        <f t="shared" si="8"/>
        <v>31</v>
      </c>
      <c r="L140" s="68">
        <v>8000</v>
      </c>
      <c r="M140" s="68"/>
      <c r="N140" s="68"/>
      <c r="O140" s="69">
        <v>10000</v>
      </c>
      <c r="P140" s="68"/>
      <c r="Q140" s="69">
        <f t="shared" si="10"/>
        <v>10000</v>
      </c>
      <c r="R140" s="69">
        <v>286615</v>
      </c>
      <c r="S140" s="70">
        <f t="shared" si="11"/>
        <v>11023.653846153846</v>
      </c>
      <c r="T140" s="71" t="s">
        <v>48</v>
      </c>
      <c r="U140" s="117"/>
    </row>
    <row r="141" spans="1:22" ht="19.899999999999999" customHeight="1" x14ac:dyDescent="0.25">
      <c r="A141" s="138"/>
      <c r="B141" s="132">
        <v>6</v>
      </c>
      <c r="C141" s="72">
        <v>15202</v>
      </c>
      <c r="D141" s="73" t="s">
        <v>248</v>
      </c>
      <c r="E141" s="6" t="s">
        <v>8</v>
      </c>
      <c r="F141" s="41">
        <v>41585</v>
      </c>
      <c r="G141" s="6">
        <v>27</v>
      </c>
      <c r="H141" s="6"/>
      <c r="I141" s="6">
        <v>4</v>
      </c>
      <c r="J141" s="6"/>
      <c r="K141" s="6">
        <f t="shared" si="8"/>
        <v>31</v>
      </c>
      <c r="L141" s="68">
        <v>10250</v>
      </c>
      <c r="M141" s="68"/>
      <c r="N141" s="68"/>
      <c r="O141" s="69">
        <v>12000</v>
      </c>
      <c r="P141" s="68">
        <v>2750</v>
      </c>
      <c r="Q141" s="69">
        <f t="shared" si="10"/>
        <v>14750</v>
      </c>
      <c r="R141" s="69">
        <v>520330</v>
      </c>
      <c r="S141" s="70">
        <f t="shared" si="11"/>
        <v>20012.692307692309</v>
      </c>
      <c r="T141" s="71" t="s">
        <v>48</v>
      </c>
      <c r="U141" s="117"/>
    </row>
    <row r="142" spans="1:22" ht="19.899999999999999" customHeight="1" x14ac:dyDescent="0.25">
      <c r="A142" s="138"/>
      <c r="B142" s="132">
        <v>7</v>
      </c>
      <c r="C142" s="74">
        <v>28275</v>
      </c>
      <c r="D142" s="73" t="s">
        <v>249</v>
      </c>
      <c r="E142" s="6" t="s">
        <v>9</v>
      </c>
      <c r="F142" s="41">
        <v>42516</v>
      </c>
      <c r="G142" s="6">
        <v>27</v>
      </c>
      <c r="H142" s="6"/>
      <c r="I142" s="6">
        <v>4</v>
      </c>
      <c r="J142" s="6"/>
      <c r="K142" s="6">
        <f t="shared" si="8"/>
        <v>31</v>
      </c>
      <c r="L142" s="68">
        <v>8000</v>
      </c>
      <c r="M142" s="68"/>
      <c r="N142" s="68"/>
      <c r="O142" s="69">
        <v>10000</v>
      </c>
      <c r="P142" s="68"/>
      <c r="Q142" s="69">
        <f t="shared" si="10"/>
        <v>10000</v>
      </c>
      <c r="R142" s="69">
        <v>286110</v>
      </c>
      <c r="S142" s="70">
        <f t="shared" si="11"/>
        <v>11004.23076923077</v>
      </c>
      <c r="T142" s="71" t="s">
        <v>48</v>
      </c>
      <c r="U142" s="117"/>
    </row>
    <row r="143" spans="1:22" ht="19.899999999999999" customHeight="1" x14ac:dyDescent="0.25">
      <c r="A143" s="138"/>
      <c r="B143" s="132">
        <v>8</v>
      </c>
      <c r="C143" s="72">
        <v>33587</v>
      </c>
      <c r="D143" s="73" t="s">
        <v>250</v>
      </c>
      <c r="E143" s="6" t="s">
        <v>9</v>
      </c>
      <c r="F143" s="41">
        <v>43065</v>
      </c>
      <c r="G143" s="6">
        <v>27</v>
      </c>
      <c r="H143" s="6"/>
      <c r="I143" s="6">
        <v>4</v>
      </c>
      <c r="J143" s="6"/>
      <c r="K143" s="6">
        <f t="shared" si="8"/>
        <v>31</v>
      </c>
      <c r="L143" s="68">
        <v>8000</v>
      </c>
      <c r="M143" s="68"/>
      <c r="N143" s="68"/>
      <c r="O143" s="69">
        <v>10000</v>
      </c>
      <c r="P143" s="68"/>
      <c r="Q143" s="69">
        <f t="shared" si="10"/>
        <v>10000</v>
      </c>
      <c r="R143" s="69">
        <v>286110</v>
      </c>
      <c r="S143" s="70">
        <f t="shared" si="11"/>
        <v>11004.23076923077</v>
      </c>
      <c r="T143" s="71" t="s">
        <v>48</v>
      </c>
      <c r="U143" s="117"/>
    </row>
    <row r="144" spans="1:22" ht="19.899999999999999" customHeight="1" x14ac:dyDescent="0.25">
      <c r="A144" s="138"/>
      <c r="B144" s="132">
        <v>9</v>
      </c>
      <c r="C144" s="72">
        <v>34564</v>
      </c>
      <c r="D144" s="73" t="s">
        <v>251</v>
      </c>
      <c r="E144" s="6" t="s">
        <v>9</v>
      </c>
      <c r="F144" s="41">
        <v>43184</v>
      </c>
      <c r="G144" s="6">
        <v>27</v>
      </c>
      <c r="H144" s="6"/>
      <c r="I144" s="6">
        <v>4</v>
      </c>
      <c r="J144" s="6"/>
      <c r="K144" s="6">
        <f t="shared" si="8"/>
        <v>31</v>
      </c>
      <c r="L144" s="68">
        <v>8000</v>
      </c>
      <c r="M144" s="68"/>
      <c r="N144" s="68"/>
      <c r="O144" s="69">
        <v>10000</v>
      </c>
      <c r="P144" s="68"/>
      <c r="Q144" s="69">
        <f t="shared" si="10"/>
        <v>10000</v>
      </c>
      <c r="R144" s="69">
        <v>286615</v>
      </c>
      <c r="S144" s="70">
        <f t="shared" si="11"/>
        <v>11023.653846153846</v>
      </c>
      <c r="T144" s="71" t="s">
        <v>48</v>
      </c>
      <c r="U144" s="117"/>
    </row>
    <row r="145" spans="1:21" ht="19.899999999999999" customHeight="1" x14ac:dyDescent="0.25">
      <c r="A145" s="138"/>
      <c r="B145" s="132">
        <v>10</v>
      </c>
      <c r="C145" s="6">
        <v>35358</v>
      </c>
      <c r="D145" s="67" t="s">
        <v>252</v>
      </c>
      <c r="E145" s="6" t="s">
        <v>8</v>
      </c>
      <c r="F145" s="41">
        <v>43285</v>
      </c>
      <c r="G145" s="6">
        <v>27</v>
      </c>
      <c r="H145" s="6"/>
      <c r="I145" s="6">
        <v>4</v>
      </c>
      <c r="J145" s="6"/>
      <c r="K145" s="6">
        <f t="shared" si="8"/>
        <v>31</v>
      </c>
      <c r="L145" s="68">
        <v>10250</v>
      </c>
      <c r="M145" s="68"/>
      <c r="N145" s="68"/>
      <c r="O145" s="69">
        <v>10250</v>
      </c>
      <c r="P145" s="68">
        <v>2750</v>
      </c>
      <c r="Q145" s="69">
        <f t="shared" si="10"/>
        <v>13000</v>
      </c>
      <c r="R145" s="69">
        <v>286499</v>
      </c>
      <c r="S145" s="70">
        <f t="shared" si="11"/>
        <v>11019.192307692309</v>
      </c>
      <c r="T145" s="71"/>
      <c r="U145" s="117"/>
    </row>
    <row r="146" spans="1:21" ht="19.899999999999999" customHeight="1" x14ac:dyDescent="0.25">
      <c r="A146" s="138"/>
      <c r="B146" s="132">
        <v>11</v>
      </c>
      <c r="C146" s="6">
        <v>36775</v>
      </c>
      <c r="D146" s="67" t="s">
        <v>253</v>
      </c>
      <c r="E146" s="6" t="s">
        <v>8</v>
      </c>
      <c r="F146" s="41">
        <v>43491</v>
      </c>
      <c r="G146" s="6">
        <v>27</v>
      </c>
      <c r="H146" s="6"/>
      <c r="I146" s="6">
        <v>4</v>
      </c>
      <c r="J146" s="6"/>
      <c r="K146" s="6">
        <f t="shared" si="8"/>
        <v>31</v>
      </c>
      <c r="L146" s="68">
        <v>10250</v>
      </c>
      <c r="M146" s="68"/>
      <c r="N146" s="68"/>
      <c r="O146" s="69">
        <v>13500</v>
      </c>
      <c r="P146" s="68">
        <v>2750</v>
      </c>
      <c r="Q146" s="69">
        <f t="shared" si="10"/>
        <v>16250</v>
      </c>
      <c r="R146" s="69">
        <v>780130</v>
      </c>
      <c r="S146" s="70">
        <f t="shared" si="11"/>
        <v>30005</v>
      </c>
      <c r="T146" s="71" t="s">
        <v>53</v>
      </c>
      <c r="U146" s="117"/>
    </row>
    <row r="147" spans="1:21" ht="19.899999999999999" customHeight="1" x14ac:dyDescent="0.25">
      <c r="A147" s="138"/>
      <c r="B147" s="132">
        <v>12</v>
      </c>
      <c r="C147" s="6">
        <v>37442</v>
      </c>
      <c r="D147" s="75" t="s">
        <v>254</v>
      </c>
      <c r="E147" s="6" t="s">
        <v>8</v>
      </c>
      <c r="F147" s="41">
        <v>43660</v>
      </c>
      <c r="G147" s="6">
        <v>27</v>
      </c>
      <c r="H147" s="6"/>
      <c r="I147" s="6">
        <v>4</v>
      </c>
      <c r="J147" s="6"/>
      <c r="K147" s="6">
        <f t="shared" si="8"/>
        <v>31</v>
      </c>
      <c r="L147" s="68">
        <v>10250</v>
      </c>
      <c r="M147" s="68"/>
      <c r="N147" s="68"/>
      <c r="O147" s="69">
        <f t="shared" si="9"/>
        <v>10250</v>
      </c>
      <c r="P147" s="68">
        <v>2750</v>
      </c>
      <c r="Q147" s="69">
        <f t="shared" si="10"/>
        <v>13000</v>
      </c>
      <c r="R147" s="69">
        <v>286589</v>
      </c>
      <c r="S147" s="70">
        <f t="shared" si="11"/>
        <v>11022.653846153846</v>
      </c>
      <c r="T147" s="71"/>
      <c r="U147" s="117"/>
    </row>
    <row r="148" spans="1:21" ht="19.899999999999999" customHeight="1" x14ac:dyDescent="0.25">
      <c r="A148" s="138"/>
      <c r="B148" s="132">
        <v>13</v>
      </c>
      <c r="C148" s="6" t="s">
        <v>154</v>
      </c>
      <c r="D148" s="75" t="s">
        <v>255</v>
      </c>
      <c r="E148" s="6" t="s">
        <v>8</v>
      </c>
      <c r="F148" s="6" t="s">
        <v>256</v>
      </c>
      <c r="G148" s="6">
        <v>27</v>
      </c>
      <c r="H148" s="6"/>
      <c r="I148" s="6">
        <v>4</v>
      </c>
      <c r="J148" s="6"/>
      <c r="K148" s="6">
        <f t="shared" si="8"/>
        <v>31</v>
      </c>
      <c r="L148" s="68">
        <v>10250</v>
      </c>
      <c r="M148" s="68"/>
      <c r="N148" s="68"/>
      <c r="O148" s="69">
        <v>12000</v>
      </c>
      <c r="P148" s="68">
        <v>2750</v>
      </c>
      <c r="Q148" s="69">
        <f t="shared" si="10"/>
        <v>14750</v>
      </c>
      <c r="R148" s="69">
        <v>520418</v>
      </c>
      <c r="S148" s="70">
        <f t="shared" si="11"/>
        <v>20016.076923076922</v>
      </c>
      <c r="T148" s="71" t="s">
        <v>48</v>
      </c>
      <c r="U148" s="117"/>
    </row>
    <row r="149" spans="1:21" ht="19.899999999999999" customHeight="1" x14ac:dyDescent="0.25">
      <c r="A149" s="138"/>
      <c r="B149" s="132">
        <v>14</v>
      </c>
      <c r="C149" s="6" t="s">
        <v>154</v>
      </c>
      <c r="D149" s="75" t="s">
        <v>257</v>
      </c>
      <c r="E149" s="6" t="s">
        <v>9</v>
      </c>
      <c r="F149" s="6" t="s">
        <v>258</v>
      </c>
      <c r="G149" s="6">
        <v>27</v>
      </c>
      <c r="H149" s="6"/>
      <c r="I149" s="6">
        <v>4</v>
      </c>
      <c r="J149" s="6"/>
      <c r="K149" s="6">
        <f t="shared" si="8"/>
        <v>31</v>
      </c>
      <c r="L149" s="68">
        <v>8000</v>
      </c>
      <c r="M149" s="68"/>
      <c r="N149" s="68"/>
      <c r="O149" s="69">
        <f t="shared" si="9"/>
        <v>8000</v>
      </c>
      <c r="P149" s="68"/>
      <c r="Q149" s="69">
        <f t="shared" si="10"/>
        <v>8000</v>
      </c>
      <c r="R149" s="69">
        <v>90689</v>
      </c>
      <c r="S149" s="70">
        <f t="shared" si="11"/>
        <v>3488.0384615384614</v>
      </c>
      <c r="T149" s="71"/>
      <c r="U149" s="117"/>
    </row>
    <row r="150" spans="1:21" ht="19.899999999999999" customHeight="1" x14ac:dyDescent="0.25">
      <c r="A150" s="138"/>
      <c r="B150" s="132">
        <v>15</v>
      </c>
      <c r="C150" s="6" t="s">
        <v>154</v>
      </c>
      <c r="D150" s="75" t="s">
        <v>259</v>
      </c>
      <c r="E150" s="6" t="s">
        <v>9</v>
      </c>
      <c r="F150" s="41">
        <v>43718</v>
      </c>
      <c r="G150" s="6">
        <v>27</v>
      </c>
      <c r="H150" s="6"/>
      <c r="I150" s="6">
        <v>4</v>
      </c>
      <c r="J150" s="6"/>
      <c r="K150" s="6">
        <f t="shared" si="8"/>
        <v>31</v>
      </c>
      <c r="L150" s="68">
        <v>8000</v>
      </c>
      <c r="M150" s="68"/>
      <c r="N150" s="68"/>
      <c r="O150" s="69">
        <f t="shared" si="9"/>
        <v>8000</v>
      </c>
      <c r="P150" s="68"/>
      <c r="Q150" s="69">
        <f t="shared" si="10"/>
        <v>8000</v>
      </c>
      <c r="R150" s="69">
        <v>83594</v>
      </c>
      <c r="S150" s="70">
        <f t="shared" si="11"/>
        <v>3215.1538461538462</v>
      </c>
      <c r="T150" s="71"/>
      <c r="U150" s="117"/>
    </row>
    <row r="151" spans="1:21" ht="19.899999999999999" customHeight="1" x14ac:dyDescent="0.25">
      <c r="A151" s="138"/>
      <c r="B151" s="132">
        <v>16</v>
      </c>
      <c r="C151" s="6" t="s">
        <v>154</v>
      </c>
      <c r="D151" s="75" t="s">
        <v>260</v>
      </c>
      <c r="E151" s="6" t="s">
        <v>9</v>
      </c>
      <c r="F151" s="41">
        <v>43718</v>
      </c>
      <c r="G151" s="6">
        <v>27</v>
      </c>
      <c r="H151" s="6"/>
      <c r="I151" s="6">
        <v>4</v>
      </c>
      <c r="J151" s="6"/>
      <c r="K151" s="6">
        <f t="shared" si="8"/>
        <v>31</v>
      </c>
      <c r="L151" s="68">
        <v>8000</v>
      </c>
      <c r="M151" s="68"/>
      <c r="N151" s="68"/>
      <c r="O151" s="69">
        <v>10000</v>
      </c>
      <c r="P151" s="68"/>
      <c r="Q151" s="69">
        <f t="shared" si="10"/>
        <v>10000</v>
      </c>
      <c r="R151" s="69">
        <v>106950</v>
      </c>
      <c r="S151" s="70">
        <f t="shared" si="11"/>
        <v>4113.4615384615381</v>
      </c>
      <c r="T151" s="71"/>
      <c r="U151" s="117"/>
    </row>
    <row r="152" spans="1:21" ht="19.899999999999999" customHeight="1" x14ac:dyDescent="0.25">
      <c r="A152" s="138"/>
      <c r="B152" s="132">
        <v>17</v>
      </c>
      <c r="C152" s="6" t="s">
        <v>154</v>
      </c>
      <c r="D152" s="75" t="s">
        <v>261</v>
      </c>
      <c r="E152" s="6" t="s">
        <v>9</v>
      </c>
      <c r="F152" s="41">
        <v>43507</v>
      </c>
      <c r="G152" s="6">
        <v>27</v>
      </c>
      <c r="H152" s="6"/>
      <c r="I152" s="6">
        <v>4</v>
      </c>
      <c r="J152" s="6"/>
      <c r="K152" s="6">
        <f t="shared" si="8"/>
        <v>31</v>
      </c>
      <c r="L152" s="68">
        <v>8000</v>
      </c>
      <c r="M152" s="68"/>
      <c r="N152" s="68"/>
      <c r="O152" s="69">
        <f t="shared" si="9"/>
        <v>8000</v>
      </c>
      <c r="P152" s="68"/>
      <c r="Q152" s="69">
        <f t="shared" si="10"/>
        <v>8000</v>
      </c>
      <c r="R152" s="69">
        <v>80564</v>
      </c>
      <c r="S152" s="70">
        <f t="shared" si="11"/>
        <v>3098.6153846153848</v>
      </c>
      <c r="T152" s="71"/>
      <c r="U152" s="117"/>
    </row>
    <row r="153" spans="1:21" ht="19.899999999999999" customHeight="1" x14ac:dyDescent="0.25">
      <c r="A153" s="138"/>
      <c r="B153" s="132">
        <v>18</v>
      </c>
      <c r="C153" s="6" t="s">
        <v>154</v>
      </c>
      <c r="D153" s="75" t="s">
        <v>262</v>
      </c>
      <c r="E153" s="6" t="s">
        <v>9</v>
      </c>
      <c r="F153" s="41">
        <v>43477</v>
      </c>
      <c r="G153" s="6">
        <v>27</v>
      </c>
      <c r="H153" s="6"/>
      <c r="I153" s="6">
        <v>4</v>
      </c>
      <c r="J153" s="6"/>
      <c r="K153" s="6">
        <f t="shared" si="8"/>
        <v>31</v>
      </c>
      <c r="L153" s="68">
        <v>8000</v>
      </c>
      <c r="M153" s="68"/>
      <c r="N153" s="68"/>
      <c r="O153" s="69">
        <v>10000</v>
      </c>
      <c r="P153" s="68"/>
      <c r="Q153" s="69">
        <f t="shared" si="10"/>
        <v>10000</v>
      </c>
      <c r="R153" s="69">
        <v>286330</v>
      </c>
      <c r="S153" s="70">
        <f t="shared" si="11"/>
        <v>11012.692307692309</v>
      </c>
      <c r="T153" s="71" t="s">
        <v>48</v>
      </c>
      <c r="U153" s="117"/>
    </row>
    <row r="154" spans="1:21" ht="19.899999999999999" customHeight="1" x14ac:dyDescent="0.25">
      <c r="A154" s="138"/>
      <c r="B154" s="132">
        <v>19</v>
      </c>
      <c r="C154" s="6" t="s">
        <v>154</v>
      </c>
      <c r="D154" s="75" t="s">
        <v>263</v>
      </c>
      <c r="E154" s="6" t="s">
        <v>9</v>
      </c>
      <c r="F154" s="41">
        <v>43477</v>
      </c>
      <c r="G154" s="6">
        <v>27</v>
      </c>
      <c r="H154" s="6"/>
      <c r="I154" s="6">
        <v>4</v>
      </c>
      <c r="J154" s="6"/>
      <c r="K154" s="6">
        <f t="shared" si="8"/>
        <v>31</v>
      </c>
      <c r="L154" s="68">
        <v>8000</v>
      </c>
      <c r="M154" s="68"/>
      <c r="N154" s="68"/>
      <c r="O154" s="69">
        <v>10000</v>
      </c>
      <c r="P154" s="68"/>
      <c r="Q154" s="69">
        <f t="shared" si="10"/>
        <v>10000</v>
      </c>
      <c r="R154" s="69">
        <v>286864</v>
      </c>
      <c r="S154" s="70">
        <f t="shared" si="11"/>
        <v>11033.23076923077</v>
      </c>
      <c r="T154" s="71" t="s">
        <v>48</v>
      </c>
      <c r="U154" s="117"/>
    </row>
    <row r="155" spans="1:21" ht="19.899999999999999" customHeight="1" thickBot="1" x14ac:dyDescent="0.3">
      <c r="A155" s="138"/>
      <c r="B155" s="132">
        <v>20</v>
      </c>
      <c r="C155" s="6" t="s">
        <v>154</v>
      </c>
      <c r="D155" s="75" t="s">
        <v>264</v>
      </c>
      <c r="E155" s="6" t="s">
        <v>9</v>
      </c>
      <c r="F155" s="41">
        <v>43477</v>
      </c>
      <c r="G155" s="6">
        <v>27</v>
      </c>
      <c r="H155" s="6"/>
      <c r="I155" s="6">
        <v>4</v>
      </c>
      <c r="J155" s="6"/>
      <c r="K155" s="6">
        <f t="shared" si="8"/>
        <v>31</v>
      </c>
      <c r="L155" s="68">
        <v>8000</v>
      </c>
      <c r="M155" s="68"/>
      <c r="N155" s="68"/>
      <c r="O155" s="69">
        <v>10000</v>
      </c>
      <c r="P155" s="68"/>
      <c r="Q155" s="69">
        <f t="shared" si="10"/>
        <v>10000</v>
      </c>
      <c r="R155" s="69">
        <v>287625</v>
      </c>
      <c r="S155" s="70">
        <f t="shared" si="11"/>
        <v>11062.5</v>
      </c>
      <c r="T155" s="71" t="s">
        <v>48</v>
      </c>
      <c r="U155" s="118"/>
    </row>
    <row r="156" spans="1:21" s="51" customFormat="1" ht="30" customHeight="1" thickBot="1" x14ac:dyDescent="0.3">
      <c r="A156" s="138"/>
      <c r="B156" s="139" t="s">
        <v>265</v>
      </c>
      <c r="C156" s="140"/>
      <c r="D156" s="140"/>
      <c r="E156" s="140"/>
      <c r="F156" s="140"/>
      <c r="G156" s="140"/>
      <c r="H156" s="140"/>
      <c r="I156" s="140"/>
      <c r="J156" s="140"/>
      <c r="K156" s="140"/>
      <c r="L156" s="76">
        <f t="shared" ref="L156:Q156" si="12">SUM(L136:L155)</f>
        <v>196500</v>
      </c>
      <c r="M156" s="76">
        <f t="shared" si="12"/>
        <v>0</v>
      </c>
      <c r="N156" s="76">
        <f t="shared" si="12"/>
        <v>0</v>
      </c>
      <c r="O156" s="76">
        <f t="shared" si="12"/>
        <v>197250</v>
      </c>
      <c r="P156" s="76">
        <f t="shared" si="12"/>
        <v>16500</v>
      </c>
      <c r="Q156" s="76">
        <f t="shared" si="12"/>
        <v>213750</v>
      </c>
      <c r="R156" s="76"/>
      <c r="S156" s="77"/>
      <c r="T156" s="76"/>
      <c r="U156" s="119"/>
    </row>
    <row r="157" spans="1:21" s="2" customFormat="1" ht="25.5" customHeight="1" x14ac:dyDescent="0.25">
      <c r="A157" s="138"/>
      <c r="B157" s="141" t="s">
        <v>266</v>
      </c>
      <c r="C157" s="141"/>
      <c r="D157" s="141"/>
      <c r="E157" s="141"/>
      <c r="F157" s="141"/>
      <c r="G157" s="141"/>
      <c r="H157" s="141"/>
      <c r="I157" s="141"/>
      <c r="J157" s="141"/>
      <c r="K157" s="141"/>
      <c r="L157" s="141"/>
      <c r="M157" s="141"/>
      <c r="N157" s="141"/>
      <c r="O157" s="141"/>
      <c r="P157" s="141"/>
      <c r="Q157" s="141"/>
      <c r="R157" s="141"/>
      <c r="S157" s="141"/>
      <c r="T157" s="141"/>
      <c r="U157" s="142"/>
    </row>
    <row r="158" spans="1:21" s="5" customFormat="1" ht="41.25" customHeight="1" x14ac:dyDescent="0.25">
      <c r="A158" s="138"/>
      <c r="B158" s="126" t="s">
        <v>0</v>
      </c>
      <c r="C158" s="4" t="s">
        <v>11</v>
      </c>
      <c r="D158" s="11" t="s">
        <v>12</v>
      </c>
      <c r="E158" s="12" t="s">
        <v>13</v>
      </c>
      <c r="F158" s="12" t="s">
        <v>91</v>
      </c>
      <c r="G158" s="12" t="s">
        <v>15</v>
      </c>
      <c r="H158" s="12" t="s">
        <v>16</v>
      </c>
      <c r="I158" s="12" t="s">
        <v>17</v>
      </c>
      <c r="J158" s="12" t="s">
        <v>18</v>
      </c>
      <c r="K158" s="13" t="s">
        <v>19</v>
      </c>
      <c r="L158" s="12" t="s">
        <v>20</v>
      </c>
      <c r="M158" s="12" t="s">
        <v>92</v>
      </c>
      <c r="N158" s="12" t="s">
        <v>22</v>
      </c>
      <c r="O158" s="12" t="s">
        <v>93</v>
      </c>
      <c r="P158" s="12" t="s">
        <v>94</v>
      </c>
      <c r="Q158" s="12" t="s">
        <v>3</v>
      </c>
      <c r="R158" s="12" t="s">
        <v>95</v>
      </c>
      <c r="S158" s="12" t="s">
        <v>24</v>
      </c>
      <c r="T158" s="12" t="s">
        <v>25</v>
      </c>
      <c r="U158" s="12" t="s">
        <v>4</v>
      </c>
    </row>
    <row r="159" spans="1:21" s="5" customFormat="1" ht="24.75" customHeight="1" x14ac:dyDescent="0.25">
      <c r="A159" s="138"/>
      <c r="B159" s="127">
        <v>1</v>
      </c>
      <c r="C159" s="78">
        <v>26375</v>
      </c>
      <c r="D159" s="79" t="s">
        <v>267</v>
      </c>
      <c r="E159" s="80" t="s">
        <v>35</v>
      </c>
      <c r="F159" s="81" t="s">
        <v>268</v>
      </c>
      <c r="G159" s="3">
        <v>25</v>
      </c>
      <c r="H159" s="3">
        <v>2</v>
      </c>
      <c r="I159" s="3">
        <v>3</v>
      </c>
      <c r="J159" s="3"/>
      <c r="K159" s="1">
        <v>31</v>
      </c>
      <c r="L159" s="3">
        <v>26000</v>
      </c>
      <c r="M159" s="3"/>
      <c r="N159" s="3"/>
      <c r="O159" s="3"/>
      <c r="P159" s="3"/>
      <c r="Q159" s="3"/>
      <c r="R159" s="3"/>
      <c r="S159" s="3"/>
      <c r="T159" s="3"/>
      <c r="U159" s="3"/>
    </row>
    <row r="160" spans="1:21" s="5" customFormat="1" ht="24.75" customHeight="1" x14ac:dyDescent="0.25">
      <c r="A160" s="138"/>
      <c r="B160" s="128">
        <v>2</v>
      </c>
      <c r="C160" s="78">
        <v>32167</v>
      </c>
      <c r="D160" s="78" t="s">
        <v>269</v>
      </c>
      <c r="E160" s="80" t="s">
        <v>8</v>
      </c>
      <c r="F160" s="81" t="s">
        <v>270</v>
      </c>
      <c r="G160" s="3">
        <v>27</v>
      </c>
      <c r="H160" s="1"/>
      <c r="I160" s="3">
        <v>4</v>
      </c>
      <c r="J160" s="1"/>
      <c r="K160" s="1">
        <v>31</v>
      </c>
      <c r="L160" s="1">
        <v>12000</v>
      </c>
      <c r="M160" s="1"/>
      <c r="N160" s="1"/>
      <c r="O160" s="1">
        <v>12000</v>
      </c>
      <c r="P160" s="1">
        <v>2750</v>
      </c>
      <c r="Q160" s="1">
        <f>SUM(O160+P160)</f>
        <v>14750</v>
      </c>
      <c r="R160" s="1">
        <v>546610</v>
      </c>
      <c r="S160" s="1">
        <f>R160/26</f>
        <v>21023.461538461539</v>
      </c>
      <c r="T160" s="1" t="s">
        <v>48</v>
      </c>
      <c r="U160" s="113"/>
    </row>
    <row r="161" spans="1:22" s="5" customFormat="1" ht="24.75" customHeight="1" x14ac:dyDescent="0.25">
      <c r="A161" s="138"/>
      <c r="B161" s="127">
        <v>3</v>
      </c>
      <c r="C161" s="78">
        <v>33375</v>
      </c>
      <c r="D161" s="78" t="s">
        <v>271</v>
      </c>
      <c r="E161" s="80" t="s">
        <v>8</v>
      </c>
      <c r="F161" s="81" t="s">
        <v>272</v>
      </c>
      <c r="G161" s="3">
        <v>27</v>
      </c>
      <c r="H161" s="1"/>
      <c r="I161" s="3">
        <v>4</v>
      </c>
      <c r="J161" s="1"/>
      <c r="K161" s="1">
        <v>31</v>
      </c>
      <c r="L161" s="1">
        <v>12000</v>
      </c>
      <c r="M161" s="1"/>
      <c r="N161" s="1"/>
      <c r="O161" s="1">
        <v>12000</v>
      </c>
      <c r="P161" s="1">
        <v>2750</v>
      </c>
      <c r="Q161" s="1">
        <f t="shared" ref="Q161:Q167" si="13">SUM(O161+P161)</f>
        <v>14750</v>
      </c>
      <c r="R161" s="1">
        <v>547311</v>
      </c>
      <c r="S161" s="1">
        <f t="shared" ref="S161:S178" si="14">R161/26</f>
        <v>21050.423076923078</v>
      </c>
      <c r="T161" s="1" t="s">
        <v>48</v>
      </c>
      <c r="U161" s="113"/>
    </row>
    <row r="162" spans="1:22" s="5" customFormat="1" ht="24.75" customHeight="1" x14ac:dyDescent="0.25">
      <c r="A162" s="138"/>
      <c r="B162" s="128">
        <v>4</v>
      </c>
      <c r="C162" s="78">
        <v>15206</v>
      </c>
      <c r="D162" s="78" t="s">
        <v>273</v>
      </c>
      <c r="E162" s="80" t="s">
        <v>8</v>
      </c>
      <c r="F162" s="81" t="s">
        <v>274</v>
      </c>
      <c r="G162" s="3">
        <v>27</v>
      </c>
      <c r="H162" s="1"/>
      <c r="I162" s="3">
        <v>4</v>
      </c>
      <c r="J162" s="1"/>
      <c r="K162" s="1">
        <v>31</v>
      </c>
      <c r="L162" s="1">
        <v>13500</v>
      </c>
      <c r="M162" s="1"/>
      <c r="N162" s="1"/>
      <c r="O162" s="1">
        <v>13500</v>
      </c>
      <c r="P162" s="1">
        <v>2750</v>
      </c>
      <c r="Q162" s="1">
        <f t="shared" si="13"/>
        <v>16250</v>
      </c>
      <c r="R162" s="1">
        <v>782997</v>
      </c>
      <c r="S162" s="1">
        <f t="shared" si="14"/>
        <v>30115.26923076923</v>
      </c>
      <c r="T162" s="1" t="s">
        <v>53</v>
      </c>
      <c r="U162" s="113"/>
    </row>
    <row r="163" spans="1:22" s="5" customFormat="1" ht="24.75" customHeight="1" x14ac:dyDescent="0.25">
      <c r="A163" s="138"/>
      <c r="B163" s="127">
        <v>5</v>
      </c>
      <c r="C163" s="78">
        <v>15205</v>
      </c>
      <c r="D163" s="78" t="s">
        <v>275</v>
      </c>
      <c r="E163" s="80" t="s">
        <v>8</v>
      </c>
      <c r="F163" s="81" t="s">
        <v>276</v>
      </c>
      <c r="G163" s="3">
        <v>27</v>
      </c>
      <c r="H163" s="1"/>
      <c r="I163" s="3">
        <v>4</v>
      </c>
      <c r="J163" s="1"/>
      <c r="K163" s="1">
        <v>31</v>
      </c>
      <c r="L163" s="1">
        <v>12000</v>
      </c>
      <c r="M163" s="1"/>
      <c r="N163" s="1"/>
      <c r="O163" s="1">
        <v>12000</v>
      </c>
      <c r="P163" s="1">
        <v>2750</v>
      </c>
      <c r="Q163" s="1">
        <f t="shared" si="13"/>
        <v>14750</v>
      </c>
      <c r="R163" s="1">
        <v>546318</v>
      </c>
      <c r="S163" s="1">
        <f t="shared" si="14"/>
        <v>21012.23076923077</v>
      </c>
      <c r="T163" s="1" t="s">
        <v>48</v>
      </c>
      <c r="U163" s="113"/>
    </row>
    <row r="164" spans="1:22" s="5" customFormat="1" ht="24.75" customHeight="1" x14ac:dyDescent="0.25">
      <c r="A164" s="138"/>
      <c r="B164" s="128">
        <v>6</v>
      </c>
      <c r="C164" s="78">
        <v>36247</v>
      </c>
      <c r="D164" s="78" t="s">
        <v>277</v>
      </c>
      <c r="E164" s="80" t="s">
        <v>8</v>
      </c>
      <c r="F164" s="81" t="s">
        <v>278</v>
      </c>
      <c r="G164" s="3">
        <v>27</v>
      </c>
      <c r="H164" s="1"/>
      <c r="I164" s="3">
        <v>4</v>
      </c>
      <c r="J164" s="1"/>
      <c r="K164" s="1">
        <v>31</v>
      </c>
      <c r="L164" s="1">
        <v>13500</v>
      </c>
      <c r="M164" s="1"/>
      <c r="N164" s="1"/>
      <c r="O164" s="1">
        <v>13500</v>
      </c>
      <c r="P164" s="1">
        <v>2750</v>
      </c>
      <c r="Q164" s="1">
        <f t="shared" si="13"/>
        <v>16250</v>
      </c>
      <c r="R164" s="1">
        <v>785341</v>
      </c>
      <c r="S164" s="1">
        <f t="shared" si="14"/>
        <v>30205.423076923078</v>
      </c>
      <c r="T164" s="1" t="s">
        <v>53</v>
      </c>
      <c r="U164" s="113"/>
    </row>
    <row r="165" spans="1:22" s="5" customFormat="1" ht="24.75" customHeight="1" x14ac:dyDescent="0.25">
      <c r="A165" s="138"/>
      <c r="B165" s="127">
        <v>7</v>
      </c>
      <c r="C165" s="78">
        <v>36995</v>
      </c>
      <c r="D165" s="78" t="s">
        <v>279</v>
      </c>
      <c r="E165" s="80" t="s">
        <v>8</v>
      </c>
      <c r="F165" s="81" t="s">
        <v>280</v>
      </c>
      <c r="G165" s="3">
        <v>27</v>
      </c>
      <c r="H165" s="1"/>
      <c r="I165" s="3">
        <v>4</v>
      </c>
      <c r="J165" s="1"/>
      <c r="K165" s="1">
        <v>31</v>
      </c>
      <c r="L165" s="1">
        <v>10250</v>
      </c>
      <c r="M165" s="1"/>
      <c r="N165" s="1"/>
      <c r="O165" s="1">
        <v>10250</v>
      </c>
      <c r="P165" s="1">
        <v>2750</v>
      </c>
      <c r="Q165" s="1">
        <f t="shared" si="13"/>
        <v>13000</v>
      </c>
      <c r="R165" s="1">
        <v>239584</v>
      </c>
      <c r="S165" s="1">
        <f t="shared" si="14"/>
        <v>9214.7692307692305</v>
      </c>
      <c r="T165" s="1"/>
      <c r="U165" s="113"/>
    </row>
    <row r="166" spans="1:22" s="5" customFormat="1" ht="24.75" customHeight="1" x14ac:dyDescent="0.25">
      <c r="A166" s="138"/>
      <c r="B166" s="128">
        <v>8</v>
      </c>
      <c r="C166" s="78">
        <v>37233</v>
      </c>
      <c r="D166" s="78" t="s">
        <v>281</v>
      </c>
      <c r="E166" s="80" t="s">
        <v>8</v>
      </c>
      <c r="F166" s="81" t="s">
        <v>282</v>
      </c>
      <c r="G166" s="3">
        <v>27</v>
      </c>
      <c r="H166" s="1"/>
      <c r="I166" s="3">
        <v>4</v>
      </c>
      <c r="J166" s="1"/>
      <c r="K166" s="1">
        <v>31</v>
      </c>
      <c r="L166" s="1">
        <v>10250</v>
      </c>
      <c r="M166" s="1"/>
      <c r="N166" s="1"/>
      <c r="O166" s="1">
        <v>10250</v>
      </c>
      <c r="P166" s="1">
        <v>2750</v>
      </c>
      <c r="Q166" s="1">
        <f t="shared" si="13"/>
        <v>13000</v>
      </c>
      <c r="R166" s="1">
        <v>315695</v>
      </c>
      <c r="S166" s="1">
        <f t="shared" si="14"/>
        <v>12142.115384615385</v>
      </c>
      <c r="T166" s="1"/>
      <c r="U166" s="113"/>
    </row>
    <row r="167" spans="1:22" s="5" customFormat="1" ht="24.75" customHeight="1" x14ac:dyDescent="0.25">
      <c r="A167" s="138"/>
      <c r="B167" s="127">
        <v>9</v>
      </c>
      <c r="C167" s="78">
        <v>37686</v>
      </c>
      <c r="D167" s="78" t="s">
        <v>283</v>
      </c>
      <c r="E167" s="80" t="s">
        <v>8</v>
      </c>
      <c r="F167" s="81" t="s">
        <v>284</v>
      </c>
      <c r="G167" s="3">
        <v>27</v>
      </c>
      <c r="H167" s="1"/>
      <c r="I167" s="3">
        <v>4</v>
      </c>
      <c r="J167" s="1"/>
      <c r="K167" s="1">
        <v>31</v>
      </c>
      <c r="L167" s="1">
        <v>10250</v>
      </c>
      <c r="M167" s="1"/>
      <c r="N167" s="1"/>
      <c r="O167" s="1">
        <v>10250</v>
      </c>
      <c r="P167" s="1">
        <v>2750</v>
      </c>
      <c r="Q167" s="1">
        <f t="shared" si="13"/>
        <v>13000</v>
      </c>
      <c r="R167" s="1">
        <v>205030</v>
      </c>
      <c r="S167" s="1">
        <f t="shared" si="14"/>
        <v>7885.7692307692305</v>
      </c>
      <c r="T167" s="1"/>
      <c r="U167" s="113"/>
    </row>
    <row r="168" spans="1:22" s="5" customFormat="1" ht="24.75" customHeight="1" x14ac:dyDescent="0.25">
      <c r="A168" s="138"/>
      <c r="B168" s="128">
        <v>10</v>
      </c>
      <c r="C168" s="78">
        <v>33378</v>
      </c>
      <c r="D168" s="78" t="s">
        <v>285</v>
      </c>
      <c r="E168" s="80" t="s">
        <v>9</v>
      </c>
      <c r="F168" s="81" t="s">
        <v>286</v>
      </c>
      <c r="G168" s="3">
        <v>27</v>
      </c>
      <c r="H168" s="1"/>
      <c r="I168" s="3">
        <v>4</v>
      </c>
      <c r="J168" s="1"/>
      <c r="K168" s="1">
        <v>31</v>
      </c>
      <c r="L168" s="1">
        <v>11000</v>
      </c>
      <c r="M168" s="1"/>
      <c r="N168" s="1"/>
      <c r="O168" s="1">
        <v>11000</v>
      </c>
      <c r="P168" s="1"/>
      <c r="Q168" s="1">
        <v>11000</v>
      </c>
      <c r="R168" s="1">
        <v>388397</v>
      </c>
      <c r="S168" s="1">
        <f t="shared" si="14"/>
        <v>14938.346153846154</v>
      </c>
      <c r="T168" s="1" t="s">
        <v>53</v>
      </c>
      <c r="U168" s="113"/>
    </row>
    <row r="169" spans="1:22" s="5" customFormat="1" ht="24.75" customHeight="1" x14ac:dyDescent="0.25">
      <c r="A169" s="138"/>
      <c r="B169" s="127">
        <v>11</v>
      </c>
      <c r="C169" s="78">
        <v>30771</v>
      </c>
      <c r="D169" s="78" t="s">
        <v>287</v>
      </c>
      <c r="E169" s="80" t="s">
        <v>9</v>
      </c>
      <c r="F169" s="81" t="s">
        <v>288</v>
      </c>
      <c r="G169" s="3">
        <v>27</v>
      </c>
      <c r="H169" s="1"/>
      <c r="I169" s="3">
        <v>4</v>
      </c>
      <c r="J169" s="1"/>
      <c r="K169" s="1">
        <v>31</v>
      </c>
      <c r="L169" s="1">
        <v>10000</v>
      </c>
      <c r="M169" s="1"/>
      <c r="N169" s="1"/>
      <c r="O169" s="1">
        <v>10000</v>
      </c>
      <c r="P169" s="1"/>
      <c r="Q169" s="1">
        <v>10000</v>
      </c>
      <c r="R169" s="1">
        <v>294488</v>
      </c>
      <c r="S169" s="1">
        <f t="shared" si="14"/>
        <v>11326.461538461539</v>
      </c>
      <c r="T169" s="1" t="s">
        <v>48</v>
      </c>
      <c r="U169" s="113"/>
    </row>
    <row r="170" spans="1:22" s="5" customFormat="1" ht="24.75" customHeight="1" x14ac:dyDescent="0.25">
      <c r="A170" s="138"/>
      <c r="B170" s="128">
        <v>12</v>
      </c>
      <c r="C170" s="78">
        <v>33376</v>
      </c>
      <c r="D170" s="78" t="s">
        <v>289</v>
      </c>
      <c r="E170" s="80" t="s">
        <v>9</v>
      </c>
      <c r="F170" s="81" t="s">
        <v>290</v>
      </c>
      <c r="G170" s="3">
        <v>27</v>
      </c>
      <c r="H170" s="1"/>
      <c r="I170" s="3">
        <v>4</v>
      </c>
      <c r="J170" s="1"/>
      <c r="K170" s="1">
        <v>31</v>
      </c>
      <c r="L170" s="1">
        <v>10000</v>
      </c>
      <c r="M170" s="1"/>
      <c r="N170" s="1"/>
      <c r="O170" s="1">
        <v>10000</v>
      </c>
      <c r="P170" s="1"/>
      <c r="Q170" s="1">
        <v>10000</v>
      </c>
      <c r="R170" s="1">
        <v>301939</v>
      </c>
      <c r="S170" s="1">
        <f t="shared" si="14"/>
        <v>11613.038461538461</v>
      </c>
      <c r="T170" s="1" t="s">
        <v>48</v>
      </c>
      <c r="U170" s="113"/>
      <c r="V170" s="27"/>
    </row>
    <row r="171" spans="1:22" s="5" customFormat="1" ht="24.75" customHeight="1" x14ac:dyDescent="0.25">
      <c r="A171" s="138"/>
      <c r="B171" s="127">
        <v>13</v>
      </c>
      <c r="C171" s="78">
        <v>22726</v>
      </c>
      <c r="D171" s="78" t="s">
        <v>291</v>
      </c>
      <c r="E171" s="80" t="s">
        <v>9</v>
      </c>
      <c r="F171" s="81" t="s">
        <v>292</v>
      </c>
      <c r="G171" s="3">
        <v>27</v>
      </c>
      <c r="H171" s="1"/>
      <c r="I171" s="3">
        <v>4</v>
      </c>
      <c r="J171" s="1"/>
      <c r="K171" s="1">
        <v>31</v>
      </c>
      <c r="L171" s="1">
        <v>10000</v>
      </c>
      <c r="M171" s="1"/>
      <c r="N171" s="1"/>
      <c r="O171" s="1">
        <v>10000</v>
      </c>
      <c r="P171" s="1"/>
      <c r="Q171" s="1">
        <v>10000</v>
      </c>
      <c r="R171" s="1">
        <v>286726</v>
      </c>
      <c r="S171" s="1">
        <f t="shared" si="14"/>
        <v>11027.923076923076</v>
      </c>
      <c r="T171" s="1" t="s">
        <v>48</v>
      </c>
      <c r="U171" s="113"/>
      <c r="V171" s="27"/>
    </row>
    <row r="172" spans="1:22" s="5" customFormat="1" ht="24.75" customHeight="1" x14ac:dyDescent="0.25">
      <c r="A172" s="138"/>
      <c r="B172" s="128">
        <v>14</v>
      </c>
      <c r="C172" s="78">
        <v>32760</v>
      </c>
      <c r="D172" s="78" t="s">
        <v>293</v>
      </c>
      <c r="E172" s="80" t="s">
        <v>9</v>
      </c>
      <c r="F172" s="81" t="s">
        <v>294</v>
      </c>
      <c r="G172" s="3">
        <v>27</v>
      </c>
      <c r="H172" s="1"/>
      <c r="I172" s="3">
        <v>4</v>
      </c>
      <c r="J172" s="1"/>
      <c r="K172" s="1">
        <v>31</v>
      </c>
      <c r="L172" s="1">
        <v>8000</v>
      </c>
      <c r="M172" s="1"/>
      <c r="N172" s="1"/>
      <c r="O172" s="1">
        <v>8000</v>
      </c>
      <c r="P172" s="1"/>
      <c r="Q172" s="1">
        <v>8000</v>
      </c>
      <c r="R172" s="1">
        <v>218376</v>
      </c>
      <c r="S172" s="1">
        <f t="shared" si="14"/>
        <v>8399.0769230769238</v>
      </c>
      <c r="T172" s="1"/>
      <c r="U172" s="113"/>
      <c r="V172" s="27"/>
    </row>
    <row r="173" spans="1:22" s="5" customFormat="1" ht="24.75" customHeight="1" x14ac:dyDescent="0.25">
      <c r="A173" s="138"/>
      <c r="B173" s="127">
        <v>15</v>
      </c>
      <c r="C173" s="78">
        <v>34310</v>
      </c>
      <c r="D173" s="79" t="s">
        <v>295</v>
      </c>
      <c r="E173" s="80" t="s">
        <v>9</v>
      </c>
      <c r="F173" s="81" t="s">
        <v>296</v>
      </c>
      <c r="G173" s="3">
        <v>27</v>
      </c>
      <c r="H173" s="1"/>
      <c r="I173" s="3">
        <v>4</v>
      </c>
      <c r="J173" s="1"/>
      <c r="K173" s="1">
        <v>31</v>
      </c>
      <c r="L173" s="1">
        <v>8000</v>
      </c>
      <c r="M173" s="1"/>
      <c r="N173" s="1"/>
      <c r="O173" s="1">
        <v>8000</v>
      </c>
      <c r="P173" s="1"/>
      <c r="Q173" s="1">
        <v>8000</v>
      </c>
      <c r="R173" s="1">
        <v>148333</v>
      </c>
      <c r="S173" s="1">
        <f t="shared" si="14"/>
        <v>5705.1153846153848</v>
      </c>
      <c r="T173" s="1"/>
      <c r="U173" s="113"/>
      <c r="V173" s="27"/>
    </row>
    <row r="174" spans="1:22" s="5" customFormat="1" ht="24.75" customHeight="1" x14ac:dyDescent="0.25">
      <c r="A174" s="138"/>
      <c r="B174" s="128">
        <v>16</v>
      </c>
      <c r="C174" s="82" t="s">
        <v>154</v>
      </c>
      <c r="D174" s="82" t="s">
        <v>297</v>
      </c>
      <c r="E174" s="80" t="s">
        <v>9</v>
      </c>
      <c r="F174" s="83" t="s">
        <v>298</v>
      </c>
      <c r="G174" s="3">
        <v>27</v>
      </c>
      <c r="H174" s="1"/>
      <c r="I174" s="3">
        <v>4</v>
      </c>
      <c r="J174" s="1"/>
      <c r="K174" s="1">
        <v>31</v>
      </c>
      <c r="L174" s="1">
        <v>8000</v>
      </c>
      <c r="M174" s="1"/>
      <c r="N174" s="1"/>
      <c r="O174" s="1">
        <v>8000</v>
      </c>
      <c r="P174" s="1"/>
      <c r="Q174" s="1">
        <v>8000</v>
      </c>
      <c r="R174" s="1">
        <v>216101</v>
      </c>
      <c r="S174" s="1">
        <f t="shared" si="14"/>
        <v>8311.5769230769238</v>
      </c>
      <c r="T174" s="1"/>
      <c r="U174" s="113"/>
      <c r="V174" s="27"/>
    </row>
    <row r="175" spans="1:22" s="5" customFormat="1" ht="24.75" customHeight="1" x14ac:dyDescent="0.25">
      <c r="A175" s="138"/>
      <c r="B175" s="127">
        <v>17</v>
      </c>
      <c r="C175" s="82" t="s">
        <v>154</v>
      </c>
      <c r="D175" s="82" t="s">
        <v>299</v>
      </c>
      <c r="E175" s="80" t="s">
        <v>9</v>
      </c>
      <c r="F175" s="83" t="s">
        <v>300</v>
      </c>
      <c r="G175" s="3">
        <v>27</v>
      </c>
      <c r="H175" s="1"/>
      <c r="I175" s="3">
        <v>4</v>
      </c>
      <c r="J175" s="1"/>
      <c r="K175" s="1">
        <v>31</v>
      </c>
      <c r="L175" s="1">
        <v>10000</v>
      </c>
      <c r="M175" s="1"/>
      <c r="N175" s="1"/>
      <c r="O175" s="1">
        <v>10000</v>
      </c>
      <c r="P175" s="1"/>
      <c r="Q175" s="1">
        <v>10000</v>
      </c>
      <c r="R175" s="1">
        <v>288586</v>
      </c>
      <c r="S175" s="1">
        <f t="shared" si="14"/>
        <v>11099.461538461539</v>
      </c>
      <c r="T175" s="1" t="s">
        <v>48</v>
      </c>
      <c r="U175" s="113"/>
      <c r="V175" s="27"/>
    </row>
    <row r="176" spans="1:22" s="5" customFormat="1" ht="24.75" customHeight="1" x14ac:dyDescent="0.25">
      <c r="A176" s="138"/>
      <c r="B176" s="128">
        <v>18</v>
      </c>
      <c r="C176" s="82" t="s">
        <v>154</v>
      </c>
      <c r="D176" s="82" t="s">
        <v>301</v>
      </c>
      <c r="E176" s="80" t="s">
        <v>9</v>
      </c>
      <c r="F176" s="83" t="s">
        <v>300</v>
      </c>
      <c r="G176" s="3">
        <v>27</v>
      </c>
      <c r="H176" s="1"/>
      <c r="I176" s="3">
        <v>4</v>
      </c>
      <c r="J176" s="1"/>
      <c r="K176" s="1">
        <v>31</v>
      </c>
      <c r="L176" s="1">
        <v>8000</v>
      </c>
      <c r="M176" s="1"/>
      <c r="N176" s="1"/>
      <c r="O176" s="1">
        <v>8000</v>
      </c>
      <c r="P176" s="1"/>
      <c r="Q176" s="1">
        <v>8000</v>
      </c>
      <c r="R176" s="1">
        <v>162459</v>
      </c>
      <c r="S176" s="1">
        <f t="shared" si="14"/>
        <v>6248.4230769230771</v>
      </c>
      <c r="T176" s="1"/>
      <c r="U176" s="113"/>
      <c r="V176" s="27"/>
    </row>
    <row r="177" spans="1:22" s="5" customFormat="1" ht="24.75" customHeight="1" x14ac:dyDescent="0.25">
      <c r="A177" s="138"/>
      <c r="B177" s="127">
        <v>19</v>
      </c>
      <c r="C177" s="82" t="s">
        <v>154</v>
      </c>
      <c r="D177" s="82" t="s">
        <v>302</v>
      </c>
      <c r="E177" s="80" t="s">
        <v>9</v>
      </c>
      <c r="F177" s="83" t="s">
        <v>303</v>
      </c>
      <c r="G177" s="3">
        <v>27</v>
      </c>
      <c r="H177" s="1"/>
      <c r="I177" s="3">
        <v>4</v>
      </c>
      <c r="J177" s="1"/>
      <c r="K177" s="1">
        <v>31</v>
      </c>
      <c r="L177" s="1">
        <v>8000</v>
      </c>
      <c r="M177" s="1"/>
      <c r="N177" s="1"/>
      <c r="O177" s="1">
        <v>8000</v>
      </c>
      <c r="P177" s="1"/>
      <c r="Q177" s="1">
        <v>8000</v>
      </c>
      <c r="R177" s="1">
        <v>214809</v>
      </c>
      <c r="S177" s="1">
        <f t="shared" si="14"/>
        <v>8261.8846153846152</v>
      </c>
      <c r="T177" s="1"/>
      <c r="U177" s="113"/>
      <c r="V177" s="27"/>
    </row>
    <row r="178" spans="1:22" s="5" customFormat="1" ht="24.75" customHeight="1" x14ac:dyDescent="0.25">
      <c r="A178" s="138"/>
      <c r="B178" s="128">
        <v>20</v>
      </c>
      <c r="C178" s="82" t="s">
        <v>154</v>
      </c>
      <c r="D178" s="82" t="s">
        <v>304</v>
      </c>
      <c r="E178" s="80" t="s">
        <v>9</v>
      </c>
      <c r="F178" s="84" t="s">
        <v>136</v>
      </c>
      <c r="G178" s="3">
        <v>27</v>
      </c>
      <c r="H178" s="1"/>
      <c r="I178" s="3">
        <v>4</v>
      </c>
      <c r="J178" s="1"/>
      <c r="K178" s="1">
        <v>31</v>
      </c>
      <c r="L178" s="1">
        <v>8000</v>
      </c>
      <c r="M178" s="1"/>
      <c r="N178" s="1"/>
      <c r="O178" s="1">
        <v>8000</v>
      </c>
      <c r="P178" s="1"/>
      <c r="Q178" s="1">
        <v>8000</v>
      </c>
      <c r="R178" s="1">
        <v>214142</v>
      </c>
      <c r="S178" s="1">
        <f t="shared" si="14"/>
        <v>8236.2307692307695</v>
      </c>
      <c r="T178" s="1"/>
      <c r="U178" s="113"/>
      <c r="V178" s="27"/>
    </row>
    <row r="179" spans="1:22" s="51" customFormat="1" ht="27" customHeight="1" x14ac:dyDescent="0.25">
      <c r="A179" s="138"/>
      <c r="B179" s="143" t="s">
        <v>5</v>
      </c>
      <c r="C179" s="143"/>
      <c r="D179" s="143"/>
      <c r="E179" s="143"/>
      <c r="F179" s="143"/>
      <c r="G179" s="143"/>
      <c r="H179" s="143"/>
      <c r="I179" s="143"/>
      <c r="J179" s="143"/>
      <c r="K179" s="144"/>
      <c r="L179" s="10">
        <f>SUM(L159:L178)</f>
        <v>218750</v>
      </c>
      <c r="M179" s="10"/>
      <c r="N179" s="10"/>
      <c r="O179" s="10">
        <f>SUM(O159:O178)</f>
        <v>192750</v>
      </c>
      <c r="P179" s="10">
        <f>SUM(P160:P178)</f>
        <v>22000</v>
      </c>
      <c r="Q179" s="10">
        <f>SUM(Q159:Q178)</f>
        <v>214750</v>
      </c>
      <c r="R179" s="10">
        <f>SUM(R160:R178)</f>
        <v>6703242</v>
      </c>
      <c r="S179" s="10"/>
      <c r="T179" s="10"/>
      <c r="U179" s="115"/>
    </row>
    <row r="180" spans="1:22" s="2" customFormat="1" ht="25.5" customHeight="1" x14ac:dyDescent="0.25">
      <c r="A180" s="138"/>
      <c r="B180" s="141" t="s">
        <v>305</v>
      </c>
      <c r="C180" s="141"/>
      <c r="D180" s="141"/>
      <c r="E180" s="141"/>
      <c r="F180" s="141"/>
      <c r="G180" s="141"/>
      <c r="H180" s="141"/>
      <c r="I180" s="141"/>
      <c r="J180" s="141"/>
      <c r="K180" s="141"/>
      <c r="L180" s="141"/>
      <c r="M180" s="141"/>
      <c r="N180" s="141"/>
      <c r="O180" s="141"/>
      <c r="P180" s="141"/>
      <c r="Q180" s="141"/>
      <c r="R180" s="141"/>
      <c r="S180" s="141"/>
      <c r="T180" s="141"/>
      <c r="U180" s="142"/>
    </row>
    <row r="181" spans="1:22" s="5" customFormat="1" ht="41.25" customHeight="1" x14ac:dyDescent="0.25">
      <c r="A181" s="138"/>
      <c r="B181" s="126" t="s">
        <v>0</v>
      </c>
      <c r="C181" s="4" t="s">
        <v>11</v>
      </c>
      <c r="D181" s="11" t="s">
        <v>12</v>
      </c>
      <c r="E181" s="12" t="s">
        <v>13</v>
      </c>
      <c r="F181" s="12" t="s">
        <v>91</v>
      </c>
      <c r="G181" s="12" t="s">
        <v>15</v>
      </c>
      <c r="H181" s="12" t="s">
        <v>16</v>
      </c>
      <c r="I181" s="12" t="s">
        <v>17</v>
      </c>
      <c r="J181" s="12" t="s">
        <v>18</v>
      </c>
      <c r="K181" s="13" t="s">
        <v>19</v>
      </c>
      <c r="L181" s="12" t="s">
        <v>20</v>
      </c>
      <c r="M181" s="12" t="s">
        <v>92</v>
      </c>
      <c r="N181" s="12" t="s">
        <v>22</v>
      </c>
      <c r="O181" s="12" t="s">
        <v>93</v>
      </c>
      <c r="P181" s="12" t="s">
        <v>94</v>
      </c>
      <c r="Q181" s="12" t="s">
        <v>3</v>
      </c>
      <c r="R181" s="12" t="s">
        <v>95</v>
      </c>
      <c r="S181" s="12" t="s">
        <v>24</v>
      </c>
      <c r="T181" s="12" t="s">
        <v>25</v>
      </c>
      <c r="U181" s="12" t="s">
        <v>4</v>
      </c>
    </row>
    <row r="182" spans="1:22" s="5" customFormat="1" ht="18" customHeight="1" x14ac:dyDescent="0.25">
      <c r="A182" s="138"/>
      <c r="B182" s="127">
        <v>1</v>
      </c>
      <c r="C182" s="4">
        <v>27670</v>
      </c>
      <c r="D182" s="1" t="s">
        <v>306</v>
      </c>
      <c r="E182" s="3" t="s">
        <v>35</v>
      </c>
      <c r="F182" s="3" t="s">
        <v>307</v>
      </c>
      <c r="G182" s="3">
        <v>27</v>
      </c>
      <c r="H182" s="3"/>
      <c r="I182" s="3">
        <v>4</v>
      </c>
      <c r="J182" s="3"/>
      <c r="K182" s="1">
        <f>G182+I182</f>
        <v>31</v>
      </c>
      <c r="L182" s="3">
        <v>26000</v>
      </c>
      <c r="M182" s="3"/>
      <c r="N182" s="85">
        <f t="shared" ref="N182:N205" si="15">L182/31*J182</f>
        <v>0</v>
      </c>
      <c r="O182" s="3"/>
      <c r="P182" s="3"/>
      <c r="Q182" s="3"/>
      <c r="R182" s="3"/>
      <c r="S182" s="85"/>
      <c r="T182" s="3"/>
      <c r="U182" s="3"/>
    </row>
    <row r="183" spans="1:22" s="5" customFormat="1" ht="18" customHeight="1" x14ac:dyDescent="0.25">
      <c r="A183" s="138"/>
      <c r="B183" s="128">
        <v>2</v>
      </c>
      <c r="C183" s="32" t="s">
        <v>154</v>
      </c>
      <c r="D183" s="1" t="s">
        <v>308</v>
      </c>
      <c r="E183" s="1" t="s">
        <v>6</v>
      </c>
      <c r="F183" s="1" t="s">
        <v>309</v>
      </c>
      <c r="G183" s="3">
        <v>27</v>
      </c>
      <c r="H183" s="1"/>
      <c r="I183" s="3">
        <v>4</v>
      </c>
      <c r="J183" s="1"/>
      <c r="K183" s="1">
        <f t="shared" ref="K183:K206" si="16">G183+I183</f>
        <v>31</v>
      </c>
      <c r="L183" s="1">
        <v>15000</v>
      </c>
      <c r="M183" s="1"/>
      <c r="N183" s="85">
        <f t="shared" si="15"/>
        <v>0</v>
      </c>
      <c r="O183" s="3">
        <f t="shared" ref="O183:O206" si="17">L183+M183-N183</f>
        <v>15000</v>
      </c>
      <c r="P183" s="1"/>
      <c r="Q183" s="3">
        <f t="shared" ref="Q183:Q206" si="18">O183+P183</f>
        <v>15000</v>
      </c>
      <c r="R183" s="1"/>
      <c r="S183" s="85">
        <f t="shared" ref="S183:S206" si="19">R183/26</f>
        <v>0</v>
      </c>
      <c r="T183" s="1"/>
      <c r="U183" s="113"/>
    </row>
    <row r="184" spans="1:22" s="5" customFormat="1" ht="18" customHeight="1" x14ac:dyDescent="0.25">
      <c r="A184" s="138"/>
      <c r="B184" s="127">
        <v>3</v>
      </c>
      <c r="C184" s="32" t="s">
        <v>154</v>
      </c>
      <c r="D184" s="1" t="s">
        <v>310</v>
      </c>
      <c r="E184" s="1" t="s">
        <v>6</v>
      </c>
      <c r="F184" s="1" t="s">
        <v>311</v>
      </c>
      <c r="G184" s="3">
        <v>27</v>
      </c>
      <c r="H184" s="1"/>
      <c r="I184" s="3">
        <v>4</v>
      </c>
      <c r="J184" s="1"/>
      <c r="K184" s="1">
        <f t="shared" si="16"/>
        <v>31</v>
      </c>
      <c r="L184" s="1">
        <v>15000</v>
      </c>
      <c r="M184" s="1"/>
      <c r="N184" s="85">
        <f t="shared" si="15"/>
        <v>0</v>
      </c>
      <c r="O184" s="3">
        <f t="shared" si="17"/>
        <v>15000</v>
      </c>
      <c r="P184" s="1"/>
      <c r="Q184" s="3">
        <f t="shared" si="18"/>
        <v>15000</v>
      </c>
      <c r="R184" s="1"/>
      <c r="S184" s="85">
        <f t="shared" si="19"/>
        <v>0</v>
      </c>
      <c r="T184" s="1"/>
      <c r="U184" s="113"/>
    </row>
    <row r="185" spans="1:22" s="90" customFormat="1" ht="18" customHeight="1" x14ac:dyDescent="0.25">
      <c r="A185" s="138"/>
      <c r="B185" s="133">
        <v>4</v>
      </c>
      <c r="C185" s="32">
        <v>15221</v>
      </c>
      <c r="D185" s="86" t="s">
        <v>312</v>
      </c>
      <c r="E185" s="87" t="s">
        <v>8</v>
      </c>
      <c r="F185" s="87" t="s">
        <v>313</v>
      </c>
      <c r="G185" s="88">
        <v>27</v>
      </c>
      <c r="H185" s="86"/>
      <c r="I185" s="88">
        <v>4</v>
      </c>
      <c r="J185" s="86"/>
      <c r="K185" s="86">
        <f t="shared" si="16"/>
        <v>31</v>
      </c>
      <c r="L185" s="86">
        <v>12000</v>
      </c>
      <c r="M185" s="86"/>
      <c r="N185" s="89">
        <f t="shared" si="15"/>
        <v>0</v>
      </c>
      <c r="O185" s="88">
        <f t="shared" si="17"/>
        <v>12000</v>
      </c>
      <c r="P185" s="86">
        <v>2750</v>
      </c>
      <c r="Q185" s="88">
        <f t="shared" si="18"/>
        <v>14750</v>
      </c>
      <c r="R185" s="86">
        <v>531149</v>
      </c>
      <c r="S185" s="89">
        <f t="shared" si="19"/>
        <v>20428.807692307691</v>
      </c>
      <c r="T185" s="86" t="s">
        <v>48</v>
      </c>
      <c r="U185" s="120"/>
    </row>
    <row r="186" spans="1:22" s="90" customFormat="1" ht="18" customHeight="1" x14ac:dyDescent="0.25">
      <c r="A186" s="138"/>
      <c r="B186" s="133">
        <v>5</v>
      </c>
      <c r="C186" s="32">
        <v>15229</v>
      </c>
      <c r="D186" s="86" t="s">
        <v>314</v>
      </c>
      <c r="E186" s="86" t="s">
        <v>8</v>
      </c>
      <c r="F186" s="86" t="s">
        <v>315</v>
      </c>
      <c r="G186" s="88">
        <v>27</v>
      </c>
      <c r="H186" s="86"/>
      <c r="I186" s="88">
        <v>4</v>
      </c>
      <c r="J186" s="86"/>
      <c r="K186" s="86">
        <f t="shared" si="16"/>
        <v>31</v>
      </c>
      <c r="L186" s="86">
        <v>13500</v>
      </c>
      <c r="M186" s="86"/>
      <c r="N186" s="89">
        <f t="shared" si="15"/>
        <v>0</v>
      </c>
      <c r="O186" s="88">
        <f t="shared" si="17"/>
        <v>13500</v>
      </c>
      <c r="P186" s="86">
        <v>2750</v>
      </c>
      <c r="Q186" s="88">
        <f t="shared" si="18"/>
        <v>16250</v>
      </c>
      <c r="R186" s="86">
        <v>840302</v>
      </c>
      <c r="S186" s="89">
        <f t="shared" si="19"/>
        <v>32319.307692307691</v>
      </c>
      <c r="T186" s="86" t="s">
        <v>53</v>
      </c>
      <c r="U186" s="120"/>
    </row>
    <row r="187" spans="1:22" s="90" customFormat="1" ht="18" customHeight="1" x14ac:dyDescent="0.25">
      <c r="A187" s="138"/>
      <c r="B187" s="133">
        <v>6</v>
      </c>
      <c r="C187" s="32">
        <v>25679</v>
      </c>
      <c r="D187" s="86" t="s">
        <v>316</v>
      </c>
      <c r="E187" s="86" t="s">
        <v>8</v>
      </c>
      <c r="F187" s="86" t="s">
        <v>317</v>
      </c>
      <c r="G187" s="88">
        <v>27</v>
      </c>
      <c r="H187" s="86"/>
      <c r="I187" s="88">
        <v>4</v>
      </c>
      <c r="J187" s="86"/>
      <c r="K187" s="86">
        <f t="shared" si="16"/>
        <v>31</v>
      </c>
      <c r="L187" s="86">
        <v>10250</v>
      </c>
      <c r="M187" s="86"/>
      <c r="N187" s="89">
        <f t="shared" si="15"/>
        <v>0</v>
      </c>
      <c r="O187" s="88">
        <f t="shared" si="17"/>
        <v>10250</v>
      </c>
      <c r="P187" s="86">
        <v>2750</v>
      </c>
      <c r="Q187" s="88">
        <f t="shared" si="18"/>
        <v>13000</v>
      </c>
      <c r="R187" s="86">
        <v>302542</v>
      </c>
      <c r="S187" s="89">
        <f t="shared" si="19"/>
        <v>11636.23076923077</v>
      </c>
      <c r="T187" s="86"/>
      <c r="U187" s="120"/>
    </row>
    <row r="188" spans="1:22" s="90" customFormat="1" ht="18" customHeight="1" x14ac:dyDescent="0.25">
      <c r="A188" s="138"/>
      <c r="B188" s="133">
        <v>7</v>
      </c>
      <c r="C188" s="32">
        <v>34321</v>
      </c>
      <c r="D188" s="86" t="s">
        <v>318</v>
      </c>
      <c r="E188" s="86" t="s">
        <v>8</v>
      </c>
      <c r="F188" s="86" t="s">
        <v>319</v>
      </c>
      <c r="G188" s="88">
        <v>27</v>
      </c>
      <c r="H188" s="86"/>
      <c r="I188" s="88">
        <v>4</v>
      </c>
      <c r="J188" s="86"/>
      <c r="K188" s="86">
        <f t="shared" si="16"/>
        <v>31</v>
      </c>
      <c r="L188" s="86">
        <v>10250</v>
      </c>
      <c r="M188" s="86"/>
      <c r="N188" s="89">
        <f t="shared" si="15"/>
        <v>0</v>
      </c>
      <c r="O188" s="88">
        <f t="shared" si="17"/>
        <v>10250</v>
      </c>
      <c r="P188" s="86">
        <v>2750</v>
      </c>
      <c r="Q188" s="88">
        <f t="shared" si="18"/>
        <v>13000</v>
      </c>
      <c r="R188" s="86">
        <v>255210</v>
      </c>
      <c r="S188" s="89">
        <f t="shared" si="19"/>
        <v>9815.7692307692305</v>
      </c>
      <c r="T188" s="86"/>
      <c r="U188" s="120"/>
    </row>
    <row r="189" spans="1:22" s="90" customFormat="1" ht="18" customHeight="1" x14ac:dyDescent="0.25">
      <c r="A189" s="138"/>
      <c r="B189" s="133">
        <v>8</v>
      </c>
      <c r="C189" s="32">
        <v>35643</v>
      </c>
      <c r="D189" s="86" t="s">
        <v>320</v>
      </c>
      <c r="E189" s="86" t="s">
        <v>8</v>
      </c>
      <c r="F189" s="86" t="s">
        <v>321</v>
      </c>
      <c r="G189" s="88">
        <v>27</v>
      </c>
      <c r="H189" s="86"/>
      <c r="I189" s="88">
        <v>4</v>
      </c>
      <c r="J189" s="86"/>
      <c r="K189" s="86">
        <f t="shared" si="16"/>
        <v>31</v>
      </c>
      <c r="L189" s="86">
        <v>10250</v>
      </c>
      <c r="M189" s="86"/>
      <c r="N189" s="89">
        <f t="shared" si="15"/>
        <v>0</v>
      </c>
      <c r="O189" s="88">
        <f t="shared" si="17"/>
        <v>10250</v>
      </c>
      <c r="P189" s="86">
        <v>2750</v>
      </c>
      <c r="Q189" s="88">
        <f t="shared" si="18"/>
        <v>13000</v>
      </c>
      <c r="R189" s="86">
        <v>217900</v>
      </c>
      <c r="S189" s="89">
        <f t="shared" si="19"/>
        <v>8380.7692307692305</v>
      </c>
      <c r="T189" s="86"/>
      <c r="U189" s="120"/>
    </row>
    <row r="190" spans="1:22" s="90" customFormat="1" ht="18" customHeight="1" x14ac:dyDescent="0.25">
      <c r="A190" s="138"/>
      <c r="B190" s="133">
        <v>9</v>
      </c>
      <c r="C190" s="32">
        <v>37234</v>
      </c>
      <c r="D190" s="86" t="s">
        <v>322</v>
      </c>
      <c r="E190" s="86" t="s">
        <v>8</v>
      </c>
      <c r="F190" s="86" t="s">
        <v>282</v>
      </c>
      <c r="G190" s="88">
        <v>27</v>
      </c>
      <c r="H190" s="86"/>
      <c r="I190" s="88">
        <v>4</v>
      </c>
      <c r="J190" s="86"/>
      <c r="K190" s="86">
        <f t="shared" si="16"/>
        <v>31</v>
      </c>
      <c r="L190" s="86">
        <v>10250</v>
      </c>
      <c r="M190" s="86"/>
      <c r="N190" s="89">
        <f t="shared" si="15"/>
        <v>0</v>
      </c>
      <c r="O190" s="88">
        <f t="shared" si="17"/>
        <v>10250</v>
      </c>
      <c r="P190" s="86">
        <v>2750</v>
      </c>
      <c r="Q190" s="88">
        <f t="shared" si="18"/>
        <v>13000</v>
      </c>
      <c r="R190" s="86">
        <v>523752</v>
      </c>
      <c r="S190" s="89">
        <f t="shared" si="19"/>
        <v>20144.307692307691</v>
      </c>
      <c r="T190" s="86" t="s">
        <v>48</v>
      </c>
      <c r="U190" s="120"/>
    </row>
    <row r="191" spans="1:22" s="90" customFormat="1" ht="18" customHeight="1" x14ac:dyDescent="0.25">
      <c r="A191" s="138"/>
      <c r="B191" s="133">
        <v>10</v>
      </c>
      <c r="C191" s="32">
        <v>37407</v>
      </c>
      <c r="D191" s="86" t="s">
        <v>323</v>
      </c>
      <c r="E191" s="86" t="s">
        <v>8</v>
      </c>
      <c r="F191" s="86" t="s">
        <v>324</v>
      </c>
      <c r="G191" s="88">
        <v>27</v>
      </c>
      <c r="H191" s="86"/>
      <c r="I191" s="88">
        <v>4</v>
      </c>
      <c r="J191" s="86"/>
      <c r="K191" s="86">
        <f t="shared" si="16"/>
        <v>31</v>
      </c>
      <c r="L191" s="86">
        <v>12000</v>
      </c>
      <c r="M191" s="86"/>
      <c r="N191" s="89">
        <f t="shared" si="15"/>
        <v>0</v>
      </c>
      <c r="O191" s="88">
        <f t="shared" si="17"/>
        <v>12000</v>
      </c>
      <c r="P191" s="86">
        <v>2750</v>
      </c>
      <c r="Q191" s="88">
        <f t="shared" si="18"/>
        <v>14750</v>
      </c>
      <c r="R191" s="86">
        <v>553500</v>
      </c>
      <c r="S191" s="89">
        <f t="shared" si="19"/>
        <v>21288.461538461539</v>
      </c>
      <c r="T191" s="86" t="s">
        <v>48</v>
      </c>
      <c r="U191" s="120"/>
    </row>
    <row r="192" spans="1:22" s="90" customFormat="1" ht="18" customHeight="1" x14ac:dyDescent="0.25">
      <c r="A192" s="138"/>
      <c r="B192" s="133">
        <v>11</v>
      </c>
      <c r="C192" s="32" t="s">
        <v>154</v>
      </c>
      <c r="D192" s="86" t="s">
        <v>325</v>
      </c>
      <c r="E192" s="86" t="s">
        <v>8</v>
      </c>
      <c r="F192" s="86" t="s">
        <v>326</v>
      </c>
      <c r="G192" s="88">
        <v>27</v>
      </c>
      <c r="H192" s="86"/>
      <c r="I192" s="88">
        <v>4</v>
      </c>
      <c r="J192" s="86"/>
      <c r="K192" s="86">
        <f t="shared" si="16"/>
        <v>31</v>
      </c>
      <c r="L192" s="86">
        <v>10250</v>
      </c>
      <c r="M192" s="86"/>
      <c r="N192" s="89">
        <f t="shared" si="15"/>
        <v>0</v>
      </c>
      <c r="O192" s="88">
        <f t="shared" si="17"/>
        <v>10250</v>
      </c>
      <c r="P192" s="86">
        <v>2750</v>
      </c>
      <c r="Q192" s="88">
        <f t="shared" si="18"/>
        <v>13000</v>
      </c>
      <c r="R192" s="86">
        <v>250621</v>
      </c>
      <c r="S192" s="89">
        <f t="shared" si="19"/>
        <v>9639.2692307692305</v>
      </c>
      <c r="T192" s="86"/>
      <c r="U192" s="120"/>
    </row>
    <row r="193" spans="1:22" s="90" customFormat="1" ht="18" customHeight="1" x14ac:dyDescent="0.25">
      <c r="A193" s="138"/>
      <c r="B193" s="133">
        <v>12</v>
      </c>
      <c r="C193" s="32" t="s">
        <v>154</v>
      </c>
      <c r="D193" s="86" t="s">
        <v>327</v>
      </c>
      <c r="E193" s="86" t="s">
        <v>8</v>
      </c>
      <c r="F193" s="86" t="s">
        <v>326</v>
      </c>
      <c r="G193" s="88">
        <v>27</v>
      </c>
      <c r="H193" s="86"/>
      <c r="I193" s="88">
        <v>4</v>
      </c>
      <c r="J193" s="86"/>
      <c r="K193" s="86">
        <f t="shared" si="16"/>
        <v>31</v>
      </c>
      <c r="L193" s="86">
        <v>12000</v>
      </c>
      <c r="M193" s="86"/>
      <c r="N193" s="89">
        <f t="shared" si="15"/>
        <v>0</v>
      </c>
      <c r="O193" s="88">
        <f t="shared" si="17"/>
        <v>12000</v>
      </c>
      <c r="P193" s="86">
        <v>2750</v>
      </c>
      <c r="Q193" s="88">
        <f t="shared" si="18"/>
        <v>14750</v>
      </c>
      <c r="R193" s="86">
        <v>529361</v>
      </c>
      <c r="S193" s="89">
        <f t="shared" si="19"/>
        <v>20360.038461538461</v>
      </c>
      <c r="T193" s="86" t="s">
        <v>48</v>
      </c>
      <c r="U193" s="120"/>
      <c r="V193" s="91"/>
    </row>
    <row r="194" spans="1:22" s="90" customFormat="1" ht="18" customHeight="1" x14ac:dyDescent="0.25">
      <c r="A194" s="138"/>
      <c r="B194" s="133">
        <v>13</v>
      </c>
      <c r="C194" s="32" t="s">
        <v>154</v>
      </c>
      <c r="D194" s="86" t="s">
        <v>328</v>
      </c>
      <c r="E194" s="86" t="s">
        <v>8</v>
      </c>
      <c r="F194" s="86" t="s">
        <v>329</v>
      </c>
      <c r="G194" s="88">
        <v>27</v>
      </c>
      <c r="H194" s="86"/>
      <c r="I194" s="88">
        <v>4</v>
      </c>
      <c r="J194" s="86"/>
      <c r="K194" s="86">
        <f t="shared" si="16"/>
        <v>31</v>
      </c>
      <c r="L194" s="86">
        <v>10250</v>
      </c>
      <c r="M194" s="86"/>
      <c r="N194" s="89">
        <f t="shared" si="15"/>
        <v>0</v>
      </c>
      <c r="O194" s="88">
        <f t="shared" si="17"/>
        <v>10250</v>
      </c>
      <c r="P194" s="86">
        <v>2750</v>
      </c>
      <c r="Q194" s="88">
        <f t="shared" si="18"/>
        <v>13000</v>
      </c>
      <c r="R194" s="86">
        <v>224542</v>
      </c>
      <c r="S194" s="89">
        <f t="shared" si="19"/>
        <v>8636.2307692307695</v>
      </c>
      <c r="T194" s="86"/>
      <c r="U194" s="120"/>
      <c r="V194" s="91"/>
    </row>
    <row r="195" spans="1:22" s="90" customFormat="1" ht="18" customHeight="1" x14ac:dyDescent="0.25">
      <c r="A195" s="138"/>
      <c r="B195" s="133">
        <v>14</v>
      </c>
      <c r="C195" s="32" t="s">
        <v>154</v>
      </c>
      <c r="D195" s="86" t="s">
        <v>330</v>
      </c>
      <c r="E195" s="86" t="s">
        <v>8</v>
      </c>
      <c r="F195" s="86" t="s">
        <v>112</v>
      </c>
      <c r="G195" s="88">
        <v>27</v>
      </c>
      <c r="H195" s="86"/>
      <c r="I195" s="88">
        <v>4</v>
      </c>
      <c r="J195" s="86"/>
      <c r="K195" s="86">
        <f t="shared" si="16"/>
        <v>31</v>
      </c>
      <c r="L195" s="86">
        <v>10250</v>
      </c>
      <c r="M195" s="86"/>
      <c r="N195" s="89">
        <f t="shared" si="15"/>
        <v>0</v>
      </c>
      <c r="O195" s="88">
        <f t="shared" si="17"/>
        <v>10250</v>
      </c>
      <c r="P195" s="86">
        <v>2750</v>
      </c>
      <c r="Q195" s="88">
        <f t="shared" si="18"/>
        <v>13000</v>
      </c>
      <c r="R195" s="86">
        <v>201891</v>
      </c>
      <c r="S195" s="89">
        <f t="shared" si="19"/>
        <v>7765.0384615384619</v>
      </c>
      <c r="T195" s="86"/>
      <c r="U195" s="120"/>
      <c r="V195" s="91"/>
    </row>
    <row r="196" spans="1:22" s="90" customFormat="1" ht="18" customHeight="1" x14ac:dyDescent="0.25">
      <c r="A196" s="138"/>
      <c r="B196" s="133">
        <v>15</v>
      </c>
      <c r="C196" s="32" t="s">
        <v>154</v>
      </c>
      <c r="D196" s="86" t="s">
        <v>331</v>
      </c>
      <c r="E196" s="86" t="s">
        <v>8</v>
      </c>
      <c r="F196" s="86" t="s">
        <v>332</v>
      </c>
      <c r="G196" s="88">
        <v>27</v>
      </c>
      <c r="H196" s="86"/>
      <c r="I196" s="88">
        <v>4</v>
      </c>
      <c r="J196" s="86"/>
      <c r="K196" s="86">
        <f t="shared" si="16"/>
        <v>31</v>
      </c>
      <c r="L196" s="86">
        <v>12000</v>
      </c>
      <c r="M196" s="86"/>
      <c r="N196" s="89">
        <f t="shared" si="15"/>
        <v>0</v>
      </c>
      <c r="O196" s="88">
        <f t="shared" si="17"/>
        <v>12000</v>
      </c>
      <c r="P196" s="86">
        <v>2750</v>
      </c>
      <c r="Q196" s="88">
        <f t="shared" si="18"/>
        <v>14750</v>
      </c>
      <c r="R196" s="86">
        <v>530978</v>
      </c>
      <c r="S196" s="89">
        <f t="shared" si="19"/>
        <v>20422.23076923077</v>
      </c>
      <c r="T196" s="86" t="s">
        <v>48</v>
      </c>
      <c r="U196" s="120"/>
      <c r="V196" s="91"/>
    </row>
    <row r="197" spans="1:22" s="90" customFormat="1" ht="18" customHeight="1" x14ac:dyDescent="0.25">
      <c r="A197" s="138"/>
      <c r="B197" s="133">
        <v>16</v>
      </c>
      <c r="C197" s="32">
        <v>15225</v>
      </c>
      <c r="D197" s="86" t="s">
        <v>333</v>
      </c>
      <c r="E197" s="86" t="s">
        <v>9</v>
      </c>
      <c r="F197" s="86" t="s">
        <v>334</v>
      </c>
      <c r="G197" s="88">
        <v>27</v>
      </c>
      <c r="H197" s="86"/>
      <c r="I197" s="88">
        <v>4</v>
      </c>
      <c r="J197" s="86"/>
      <c r="K197" s="86">
        <f t="shared" si="16"/>
        <v>31</v>
      </c>
      <c r="L197" s="86">
        <v>8000</v>
      </c>
      <c r="M197" s="86"/>
      <c r="N197" s="89">
        <f t="shared" si="15"/>
        <v>0</v>
      </c>
      <c r="O197" s="88">
        <f t="shared" si="17"/>
        <v>8000</v>
      </c>
      <c r="P197" s="86"/>
      <c r="Q197" s="88">
        <f t="shared" si="18"/>
        <v>8000</v>
      </c>
      <c r="R197" s="86">
        <v>288975</v>
      </c>
      <c r="S197" s="89">
        <f t="shared" si="19"/>
        <v>11114.423076923076</v>
      </c>
      <c r="T197" s="86" t="s">
        <v>48</v>
      </c>
      <c r="U197" s="120"/>
      <c r="V197" s="91"/>
    </row>
    <row r="198" spans="1:22" s="90" customFormat="1" ht="18" customHeight="1" x14ac:dyDescent="0.25">
      <c r="A198" s="138"/>
      <c r="B198" s="133">
        <v>17</v>
      </c>
      <c r="C198" s="32">
        <v>21341</v>
      </c>
      <c r="D198" s="86" t="s">
        <v>335</v>
      </c>
      <c r="E198" s="86" t="s">
        <v>9</v>
      </c>
      <c r="F198" s="86" t="s">
        <v>336</v>
      </c>
      <c r="G198" s="88">
        <v>27</v>
      </c>
      <c r="H198" s="86"/>
      <c r="I198" s="88">
        <v>4</v>
      </c>
      <c r="J198" s="86"/>
      <c r="K198" s="86">
        <f t="shared" si="16"/>
        <v>31</v>
      </c>
      <c r="L198" s="86">
        <v>8000</v>
      </c>
      <c r="M198" s="86"/>
      <c r="N198" s="89">
        <f t="shared" si="15"/>
        <v>0</v>
      </c>
      <c r="O198" s="88">
        <f t="shared" si="17"/>
        <v>8000</v>
      </c>
      <c r="P198" s="86"/>
      <c r="Q198" s="88">
        <f t="shared" si="18"/>
        <v>8000</v>
      </c>
      <c r="R198" s="86">
        <v>290124</v>
      </c>
      <c r="S198" s="89">
        <f t="shared" si="19"/>
        <v>11158.615384615385</v>
      </c>
      <c r="T198" s="86" t="s">
        <v>48</v>
      </c>
      <c r="U198" s="120"/>
      <c r="V198" s="91"/>
    </row>
    <row r="199" spans="1:22" s="90" customFormat="1" ht="18" customHeight="1" x14ac:dyDescent="0.25">
      <c r="A199" s="138"/>
      <c r="B199" s="133">
        <v>18</v>
      </c>
      <c r="C199" s="32" t="s">
        <v>154</v>
      </c>
      <c r="D199" s="86" t="s">
        <v>337</v>
      </c>
      <c r="E199" s="86" t="s">
        <v>9</v>
      </c>
      <c r="F199" s="86" t="s">
        <v>338</v>
      </c>
      <c r="G199" s="88">
        <v>27</v>
      </c>
      <c r="H199" s="86"/>
      <c r="I199" s="88">
        <v>4</v>
      </c>
      <c r="J199" s="86"/>
      <c r="K199" s="86">
        <f t="shared" si="16"/>
        <v>31</v>
      </c>
      <c r="L199" s="86">
        <v>8000</v>
      </c>
      <c r="M199" s="86"/>
      <c r="N199" s="89">
        <f t="shared" si="15"/>
        <v>0</v>
      </c>
      <c r="O199" s="88">
        <f t="shared" si="17"/>
        <v>8000</v>
      </c>
      <c r="P199" s="86"/>
      <c r="Q199" s="88">
        <f t="shared" si="18"/>
        <v>8000</v>
      </c>
      <c r="R199" s="86">
        <v>125045</v>
      </c>
      <c r="S199" s="89">
        <f t="shared" si="19"/>
        <v>4809.4230769230771</v>
      </c>
      <c r="T199" s="86"/>
      <c r="U199" s="120"/>
      <c r="V199" s="91"/>
    </row>
    <row r="200" spans="1:22" s="90" customFormat="1" ht="18" customHeight="1" x14ac:dyDescent="0.25">
      <c r="A200" s="138"/>
      <c r="B200" s="133">
        <v>19</v>
      </c>
      <c r="C200" s="32" t="s">
        <v>154</v>
      </c>
      <c r="D200" s="86" t="s">
        <v>339</v>
      </c>
      <c r="E200" s="86" t="s">
        <v>9</v>
      </c>
      <c r="F200" s="86" t="s">
        <v>340</v>
      </c>
      <c r="G200" s="88">
        <v>12</v>
      </c>
      <c r="H200" s="86"/>
      <c r="I200" s="88">
        <v>3</v>
      </c>
      <c r="J200" s="86">
        <v>16</v>
      </c>
      <c r="K200" s="86">
        <f t="shared" si="16"/>
        <v>15</v>
      </c>
      <c r="L200" s="86">
        <v>8000</v>
      </c>
      <c r="M200" s="86"/>
      <c r="N200" s="89">
        <f t="shared" si="15"/>
        <v>4129.0322580645161</v>
      </c>
      <c r="O200" s="89">
        <f t="shared" si="17"/>
        <v>3870.9677419354839</v>
      </c>
      <c r="P200" s="86"/>
      <c r="Q200" s="89">
        <f t="shared" si="18"/>
        <v>3870.9677419354839</v>
      </c>
      <c r="R200" s="86">
        <v>32351</v>
      </c>
      <c r="S200" s="89">
        <f>R200/12</f>
        <v>2695.9166666666665</v>
      </c>
      <c r="T200" s="86"/>
      <c r="U200" s="92" t="s">
        <v>341</v>
      </c>
      <c r="V200" s="91"/>
    </row>
    <row r="201" spans="1:22" s="90" customFormat="1" ht="18" customHeight="1" x14ac:dyDescent="0.25">
      <c r="A201" s="138"/>
      <c r="B201" s="133">
        <v>20</v>
      </c>
      <c r="C201" s="32" t="s">
        <v>154</v>
      </c>
      <c r="D201" s="86" t="s">
        <v>342</v>
      </c>
      <c r="E201" s="86" t="s">
        <v>9</v>
      </c>
      <c r="F201" s="86" t="s">
        <v>343</v>
      </c>
      <c r="G201" s="88">
        <v>11</v>
      </c>
      <c r="H201" s="86"/>
      <c r="I201" s="88">
        <v>2</v>
      </c>
      <c r="J201" s="86">
        <v>18</v>
      </c>
      <c r="K201" s="86">
        <f t="shared" si="16"/>
        <v>13</v>
      </c>
      <c r="L201" s="86">
        <v>8000</v>
      </c>
      <c r="M201" s="86"/>
      <c r="N201" s="89">
        <f t="shared" si="15"/>
        <v>4645.1612903225805</v>
      </c>
      <c r="O201" s="89">
        <f t="shared" si="17"/>
        <v>3354.8387096774195</v>
      </c>
      <c r="P201" s="86"/>
      <c r="Q201" s="89">
        <f t="shared" si="18"/>
        <v>3354.8387096774195</v>
      </c>
      <c r="R201" s="86">
        <v>27512</v>
      </c>
      <c r="S201" s="89">
        <f>R201/11</f>
        <v>2501.090909090909</v>
      </c>
      <c r="T201" s="86"/>
      <c r="U201" s="92" t="s">
        <v>344</v>
      </c>
      <c r="V201" s="91"/>
    </row>
    <row r="202" spans="1:22" s="90" customFormat="1" ht="18" customHeight="1" x14ac:dyDescent="0.25">
      <c r="A202" s="138"/>
      <c r="B202" s="133">
        <v>21</v>
      </c>
      <c r="C202" s="32" t="s">
        <v>154</v>
      </c>
      <c r="D202" s="86" t="s">
        <v>345</v>
      </c>
      <c r="E202" s="86" t="s">
        <v>9</v>
      </c>
      <c r="F202" s="86">
        <v>25.102018999999999</v>
      </c>
      <c r="G202" s="88">
        <v>18</v>
      </c>
      <c r="H202" s="86"/>
      <c r="I202" s="88">
        <v>3</v>
      </c>
      <c r="J202" s="86">
        <v>10</v>
      </c>
      <c r="K202" s="86">
        <f t="shared" si="16"/>
        <v>21</v>
      </c>
      <c r="L202" s="86">
        <v>8000</v>
      </c>
      <c r="M202" s="86"/>
      <c r="N202" s="89">
        <f t="shared" si="15"/>
        <v>2580.6451612903224</v>
      </c>
      <c r="O202" s="89">
        <f t="shared" si="17"/>
        <v>5419.354838709678</v>
      </c>
      <c r="P202" s="86"/>
      <c r="Q202" s="89">
        <f t="shared" si="18"/>
        <v>5419.354838709678</v>
      </c>
      <c r="R202" s="86">
        <v>45921</v>
      </c>
      <c r="S202" s="89">
        <f>R202/18</f>
        <v>2551.1666666666665</v>
      </c>
      <c r="T202" s="86"/>
      <c r="U202" s="92" t="s">
        <v>346</v>
      </c>
      <c r="V202" s="91"/>
    </row>
    <row r="203" spans="1:22" s="90" customFormat="1" ht="18" customHeight="1" x14ac:dyDescent="0.25">
      <c r="A203" s="138"/>
      <c r="B203" s="133">
        <v>22</v>
      </c>
      <c r="C203" s="32" t="s">
        <v>154</v>
      </c>
      <c r="D203" s="86" t="s">
        <v>347</v>
      </c>
      <c r="E203" s="86" t="s">
        <v>9</v>
      </c>
      <c r="F203" s="86" t="s">
        <v>332</v>
      </c>
      <c r="G203" s="88">
        <v>27</v>
      </c>
      <c r="H203" s="86"/>
      <c r="I203" s="88">
        <v>4</v>
      </c>
      <c r="J203" s="86"/>
      <c r="K203" s="86">
        <f t="shared" si="16"/>
        <v>31</v>
      </c>
      <c r="L203" s="86">
        <v>10000</v>
      </c>
      <c r="M203" s="86"/>
      <c r="N203" s="89">
        <f t="shared" si="15"/>
        <v>0</v>
      </c>
      <c r="O203" s="88">
        <f t="shared" si="17"/>
        <v>10000</v>
      </c>
      <c r="P203" s="86"/>
      <c r="Q203" s="88">
        <f t="shared" si="18"/>
        <v>10000</v>
      </c>
      <c r="R203" s="86">
        <v>298350</v>
      </c>
      <c r="S203" s="89">
        <f t="shared" si="19"/>
        <v>11475</v>
      </c>
      <c r="T203" s="86" t="s">
        <v>48</v>
      </c>
      <c r="U203" s="120"/>
      <c r="V203" s="91"/>
    </row>
    <row r="204" spans="1:22" s="5" customFormat="1" ht="18" customHeight="1" x14ac:dyDescent="0.25">
      <c r="A204" s="138"/>
      <c r="B204" s="127">
        <v>23</v>
      </c>
      <c r="C204" s="4" t="s">
        <v>154</v>
      </c>
      <c r="D204" s="1" t="s">
        <v>348</v>
      </c>
      <c r="E204" s="1" t="s">
        <v>9</v>
      </c>
      <c r="F204" s="1" t="s">
        <v>332</v>
      </c>
      <c r="G204" s="3">
        <v>27</v>
      </c>
      <c r="H204" s="1"/>
      <c r="I204" s="3">
        <v>4</v>
      </c>
      <c r="J204" s="1"/>
      <c r="K204" s="1">
        <f t="shared" si="16"/>
        <v>31</v>
      </c>
      <c r="L204" s="1">
        <v>8000</v>
      </c>
      <c r="M204" s="1"/>
      <c r="N204" s="85">
        <f t="shared" si="15"/>
        <v>0</v>
      </c>
      <c r="O204" s="3">
        <f t="shared" si="17"/>
        <v>8000</v>
      </c>
      <c r="P204" s="1"/>
      <c r="Q204" s="3">
        <f t="shared" si="18"/>
        <v>8000</v>
      </c>
      <c r="R204" s="1">
        <v>71000</v>
      </c>
      <c r="S204" s="85">
        <f t="shared" si="19"/>
        <v>2730.7692307692309</v>
      </c>
      <c r="T204" s="1"/>
      <c r="U204" s="113"/>
      <c r="V204" s="27"/>
    </row>
    <row r="205" spans="1:22" s="5" customFormat="1" ht="18" customHeight="1" x14ac:dyDescent="0.25">
      <c r="A205" s="138"/>
      <c r="B205" s="128">
        <v>24</v>
      </c>
      <c r="C205" s="4" t="s">
        <v>154</v>
      </c>
      <c r="D205" s="1" t="s">
        <v>349</v>
      </c>
      <c r="E205" s="1" t="s">
        <v>9</v>
      </c>
      <c r="F205" s="1" t="s">
        <v>332</v>
      </c>
      <c r="G205" s="3">
        <v>27</v>
      </c>
      <c r="H205" s="1"/>
      <c r="I205" s="3">
        <v>4</v>
      </c>
      <c r="J205" s="1"/>
      <c r="K205" s="1">
        <f t="shared" si="16"/>
        <v>31</v>
      </c>
      <c r="L205" s="1">
        <v>8000</v>
      </c>
      <c r="M205" s="1"/>
      <c r="N205" s="85">
        <f t="shared" si="15"/>
        <v>0</v>
      </c>
      <c r="O205" s="3">
        <f t="shared" si="17"/>
        <v>8000</v>
      </c>
      <c r="P205" s="1"/>
      <c r="Q205" s="3">
        <f t="shared" si="18"/>
        <v>8000</v>
      </c>
      <c r="R205" s="1">
        <v>83500</v>
      </c>
      <c r="S205" s="85">
        <f t="shared" si="19"/>
        <v>3211.5384615384614</v>
      </c>
      <c r="T205" s="1"/>
      <c r="U205" s="113"/>
      <c r="V205" s="27"/>
    </row>
    <row r="206" spans="1:22" s="5" customFormat="1" ht="18" customHeight="1" x14ac:dyDescent="0.25">
      <c r="A206" s="138"/>
      <c r="B206" s="127">
        <v>25</v>
      </c>
      <c r="C206" s="4" t="s">
        <v>154</v>
      </c>
      <c r="D206" s="1" t="s">
        <v>350</v>
      </c>
      <c r="E206" s="1" t="s">
        <v>9</v>
      </c>
      <c r="F206" s="1" t="s">
        <v>351</v>
      </c>
      <c r="G206" s="3">
        <v>23</v>
      </c>
      <c r="H206" s="1"/>
      <c r="I206" s="3">
        <v>3</v>
      </c>
      <c r="J206" s="1">
        <v>5</v>
      </c>
      <c r="K206" s="1">
        <f t="shared" si="16"/>
        <v>26</v>
      </c>
      <c r="L206" s="1">
        <v>8000</v>
      </c>
      <c r="M206" s="1"/>
      <c r="N206" s="85">
        <f>L206/31*J206</f>
        <v>1290.3225806451612</v>
      </c>
      <c r="O206" s="85">
        <f t="shared" si="17"/>
        <v>6709.677419354839</v>
      </c>
      <c r="P206" s="1"/>
      <c r="Q206" s="85">
        <f t="shared" si="18"/>
        <v>6709.677419354839</v>
      </c>
      <c r="R206" s="1">
        <v>52900</v>
      </c>
      <c r="S206" s="85">
        <f t="shared" si="19"/>
        <v>2034.6153846153845</v>
      </c>
      <c r="T206" s="1"/>
      <c r="U206" s="113"/>
      <c r="V206" s="27"/>
    </row>
    <row r="207" spans="1:22" s="51" customFormat="1" ht="27" customHeight="1" x14ac:dyDescent="0.25">
      <c r="A207" s="138"/>
      <c r="B207" s="143" t="s">
        <v>5</v>
      </c>
      <c r="C207" s="143"/>
      <c r="D207" s="143"/>
      <c r="E207" s="143"/>
      <c r="F207" s="143"/>
      <c r="G207" s="143"/>
      <c r="H207" s="143"/>
      <c r="I207" s="143"/>
      <c r="J207" s="143"/>
      <c r="K207" s="144"/>
      <c r="L207" s="93">
        <f t="shared" ref="L207:R207" si="20">SUM(L185:L206)</f>
        <v>215250</v>
      </c>
      <c r="M207" s="93">
        <f t="shared" si="20"/>
        <v>0</v>
      </c>
      <c r="N207" s="93">
        <f t="shared" si="20"/>
        <v>12645.16129032258</v>
      </c>
      <c r="O207" s="93">
        <f t="shared" si="20"/>
        <v>202604.83870967742</v>
      </c>
      <c r="P207" s="93">
        <f t="shared" si="20"/>
        <v>33000</v>
      </c>
      <c r="Q207" s="93">
        <f t="shared" si="20"/>
        <v>235604.83870967742</v>
      </c>
      <c r="R207" s="93">
        <f t="shared" si="20"/>
        <v>6277426</v>
      </c>
      <c r="S207" s="93">
        <f>R207/26</f>
        <v>241439.46153846153</v>
      </c>
      <c r="T207" s="93"/>
      <c r="U207" s="121"/>
    </row>
    <row r="208" spans="1:22" s="95" customFormat="1" ht="25.5" customHeight="1" x14ac:dyDescent="0.25">
      <c r="A208" s="138"/>
      <c r="B208" s="152" t="s">
        <v>352</v>
      </c>
      <c r="C208" s="153"/>
      <c r="D208" s="153"/>
      <c r="E208" s="153"/>
      <c r="F208" s="153"/>
      <c r="G208" s="153"/>
      <c r="H208" s="153"/>
      <c r="I208" s="153"/>
      <c r="J208" s="153"/>
      <c r="K208" s="153"/>
      <c r="L208" s="153"/>
      <c r="M208" s="153"/>
      <c r="N208" s="153"/>
      <c r="O208" s="153"/>
      <c r="P208" s="153"/>
      <c r="Q208" s="153"/>
      <c r="R208" s="153"/>
      <c r="S208" s="153"/>
      <c r="T208" s="153"/>
      <c r="U208" s="154"/>
      <c r="V208" s="94"/>
    </row>
    <row r="209" spans="1:22" s="95" customFormat="1" ht="41.25" customHeight="1" x14ac:dyDescent="0.25">
      <c r="A209" s="138"/>
      <c r="B209" s="134" t="s">
        <v>0</v>
      </c>
      <c r="C209" s="97" t="s">
        <v>11</v>
      </c>
      <c r="D209" s="96" t="s">
        <v>12</v>
      </c>
      <c r="E209" s="98" t="s">
        <v>13</v>
      </c>
      <c r="F209" s="98" t="s">
        <v>91</v>
      </c>
      <c r="G209" s="98" t="s">
        <v>15</v>
      </c>
      <c r="H209" s="98" t="s">
        <v>16</v>
      </c>
      <c r="I209" s="98" t="s">
        <v>17</v>
      </c>
      <c r="J209" s="98" t="s">
        <v>18</v>
      </c>
      <c r="K209" s="99" t="s">
        <v>19</v>
      </c>
      <c r="L209" s="98" t="s">
        <v>20</v>
      </c>
      <c r="M209" s="98" t="s">
        <v>92</v>
      </c>
      <c r="N209" s="98" t="s">
        <v>22</v>
      </c>
      <c r="O209" s="98" t="s">
        <v>93</v>
      </c>
      <c r="P209" s="98" t="s">
        <v>94</v>
      </c>
      <c r="Q209" s="98" t="s">
        <v>3</v>
      </c>
      <c r="R209" s="98" t="s">
        <v>95</v>
      </c>
      <c r="S209" s="98" t="s">
        <v>24</v>
      </c>
      <c r="T209" s="98" t="s">
        <v>25</v>
      </c>
      <c r="U209" s="98" t="s">
        <v>4</v>
      </c>
      <c r="V209" s="100"/>
    </row>
    <row r="210" spans="1:22" s="95" customFormat="1" ht="24.75" customHeight="1" x14ac:dyDescent="0.25">
      <c r="A210" s="138"/>
      <c r="B210" s="135">
        <v>1</v>
      </c>
      <c r="C210" s="97">
        <v>16089</v>
      </c>
      <c r="D210" s="101" t="s">
        <v>353</v>
      </c>
      <c r="E210" s="102" t="s">
        <v>354</v>
      </c>
      <c r="F210" s="102" t="s">
        <v>355</v>
      </c>
      <c r="G210" s="102">
        <v>27</v>
      </c>
      <c r="H210" s="102">
        <v>0</v>
      </c>
      <c r="I210" s="102">
        <v>4</v>
      </c>
      <c r="J210" s="102">
        <v>0</v>
      </c>
      <c r="K210" s="101">
        <v>31</v>
      </c>
      <c r="L210" s="102">
        <v>55000</v>
      </c>
      <c r="M210" s="102"/>
      <c r="N210" s="102"/>
      <c r="O210" s="102"/>
      <c r="P210" s="102"/>
      <c r="Q210" s="102"/>
      <c r="R210" s="102"/>
      <c r="S210" s="102"/>
      <c r="T210" s="102"/>
      <c r="U210" s="102"/>
      <c r="V210" s="100"/>
    </row>
    <row r="211" spans="1:22" s="95" customFormat="1" ht="24.75" customHeight="1" x14ac:dyDescent="0.25">
      <c r="A211" s="138"/>
      <c r="B211" s="136">
        <v>2</v>
      </c>
      <c r="C211" s="97" t="s">
        <v>356</v>
      </c>
      <c r="D211" s="101" t="s">
        <v>357</v>
      </c>
      <c r="E211" s="101" t="s">
        <v>97</v>
      </c>
      <c r="F211" s="101" t="s">
        <v>358</v>
      </c>
      <c r="G211" s="102">
        <v>27</v>
      </c>
      <c r="H211" s="102">
        <v>0</v>
      </c>
      <c r="I211" s="102">
        <v>4</v>
      </c>
      <c r="J211" s="102">
        <v>0</v>
      </c>
      <c r="K211" s="101">
        <v>31</v>
      </c>
      <c r="L211" s="101">
        <v>22000</v>
      </c>
      <c r="M211" s="101">
        <v>0</v>
      </c>
      <c r="N211" s="101">
        <v>0</v>
      </c>
      <c r="O211" s="101"/>
      <c r="P211" s="101"/>
      <c r="Q211" s="101"/>
      <c r="R211" s="101"/>
      <c r="S211" s="101"/>
      <c r="T211" s="101"/>
      <c r="U211" s="122"/>
      <c r="V211" s="100"/>
    </row>
    <row r="212" spans="1:22" s="95" customFormat="1" ht="24.75" customHeight="1" x14ac:dyDescent="0.25">
      <c r="A212" s="138"/>
      <c r="B212" s="135">
        <v>3</v>
      </c>
      <c r="C212" s="104">
        <v>14845</v>
      </c>
      <c r="D212" s="101" t="s">
        <v>359</v>
      </c>
      <c r="E212" s="101" t="s">
        <v>360</v>
      </c>
      <c r="F212" s="101" t="s">
        <v>361</v>
      </c>
      <c r="G212" s="102">
        <v>27</v>
      </c>
      <c r="H212" s="102">
        <v>0</v>
      </c>
      <c r="I212" s="102">
        <v>4</v>
      </c>
      <c r="J212" s="102">
        <v>0</v>
      </c>
      <c r="K212" s="101">
        <v>31</v>
      </c>
      <c r="L212" s="101">
        <v>13500</v>
      </c>
      <c r="M212" s="101">
        <v>0</v>
      </c>
      <c r="N212" s="101">
        <v>0</v>
      </c>
      <c r="O212" s="101">
        <v>13500</v>
      </c>
      <c r="P212" s="101">
        <v>2750</v>
      </c>
      <c r="Q212" s="101">
        <f t="shared" ref="Q211:Q216" si="21">SUM(O212:P212)</f>
        <v>16250</v>
      </c>
      <c r="R212" s="101">
        <v>914518</v>
      </c>
      <c r="S212" s="101">
        <f t="shared" ref="S212:S216" si="22">R212/27</f>
        <v>33871.037037037036</v>
      </c>
      <c r="T212" s="101" t="s">
        <v>53</v>
      </c>
      <c r="U212" s="122"/>
      <c r="V212" s="100"/>
    </row>
    <row r="213" spans="1:22" s="95" customFormat="1" ht="24.75" customHeight="1" x14ac:dyDescent="0.25">
      <c r="A213" s="138"/>
      <c r="B213" s="136">
        <v>4</v>
      </c>
      <c r="C213" s="97">
        <v>14848</v>
      </c>
      <c r="D213" s="101" t="s">
        <v>362</v>
      </c>
      <c r="E213" s="105" t="s">
        <v>360</v>
      </c>
      <c r="F213" s="105" t="s">
        <v>363</v>
      </c>
      <c r="G213" s="102">
        <v>27</v>
      </c>
      <c r="H213" s="102">
        <v>0</v>
      </c>
      <c r="I213" s="102">
        <v>4</v>
      </c>
      <c r="J213" s="102">
        <v>0</v>
      </c>
      <c r="K213" s="101">
        <v>31</v>
      </c>
      <c r="L213" s="101">
        <v>13500</v>
      </c>
      <c r="M213" s="101">
        <v>0</v>
      </c>
      <c r="N213" s="101">
        <v>0</v>
      </c>
      <c r="O213" s="101">
        <v>13500</v>
      </c>
      <c r="P213" s="101">
        <v>2750</v>
      </c>
      <c r="Q213" s="101">
        <f t="shared" si="21"/>
        <v>16250</v>
      </c>
      <c r="R213" s="101">
        <v>895230</v>
      </c>
      <c r="S213" s="101">
        <f t="shared" si="22"/>
        <v>33156.666666666664</v>
      </c>
      <c r="T213" s="101" t="s">
        <v>53</v>
      </c>
      <c r="U213" s="122"/>
      <c r="V213" s="100"/>
    </row>
    <row r="214" spans="1:22" s="95" customFormat="1" ht="24.75" customHeight="1" x14ac:dyDescent="0.25">
      <c r="A214" s="138"/>
      <c r="B214" s="135">
        <v>5</v>
      </c>
      <c r="C214" s="97">
        <v>25409</v>
      </c>
      <c r="D214" s="101" t="s">
        <v>364</v>
      </c>
      <c r="E214" s="101" t="s">
        <v>360</v>
      </c>
      <c r="F214" s="101" t="s">
        <v>365</v>
      </c>
      <c r="G214" s="102">
        <v>27</v>
      </c>
      <c r="H214" s="102">
        <v>0</v>
      </c>
      <c r="I214" s="102">
        <v>4</v>
      </c>
      <c r="J214" s="102">
        <v>0</v>
      </c>
      <c r="K214" s="101">
        <v>31</v>
      </c>
      <c r="L214" s="101">
        <v>10250</v>
      </c>
      <c r="M214" s="101">
        <v>0</v>
      </c>
      <c r="N214" s="101">
        <v>0</v>
      </c>
      <c r="O214" s="101">
        <v>10250</v>
      </c>
      <c r="P214" s="101">
        <v>2750</v>
      </c>
      <c r="Q214" s="101">
        <f t="shared" si="21"/>
        <v>13000</v>
      </c>
      <c r="R214" s="101">
        <v>305000</v>
      </c>
      <c r="S214" s="101">
        <f t="shared" si="22"/>
        <v>11296.296296296296</v>
      </c>
      <c r="T214" s="101"/>
      <c r="U214" s="122"/>
      <c r="V214" s="100"/>
    </row>
    <row r="215" spans="1:22" s="95" customFormat="1" ht="24.75" customHeight="1" x14ac:dyDescent="0.25">
      <c r="A215" s="138"/>
      <c r="B215" s="136">
        <v>6</v>
      </c>
      <c r="C215" s="97">
        <v>29844</v>
      </c>
      <c r="D215" s="101" t="s">
        <v>366</v>
      </c>
      <c r="E215" s="101" t="s">
        <v>360</v>
      </c>
      <c r="F215" s="101" t="s">
        <v>367</v>
      </c>
      <c r="G215" s="102">
        <v>27</v>
      </c>
      <c r="H215" s="102">
        <v>0</v>
      </c>
      <c r="I215" s="102">
        <v>4</v>
      </c>
      <c r="J215" s="102">
        <v>0</v>
      </c>
      <c r="K215" s="101">
        <v>31</v>
      </c>
      <c r="L215" s="101">
        <v>10250</v>
      </c>
      <c r="M215" s="101">
        <v>0</v>
      </c>
      <c r="N215" s="101">
        <v>0</v>
      </c>
      <c r="O215" s="101">
        <v>10250</v>
      </c>
      <c r="P215" s="101">
        <v>2750</v>
      </c>
      <c r="Q215" s="101">
        <f t="shared" si="21"/>
        <v>13000</v>
      </c>
      <c r="R215" s="101">
        <v>448140</v>
      </c>
      <c r="S215" s="101">
        <f t="shared" si="22"/>
        <v>16597.777777777777</v>
      </c>
      <c r="T215" s="101"/>
      <c r="U215" s="122"/>
      <c r="V215" s="100"/>
    </row>
    <row r="216" spans="1:22" s="95" customFormat="1" ht="24.75" customHeight="1" x14ac:dyDescent="0.25">
      <c r="A216" s="138"/>
      <c r="B216" s="135">
        <v>7</v>
      </c>
      <c r="C216" s="97">
        <v>29845</v>
      </c>
      <c r="D216" s="101" t="s">
        <v>368</v>
      </c>
      <c r="E216" s="101" t="s">
        <v>8</v>
      </c>
      <c r="F216" s="101" t="s">
        <v>367</v>
      </c>
      <c r="G216" s="102">
        <v>27</v>
      </c>
      <c r="H216" s="102">
        <v>0</v>
      </c>
      <c r="I216" s="102">
        <v>4</v>
      </c>
      <c r="J216" s="102">
        <v>0</v>
      </c>
      <c r="K216" s="101">
        <v>31</v>
      </c>
      <c r="L216" s="101">
        <v>13500</v>
      </c>
      <c r="M216" s="101">
        <v>0</v>
      </c>
      <c r="N216" s="101">
        <v>0</v>
      </c>
      <c r="O216" s="101">
        <v>13500</v>
      </c>
      <c r="P216" s="101">
        <v>2750</v>
      </c>
      <c r="Q216" s="101">
        <f t="shared" si="21"/>
        <v>16250</v>
      </c>
      <c r="R216" s="101">
        <v>875890</v>
      </c>
      <c r="S216" s="101">
        <f t="shared" si="22"/>
        <v>32440.370370370369</v>
      </c>
      <c r="T216" s="101" t="s">
        <v>53</v>
      </c>
      <c r="U216" s="122"/>
      <c r="V216" s="100"/>
    </row>
    <row r="217" spans="1:22" s="95" customFormat="1" ht="24.75" customHeight="1" x14ac:dyDescent="0.25">
      <c r="A217" s="138"/>
      <c r="B217" s="136">
        <v>8</v>
      </c>
      <c r="C217" s="97">
        <v>37698</v>
      </c>
      <c r="D217" s="101" t="s">
        <v>369</v>
      </c>
      <c r="E217" s="101" t="s">
        <v>8</v>
      </c>
      <c r="F217" s="101" t="s">
        <v>370</v>
      </c>
      <c r="G217" s="102">
        <v>25</v>
      </c>
      <c r="H217" s="101">
        <v>0</v>
      </c>
      <c r="I217" s="102">
        <v>4</v>
      </c>
      <c r="J217" s="101">
        <v>2</v>
      </c>
      <c r="K217" s="101">
        <v>31</v>
      </c>
      <c r="L217" s="101">
        <v>12000</v>
      </c>
      <c r="M217" s="101">
        <v>0</v>
      </c>
      <c r="N217" s="101">
        <v>800</v>
      </c>
      <c r="O217" s="101">
        <v>11800</v>
      </c>
      <c r="P217" s="101">
        <v>2550</v>
      </c>
      <c r="Q217" s="101">
        <v>13950</v>
      </c>
      <c r="R217" s="101">
        <v>525700</v>
      </c>
      <c r="S217" s="101">
        <v>20919</v>
      </c>
      <c r="T217" s="101" t="s">
        <v>48</v>
      </c>
      <c r="U217" s="122"/>
      <c r="V217" s="100"/>
    </row>
    <row r="218" spans="1:22" s="95" customFormat="1" ht="24.75" customHeight="1" x14ac:dyDescent="0.25">
      <c r="A218" s="138"/>
      <c r="B218" s="135">
        <v>9</v>
      </c>
      <c r="C218" s="97">
        <v>14846</v>
      </c>
      <c r="D218" s="101" t="s">
        <v>371</v>
      </c>
      <c r="E218" s="101" t="s">
        <v>372</v>
      </c>
      <c r="F218" s="101" t="s">
        <v>373</v>
      </c>
      <c r="G218" s="102">
        <v>27</v>
      </c>
      <c r="H218" s="101">
        <v>0</v>
      </c>
      <c r="I218" s="102">
        <v>4</v>
      </c>
      <c r="J218" s="101">
        <v>0</v>
      </c>
      <c r="K218" s="101">
        <v>31</v>
      </c>
      <c r="L218" s="101">
        <v>10000</v>
      </c>
      <c r="M218" s="101">
        <v>0</v>
      </c>
      <c r="N218" s="101">
        <v>0</v>
      </c>
      <c r="O218" s="101">
        <v>10000</v>
      </c>
      <c r="P218" s="101">
        <v>0</v>
      </c>
      <c r="Q218" s="101">
        <v>10000</v>
      </c>
      <c r="R218" s="101">
        <v>304600</v>
      </c>
      <c r="S218" s="101">
        <v>11281</v>
      </c>
      <c r="T218" s="101" t="s">
        <v>48</v>
      </c>
      <c r="U218" s="122"/>
      <c r="V218" s="100"/>
    </row>
    <row r="219" spans="1:22" s="95" customFormat="1" ht="24.75" customHeight="1" x14ac:dyDescent="0.25">
      <c r="A219" s="138"/>
      <c r="B219" s="136">
        <v>10</v>
      </c>
      <c r="C219" s="97">
        <v>14849</v>
      </c>
      <c r="D219" s="101" t="s">
        <v>374</v>
      </c>
      <c r="E219" s="101" t="s">
        <v>372</v>
      </c>
      <c r="F219" s="101" t="s">
        <v>375</v>
      </c>
      <c r="G219" s="102">
        <v>27</v>
      </c>
      <c r="H219" s="101">
        <v>0</v>
      </c>
      <c r="I219" s="102">
        <v>4</v>
      </c>
      <c r="J219" s="101">
        <v>0</v>
      </c>
      <c r="K219" s="101">
        <v>31</v>
      </c>
      <c r="L219" s="101">
        <v>10000</v>
      </c>
      <c r="M219" s="101">
        <v>0</v>
      </c>
      <c r="N219" s="101">
        <v>0</v>
      </c>
      <c r="O219" s="101">
        <v>10000</v>
      </c>
      <c r="P219" s="101">
        <v>0</v>
      </c>
      <c r="Q219" s="101">
        <v>10000</v>
      </c>
      <c r="R219" s="101">
        <v>298000</v>
      </c>
      <c r="S219" s="101">
        <v>11037</v>
      </c>
      <c r="T219" s="101" t="s">
        <v>48</v>
      </c>
      <c r="U219" s="122"/>
      <c r="V219" s="100"/>
    </row>
    <row r="220" spans="1:22" s="95" customFormat="1" ht="24.75" customHeight="1" x14ac:dyDescent="0.25">
      <c r="A220" s="138"/>
      <c r="B220" s="135">
        <v>11</v>
      </c>
      <c r="C220" s="97">
        <v>14851</v>
      </c>
      <c r="D220" s="101" t="s">
        <v>376</v>
      </c>
      <c r="E220" s="101" t="s">
        <v>372</v>
      </c>
      <c r="F220" s="101" t="s">
        <v>377</v>
      </c>
      <c r="G220" s="102">
        <v>27</v>
      </c>
      <c r="H220" s="101">
        <v>0</v>
      </c>
      <c r="I220" s="102">
        <v>4</v>
      </c>
      <c r="J220" s="101">
        <v>0</v>
      </c>
      <c r="K220" s="101">
        <v>31</v>
      </c>
      <c r="L220" s="101">
        <v>10000</v>
      </c>
      <c r="M220" s="101">
        <v>0</v>
      </c>
      <c r="N220" s="101">
        <v>0</v>
      </c>
      <c r="O220" s="101">
        <v>10000</v>
      </c>
      <c r="P220" s="101">
        <v>0</v>
      </c>
      <c r="Q220" s="101">
        <v>10000</v>
      </c>
      <c r="R220" s="101">
        <v>298500</v>
      </c>
      <c r="S220" s="101">
        <v>11055</v>
      </c>
      <c r="T220" s="101" t="s">
        <v>48</v>
      </c>
      <c r="U220" s="122"/>
      <c r="V220" s="100"/>
    </row>
    <row r="221" spans="1:22" s="95" customFormat="1" ht="24.75" customHeight="1" x14ac:dyDescent="0.25">
      <c r="A221" s="138"/>
      <c r="B221" s="136">
        <v>12</v>
      </c>
      <c r="C221" s="97">
        <v>37939</v>
      </c>
      <c r="D221" s="101" t="s">
        <v>378</v>
      </c>
      <c r="E221" s="101" t="s">
        <v>8</v>
      </c>
      <c r="F221" s="101" t="s">
        <v>370</v>
      </c>
      <c r="G221" s="102">
        <v>27</v>
      </c>
      <c r="H221" s="101">
        <v>0</v>
      </c>
      <c r="I221" s="102">
        <v>4</v>
      </c>
      <c r="J221" s="101">
        <v>0</v>
      </c>
      <c r="K221" s="101">
        <v>31</v>
      </c>
      <c r="L221" s="101">
        <v>12000</v>
      </c>
      <c r="M221" s="101">
        <v>0</v>
      </c>
      <c r="N221" s="101">
        <v>0</v>
      </c>
      <c r="O221" s="101">
        <v>12000</v>
      </c>
      <c r="P221" s="101">
        <v>2750</v>
      </c>
      <c r="Q221" s="101">
        <v>14750</v>
      </c>
      <c r="R221" s="101">
        <v>541420</v>
      </c>
      <c r="S221" s="101">
        <v>20052</v>
      </c>
      <c r="T221" s="101" t="s">
        <v>48</v>
      </c>
      <c r="U221" s="122"/>
      <c r="V221" s="106"/>
    </row>
    <row r="222" spans="1:22" s="95" customFormat="1" ht="24.75" customHeight="1" x14ac:dyDescent="0.25">
      <c r="A222" s="138"/>
      <c r="B222" s="135">
        <v>13</v>
      </c>
      <c r="C222" s="97">
        <v>14854</v>
      </c>
      <c r="D222" s="101" t="s">
        <v>379</v>
      </c>
      <c r="E222" s="101" t="s">
        <v>372</v>
      </c>
      <c r="F222" s="101" t="s">
        <v>380</v>
      </c>
      <c r="G222" s="102">
        <v>27</v>
      </c>
      <c r="H222" s="101">
        <v>0</v>
      </c>
      <c r="I222" s="102">
        <v>4</v>
      </c>
      <c r="J222" s="101">
        <v>0</v>
      </c>
      <c r="K222" s="101">
        <v>31</v>
      </c>
      <c r="L222" s="101">
        <v>10000</v>
      </c>
      <c r="M222" s="101">
        <v>0</v>
      </c>
      <c r="N222" s="101">
        <v>0</v>
      </c>
      <c r="O222" s="101">
        <v>10000</v>
      </c>
      <c r="P222" s="101">
        <v>0</v>
      </c>
      <c r="Q222" s="101">
        <v>10000</v>
      </c>
      <c r="R222" s="101">
        <v>297700</v>
      </c>
      <c r="S222" s="101">
        <v>11026</v>
      </c>
      <c r="T222" s="101" t="s">
        <v>48</v>
      </c>
      <c r="U222" s="122"/>
      <c r="V222" s="106"/>
    </row>
    <row r="223" spans="1:22" s="95" customFormat="1" ht="24.75" customHeight="1" x14ac:dyDescent="0.25">
      <c r="A223" s="138"/>
      <c r="B223" s="136">
        <v>14</v>
      </c>
      <c r="C223" s="97">
        <v>20342</v>
      </c>
      <c r="D223" s="101" t="s">
        <v>381</v>
      </c>
      <c r="E223" s="101" t="s">
        <v>372</v>
      </c>
      <c r="F223" s="101" t="s">
        <v>382</v>
      </c>
      <c r="G223" s="102">
        <v>27</v>
      </c>
      <c r="H223" s="101">
        <v>0</v>
      </c>
      <c r="I223" s="102">
        <v>4</v>
      </c>
      <c r="J223" s="101">
        <v>0</v>
      </c>
      <c r="K223" s="101">
        <v>31</v>
      </c>
      <c r="L223" s="101">
        <v>10000</v>
      </c>
      <c r="M223" s="101">
        <v>0</v>
      </c>
      <c r="N223" s="101">
        <v>0</v>
      </c>
      <c r="O223" s="101">
        <v>10000</v>
      </c>
      <c r="P223" s="101">
        <v>0</v>
      </c>
      <c r="Q223" s="101">
        <v>10000</v>
      </c>
      <c r="R223" s="101">
        <v>297000</v>
      </c>
      <c r="S223" s="101">
        <v>11000</v>
      </c>
      <c r="T223" s="101" t="s">
        <v>48</v>
      </c>
      <c r="U223" s="122"/>
      <c r="V223" s="106"/>
    </row>
    <row r="224" spans="1:22" s="95" customFormat="1" ht="24.75" customHeight="1" x14ac:dyDescent="0.25">
      <c r="A224" s="138"/>
      <c r="B224" s="135">
        <v>15</v>
      </c>
      <c r="C224" s="97" t="s">
        <v>356</v>
      </c>
      <c r="D224" s="101" t="s">
        <v>383</v>
      </c>
      <c r="E224" s="101" t="s">
        <v>372</v>
      </c>
      <c r="F224" s="101" t="s">
        <v>343</v>
      </c>
      <c r="G224" s="102">
        <v>27</v>
      </c>
      <c r="H224" s="101">
        <v>0</v>
      </c>
      <c r="I224" s="102">
        <v>4</v>
      </c>
      <c r="J224" s="101">
        <v>0</v>
      </c>
      <c r="K224" s="101">
        <v>31</v>
      </c>
      <c r="L224" s="101">
        <v>10000</v>
      </c>
      <c r="M224" s="101">
        <v>0</v>
      </c>
      <c r="N224" s="101">
        <v>0</v>
      </c>
      <c r="O224" s="101">
        <v>10000</v>
      </c>
      <c r="P224" s="101">
        <v>0</v>
      </c>
      <c r="Q224" s="101">
        <v>10000</v>
      </c>
      <c r="R224" s="101">
        <v>299000</v>
      </c>
      <c r="S224" s="101">
        <v>11074</v>
      </c>
      <c r="T224" s="101" t="s">
        <v>48</v>
      </c>
      <c r="U224" s="122"/>
      <c r="V224" s="106"/>
    </row>
    <row r="225" spans="1:22" s="95" customFormat="1" ht="24.75" customHeight="1" x14ac:dyDescent="0.25">
      <c r="A225" s="138"/>
      <c r="B225" s="136">
        <v>16</v>
      </c>
      <c r="C225" s="97" t="s">
        <v>356</v>
      </c>
      <c r="D225" s="101" t="s">
        <v>384</v>
      </c>
      <c r="E225" s="101" t="s">
        <v>372</v>
      </c>
      <c r="F225" s="101" t="s">
        <v>338</v>
      </c>
      <c r="G225" s="102">
        <v>27</v>
      </c>
      <c r="H225" s="101">
        <v>0</v>
      </c>
      <c r="I225" s="102">
        <v>4</v>
      </c>
      <c r="J225" s="101">
        <v>0</v>
      </c>
      <c r="K225" s="101">
        <v>31</v>
      </c>
      <c r="L225" s="101">
        <v>10000</v>
      </c>
      <c r="M225" s="101">
        <v>0</v>
      </c>
      <c r="N225" s="101">
        <v>0</v>
      </c>
      <c r="O225" s="101">
        <v>10000</v>
      </c>
      <c r="P225" s="101">
        <v>0</v>
      </c>
      <c r="Q225" s="101">
        <v>10000</v>
      </c>
      <c r="R225" s="101">
        <v>301100</v>
      </c>
      <c r="S225" s="101">
        <v>11151</v>
      </c>
      <c r="T225" s="101" t="s">
        <v>48</v>
      </c>
      <c r="U225" s="122"/>
      <c r="V225" s="106"/>
    </row>
    <row r="226" spans="1:22" s="95" customFormat="1" ht="24.75" customHeight="1" x14ac:dyDescent="0.25">
      <c r="A226" s="138"/>
      <c r="B226" s="135">
        <v>17</v>
      </c>
      <c r="C226" s="97" t="s">
        <v>356</v>
      </c>
      <c r="D226" s="101" t="s">
        <v>385</v>
      </c>
      <c r="E226" s="101" t="s">
        <v>372</v>
      </c>
      <c r="F226" s="101" t="s">
        <v>386</v>
      </c>
      <c r="G226" s="102">
        <v>27</v>
      </c>
      <c r="H226" s="101">
        <v>0</v>
      </c>
      <c r="I226" s="102">
        <v>4</v>
      </c>
      <c r="J226" s="101">
        <v>0</v>
      </c>
      <c r="K226" s="101">
        <v>31</v>
      </c>
      <c r="L226" s="101">
        <v>10000</v>
      </c>
      <c r="M226" s="101">
        <v>0</v>
      </c>
      <c r="N226" s="101">
        <v>0</v>
      </c>
      <c r="O226" s="101">
        <v>10000</v>
      </c>
      <c r="P226" s="101">
        <v>0</v>
      </c>
      <c r="Q226" s="101">
        <v>10000</v>
      </c>
      <c r="R226" s="101">
        <v>305000</v>
      </c>
      <c r="S226" s="101">
        <v>11296</v>
      </c>
      <c r="T226" s="101" t="s">
        <v>48</v>
      </c>
      <c r="U226" s="122"/>
      <c r="V226" s="106"/>
    </row>
    <row r="227" spans="1:22" s="95" customFormat="1" ht="27" customHeight="1" x14ac:dyDescent="0.25">
      <c r="A227" s="138"/>
      <c r="B227" s="149" t="s">
        <v>5</v>
      </c>
      <c r="C227" s="153"/>
      <c r="D227" s="153"/>
      <c r="E227" s="153"/>
      <c r="F227" s="153"/>
      <c r="G227" s="153"/>
      <c r="H227" s="153"/>
      <c r="I227" s="153"/>
      <c r="J227" s="153"/>
      <c r="K227" s="154"/>
      <c r="L227" s="103">
        <f>SUM(L210:L226)</f>
        <v>242000</v>
      </c>
      <c r="M227" s="103">
        <v>0</v>
      </c>
      <c r="N227" s="103">
        <v>800</v>
      </c>
      <c r="O227" s="103">
        <f>SUM(O210:O226)</f>
        <v>164800</v>
      </c>
      <c r="P227" s="103">
        <f>SUM(P210:P226)</f>
        <v>19050</v>
      </c>
      <c r="Q227" s="103">
        <f>SUM(Q210:Q226)</f>
        <v>183450</v>
      </c>
      <c r="R227" s="103">
        <f>SUM(R210:R226)</f>
        <v>6906798</v>
      </c>
      <c r="S227" s="103"/>
      <c r="T227" s="103"/>
      <c r="U227" s="122"/>
    </row>
    <row r="228" spans="1:22" s="95" customFormat="1" ht="25.5" customHeight="1" x14ac:dyDescent="0.25">
      <c r="A228" s="138"/>
      <c r="B228" s="152" t="s">
        <v>387</v>
      </c>
      <c r="C228" s="153"/>
      <c r="D228" s="153"/>
      <c r="E228" s="153"/>
      <c r="F228" s="153"/>
      <c r="G228" s="153"/>
      <c r="H228" s="153"/>
      <c r="I228" s="153"/>
      <c r="J228" s="153"/>
      <c r="K228" s="153"/>
      <c r="L228" s="153"/>
      <c r="M228" s="153"/>
      <c r="N228" s="153"/>
      <c r="O228" s="153"/>
      <c r="P228" s="153"/>
      <c r="Q228" s="153"/>
      <c r="R228" s="153"/>
      <c r="S228" s="153"/>
      <c r="T228" s="153"/>
      <c r="U228" s="154"/>
      <c r="V228" s="94"/>
    </row>
    <row r="229" spans="1:22" s="95" customFormat="1" ht="41.25" customHeight="1" x14ac:dyDescent="0.25">
      <c r="A229" s="138"/>
      <c r="B229" s="134" t="s">
        <v>0</v>
      </c>
      <c r="C229" s="97" t="s">
        <v>11</v>
      </c>
      <c r="D229" s="96" t="s">
        <v>12</v>
      </c>
      <c r="E229" s="98" t="s">
        <v>13</v>
      </c>
      <c r="F229" s="98" t="s">
        <v>91</v>
      </c>
      <c r="G229" s="98" t="s">
        <v>15</v>
      </c>
      <c r="H229" s="98" t="s">
        <v>16</v>
      </c>
      <c r="I229" s="98" t="s">
        <v>17</v>
      </c>
      <c r="J229" s="98" t="s">
        <v>18</v>
      </c>
      <c r="K229" s="99" t="s">
        <v>19</v>
      </c>
      <c r="L229" s="98" t="s">
        <v>20</v>
      </c>
      <c r="M229" s="98" t="s">
        <v>92</v>
      </c>
      <c r="N229" s="98" t="s">
        <v>22</v>
      </c>
      <c r="O229" s="98" t="s">
        <v>93</v>
      </c>
      <c r="P229" s="98" t="s">
        <v>94</v>
      </c>
      <c r="Q229" s="98" t="s">
        <v>3</v>
      </c>
      <c r="R229" s="98" t="s">
        <v>95</v>
      </c>
      <c r="S229" s="98" t="s">
        <v>24</v>
      </c>
      <c r="T229" s="98" t="s">
        <v>25</v>
      </c>
      <c r="U229" s="98" t="s">
        <v>4</v>
      </c>
      <c r="V229" s="100"/>
    </row>
    <row r="230" spans="1:22" s="95" customFormat="1" ht="24.75" customHeight="1" x14ac:dyDescent="0.25">
      <c r="A230" s="138"/>
      <c r="B230" s="135">
        <v>1</v>
      </c>
      <c r="C230" s="97">
        <v>31867</v>
      </c>
      <c r="D230" s="101" t="s">
        <v>388</v>
      </c>
      <c r="E230" s="102" t="s">
        <v>35</v>
      </c>
      <c r="F230" s="107">
        <v>42882</v>
      </c>
      <c r="G230" s="102">
        <v>27</v>
      </c>
      <c r="H230" s="102"/>
      <c r="I230" s="102">
        <v>4</v>
      </c>
      <c r="J230" s="102"/>
      <c r="K230" s="101">
        <v>31</v>
      </c>
      <c r="L230" s="102">
        <v>24000</v>
      </c>
      <c r="M230" s="102"/>
      <c r="N230" s="102"/>
      <c r="O230" s="102"/>
      <c r="P230" s="102"/>
      <c r="Q230" s="102"/>
      <c r="R230" s="102"/>
      <c r="S230" s="102"/>
      <c r="T230" s="102"/>
      <c r="U230" s="102"/>
      <c r="V230" s="100"/>
    </row>
    <row r="231" spans="1:22" s="95" customFormat="1" ht="24.75" customHeight="1" x14ac:dyDescent="0.25">
      <c r="A231" s="138"/>
      <c r="B231" s="136">
        <v>2</v>
      </c>
      <c r="C231" s="97">
        <v>25581</v>
      </c>
      <c r="D231" s="101" t="s">
        <v>389</v>
      </c>
      <c r="E231" s="101" t="s">
        <v>8</v>
      </c>
      <c r="F231" s="108">
        <v>42242</v>
      </c>
      <c r="G231" s="102">
        <v>27</v>
      </c>
      <c r="H231" s="101"/>
      <c r="I231" s="102">
        <v>4</v>
      </c>
      <c r="J231" s="101"/>
      <c r="K231" s="101">
        <v>31</v>
      </c>
      <c r="L231" s="101">
        <v>12000</v>
      </c>
      <c r="M231" s="101"/>
      <c r="N231" s="101"/>
      <c r="O231" s="101">
        <v>12000</v>
      </c>
      <c r="P231" s="101">
        <v>2750</v>
      </c>
      <c r="Q231" s="101">
        <v>14750</v>
      </c>
      <c r="R231" s="101">
        <v>552140</v>
      </c>
      <c r="S231" s="101">
        <v>20450</v>
      </c>
      <c r="T231" s="101" t="s">
        <v>48</v>
      </c>
      <c r="U231" s="122"/>
      <c r="V231" s="100"/>
    </row>
    <row r="232" spans="1:22" s="95" customFormat="1" ht="24.75" customHeight="1" x14ac:dyDescent="0.25">
      <c r="A232" s="138"/>
      <c r="B232" s="135">
        <v>3</v>
      </c>
      <c r="C232" s="104">
        <v>36635</v>
      </c>
      <c r="D232" s="101" t="s">
        <v>390</v>
      </c>
      <c r="E232" s="101" t="s">
        <v>8</v>
      </c>
      <c r="F232" s="108">
        <v>43459</v>
      </c>
      <c r="G232" s="102">
        <v>15</v>
      </c>
      <c r="H232" s="101"/>
      <c r="I232" s="102">
        <v>3</v>
      </c>
      <c r="J232" s="101"/>
      <c r="K232" s="101">
        <v>18</v>
      </c>
      <c r="L232" s="101">
        <v>12000</v>
      </c>
      <c r="M232" s="101"/>
      <c r="N232" s="101">
        <v>5333</v>
      </c>
      <c r="O232" s="101">
        <v>6667</v>
      </c>
      <c r="P232" s="101">
        <v>1528</v>
      </c>
      <c r="Q232" s="101">
        <v>8195</v>
      </c>
      <c r="R232" s="101">
        <v>313492</v>
      </c>
      <c r="S232" s="101">
        <v>20899</v>
      </c>
      <c r="T232" s="101" t="s">
        <v>48</v>
      </c>
      <c r="U232" s="122"/>
      <c r="V232" s="100"/>
    </row>
    <row r="233" spans="1:22" s="95" customFormat="1" ht="24.75" customHeight="1" x14ac:dyDescent="0.25">
      <c r="A233" s="138"/>
      <c r="B233" s="136">
        <v>4</v>
      </c>
      <c r="C233" s="97">
        <v>36551</v>
      </c>
      <c r="D233" s="101" t="s">
        <v>391</v>
      </c>
      <c r="E233" s="105" t="s">
        <v>8</v>
      </c>
      <c r="F233" s="109">
        <v>43491</v>
      </c>
      <c r="G233" s="102">
        <v>15</v>
      </c>
      <c r="H233" s="101"/>
      <c r="I233" s="102">
        <v>3</v>
      </c>
      <c r="J233" s="101"/>
      <c r="K233" s="101">
        <v>18</v>
      </c>
      <c r="L233" s="101">
        <v>12000</v>
      </c>
      <c r="M233" s="101"/>
      <c r="N233" s="101">
        <v>5333</v>
      </c>
      <c r="O233" s="101">
        <v>6667</v>
      </c>
      <c r="P233" s="101">
        <v>1528</v>
      </c>
      <c r="Q233" s="101">
        <v>8195</v>
      </c>
      <c r="R233" s="101">
        <v>301560</v>
      </c>
      <c r="S233" s="101">
        <v>20104</v>
      </c>
      <c r="T233" s="101" t="s">
        <v>48</v>
      </c>
      <c r="U233" s="122"/>
      <c r="V233" s="100"/>
    </row>
    <row r="234" spans="1:22" s="95" customFormat="1" ht="24.75" customHeight="1" x14ac:dyDescent="0.25">
      <c r="A234" s="138"/>
      <c r="B234" s="135">
        <v>5</v>
      </c>
      <c r="C234" s="97" t="s">
        <v>154</v>
      </c>
      <c r="D234" s="101" t="s">
        <v>392</v>
      </c>
      <c r="E234" s="101" t="s">
        <v>8</v>
      </c>
      <c r="F234" s="108">
        <v>43795</v>
      </c>
      <c r="G234" s="102">
        <v>27</v>
      </c>
      <c r="H234" s="101"/>
      <c r="I234" s="102">
        <v>4</v>
      </c>
      <c r="J234" s="101"/>
      <c r="K234" s="101">
        <v>31</v>
      </c>
      <c r="L234" s="101">
        <v>10250</v>
      </c>
      <c r="M234" s="101"/>
      <c r="N234" s="101"/>
      <c r="O234" s="101">
        <v>10250</v>
      </c>
      <c r="P234" s="101">
        <v>2750</v>
      </c>
      <c r="Q234" s="101">
        <v>13000</v>
      </c>
      <c r="R234" s="101">
        <v>308070</v>
      </c>
      <c r="S234" s="101">
        <v>11410</v>
      </c>
      <c r="T234" s="101"/>
      <c r="U234" s="122"/>
      <c r="V234" s="100"/>
    </row>
    <row r="235" spans="1:22" s="95" customFormat="1" ht="24.75" customHeight="1" x14ac:dyDescent="0.25">
      <c r="A235" s="138"/>
      <c r="B235" s="136">
        <v>6</v>
      </c>
      <c r="C235" s="97">
        <v>36039</v>
      </c>
      <c r="D235" s="101" t="s">
        <v>393</v>
      </c>
      <c r="E235" s="101" t="s">
        <v>138</v>
      </c>
      <c r="F235" s="108">
        <v>43399</v>
      </c>
      <c r="G235" s="102">
        <v>27</v>
      </c>
      <c r="H235" s="101"/>
      <c r="I235" s="102">
        <v>4</v>
      </c>
      <c r="J235" s="101"/>
      <c r="K235" s="101">
        <v>31</v>
      </c>
      <c r="L235" s="101">
        <v>10250</v>
      </c>
      <c r="M235" s="101"/>
      <c r="N235" s="101"/>
      <c r="O235" s="101">
        <v>10250</v>
      </c>
      <c r="P235" s="101">
        <v>2750</v>
      </c>
      <c r="Q235" s="101">
        <v>13000</v>
      </c>
      <c r="R235" s="101">
        <v>303636</v>
      </c>
      <c r="S235" s="101">
        <v>11246</v>
      </c>
      <c r="T235" s="101" t="s">
        <v>48</v>
      </c>
      <c r="U235" s="122"/>
      <c r="V235" s="100"/>
    </row>
    <row r="236" spans="1:22" s="95" customFormat="1" ht="24.75" customHeight="1" x14ac:dyDescent="0.25">
      <c r="A236" s="138"/>
      <c r="B236" s="135">
        <v>7</v>
      </c>
      <c r="C236" s="97">
        <v>14855</v>
      </c>
      <c r="D236" s="101" t="s">
        <v>394</v>
      </c>
      <c r="E236" s="101" t="s">
        <v>9</v>
      </c>
      <c r="F236" s="108">
        <v>40476</v>
      </c>
      <c r="G236" s="102">
        <v>27</v>
      </c>
      <c r="H236" s="101"/>
      <c r="I236" s="102">
        <v>4</v>
      </c>
      <c r="J236" s="101"/>
      <c r="K236" s="101">
        <v>31</v>
      </c>
      <c r="L236" s="101">
        <v>10000</v>
      </c>
      <c r="M236" s="101"/>
      <c r="N236" s="101"/>
      <c r="O236" s="101">
        <v>10000</v>
      </c>
      <c r="P236" s="101"/>
      <c r="Q236" s="101">
        <v>10000</v>
      </c>
      <c r="R236" s="101">
        <v>302560</v>
      </c>
      <c r="S236" s="101">
        <v>11206</v>
      </c>
      <c r="T236" s="101" t="s">
        <v>48</v>
      </c>
      <c r="U236" s="122"/>
      <c r="V236" s="100"/>
    </row>
    <row r="237" spans="1:22" s="95" customFormat="1" ht="24.75" customHeight="1" x14ac:dyDescent="0.25">
      <c r="A237" s="138"/>
      <c r="B237" s="136">
        <v>8</v>
      </c>
      <c r="C237" s="97">
        <v>32552</v>
      </c>
      <c r="D237" s="101" t="s">
        <v>395</v>
      </c>
      <c r="E237" s="101" t="s">
        <v>9</v>
      </c>
      <c r="F237" s="108">
        <v>42941</v>
      </c>
      <c r="G237" s="102">
        <v>27</v>
      </c>
      <c r="H237" s="101"/>
      <c r="I237" s="102">
        <v>4</v>
      </c>
      <c r="J237" s="101"/>
      <c r="K237" s="101">
        <v>31</v>
      </c>
      <c r="L237" s="101">
        <v>10000</v>
      </c>
      <c r="M237" s="101"/>
      <c r="N237" s="101"/>
      <c r="O237" s="101">
        <v>10000</v>
      </c>
      <c r="P237" s="101"/>
      <c r="Q237" s="101">
        <v>10000</v>
      </c>
      <c r="R237" s="101">
        <v>302600</v>
      </c>
      <c r="S237" s="101">
        <v>11207</v>
      </c>
      <c r="T237" s="101" t="s">
        <v>48</v>
      </c>
      <c r="U237" s="122"/>
      <c r="V237" s="100"/>
    </row>
    <row r="238" spans="1:22" s="95" customFormat="1" ht="24.75" customHeight="1" x14ac:dyDescent="0.25">
      <c r="A238" s="138"/>
      <c r="B238" s="135">
        <v>9</v>
      </c>
      <c r="C238" s="97">
        <v>37769</v>
      </c>
      <c r="D238" s="101" t="s">
        <v>158</v>
      </c>
      <c r="E238" s="101" t="s">
        <v>396</v>
      </c>
      <c r="F238" s="108">
        <v>43720</v>
      </c>
      <c r="G238" s="102">
        <v>27</v>
      </c>
      <c r="H238" s="101"/>
      <c r="I238" s="102">
        <v>4</v>
      </c>
      <c r="J238" s="101"/>
      <c r="K238" s="101">
        <v>31</v>
      </c>
      <c r="L238" s="101">
        <v>10000</v>
      </c>
      <c r="M238" s="101"/>
      <c r="N238" s="101"/>
      <c r="O238" s="101">
        <v>10000</v>
      </c>
      <c r="P238" s="101"/>
      <c r="Q238" s="101">
        <v>10000</v>
      </c>
      <c r="R238" s="101">
        <v>299172</v>
      </c>
      <c r="S238" s="101">
        <v>11080</v>
      </c>
      <c r="T238" s="101" t="s">
        <v>48</v>
      </c>
      <c r="U238" s="122"/>
      <c r="V238" s="100"/>
    </row>
    <row r="239" spans="1:22" s="95" customFormat="1" ht="24.75" customHeight="1" x14ac:dyDescent="0.25">
      <c r="A239" s="138"/>
      <c r="B239" s="136">
        <v>10</v>
      </c>
      <c r="C239" s="97" t="s">
        <v>154</v>
      </c>
      <c r="D239" s="101" t="s">
        <v>397</v>
      </c>
      <c r="E239" s="101" t="s">
        <v>396</v>
      </c>
      <c r="F239" s="108">
        <v>43734</v>
      </c>
      <c r="G239" s="102">
        <v>27</v>
      </c>
      <c r="H239" s="101"/>
      <c r="I239" s="102">
        <v>4</v>
      </c>
      <c r="J239" s="101"/>
      <c r="K239" s="101">
        <v>31</v>
      </c>
      <c r="L239" s="101">
        <v>10000</v>
      </c>
      <c r="M239" s="101"/>
      <c r="N239" s="101"/>
      <c r="O239" s="101">
        <v>10000</v>
      </c>
      <c r="P239" s="101"/>
      <c r="Q239" s="101">
        <v>10000</v>
      </c>
      <c r="R239" s="101">
        <v>313278</v>
      </c>
      <c r="S239" s="101">
        <v>11602</v>
      </c>
      <c r="T239" s="101" t="s">
        <v>48</v>
      </c>
      <c r="U239" s="122"/>
      <c r="V239" s="100"/>
    </row>
    <row r="240" spans="1:22" s="95" customFormat="1" ht="24.75" customHeight="1" x14ac:dyDescent="0.25">
      <c r="A240" s="138"/>
      <c r="B240" s="135">
        <v>11</v>
      </c>
      <c r="C240" s="97" t="s">
        <v>154</v>
      </c>
      <c r="D240" s="101" t="s">
        <v>398</v>
      </c>
      <c r="E240" s="101" t="s">
        <v>396</v>
      </c>
      <c r="F240" s="108">
        <v>43772</v>
      </c>
      <c r="G240" s="102">
        <v>27</v>
      </c>
      <c r="H240" s="101"/>
      <c r="I240" s="102">
        <v>4</v>
      </c>
      <c r="J240" s="101"/>
      <c r="K240" s="101">
        <v>31</v>
      </c>
      <c r="L240" s="101">
        <v>10000</v>
      </c>
      <c r="M240" s="101"/>
      <c r="N240" s="101"/>
      <c r="O240" s="101">
        <v>10000</v>
      </c>
      <c r="P240" s="101"/>
      <c r="Q240" s="101">
        <v>10000</v>
      </c>
      <c r="R240" s="101">
        <v>300054</v>
      </c>
      <c r="S240" s="101">
        <v>11113</v>
      </c>
      <c r="T240" s="101" t="s">
        <v>48</v>
      </c>
      <c r="U240" s="122"/>
      <c r="V240" s="100"/>
    </row>
    <row r="241" spans="1:22" s="95" customFormat="1" ht="24.75" customHeight="1" x14ac:dyDescent="0.25">
      <c r="A241" s="138"/>
      <c r="B241" s="136">
        <v>12</v>
      </c>
      <c r="C241" s="97" t="s">
        <v>154</v>
      </c>
      <c r="D241" s="101" t="s">
        <v>397</v>
      </c>
      <c r="E241" s="101" t="s">
        <v>396</v>
      </c>
      <c r="F241" s="108">
        <v>43811</v>
      </c>
      <c r="G241" s="102">
        <v>27</v>
      </c>
      <c r="H241" s="101"/>
      <c r="I241" s="102">
        <v>4</v>
      </c>
      <c r="J241" s="101"/>
      <c r="K241" s="101">
        <v>31</v>
      </c>
      <c r="L241" s="101">
        <v>10000</v>
      </c>
      <c r="M241" s="101"/>
      <c r="N241" s="101"/>
      <c r="O241" s="101">
        <v>10000</v>
      </c>
      <c r="P241" s="101"/>
      <c r="Q241" s="101">
        <v>10000</v>
      </c>
      <c r="R241" s="101">
        <v>306032</v>
      </c>
      <c r="S241" s="101">
        <v>11335</v>
      </c>
      <c r="T241" s="101" t="s">
        <v>48</v>
      </c>
      <c r="U241" s="122"/>
      <c r="V241" s="106"/>
    </row>
    <row r="242" spans="1:22" s="95" customFormat="1" ht="24.75" customHeight="1" x14ac:dyDescent="0.25">
      <c r="A242" s="138"/>
      <c r="B242" s="135">
        <v>13</v>
      </c>
      <c r="C242" s="97" t="s">
        <v>154</v>
      </c>
      <c r="D242" s="101" t="s">
        <v>399</v>
      </c>
      <c r="E242" s="101" t="s">
        <v>396</v>
      </c>
      <c r="F242" s="108">
        <v>43795</v>
      </c>
      <c r="G242" s="102">
        <v>27</v>
      </c>
      <c r="H242" s="101"/>
      <c r="I242" s="102">
        <v>4</v>
      </c>
      <c r="J242" s="101"/>
      <c r="K242" s="101">
        <v>31</v>
      </c>
      <c r="L242" s="101">
        <v>10000</v>
      </c>
      <c r="M242" s="101"/>
      <c r="N242" s="101"/>
      <c r="O242" s="101">
        <v>10000</v>
      </c>
      <c r="P242" s="101"/>
      <c r="Q242" s="101">
        <v>10000</v>
      </c>
      <c r="R242" s="101">
        <v>311740</v>
      </c>
      <c r="S242" s="101">
        <v>11546</v>
      </c>
      <c r="T242" s="101" t="s">
        <v>48</v>
      </c>
      <c r="U242" s="122"/>
      <c r="V242" s="106"/>
    </row>
    <row r="243" spans="1:22" s="95" customFormat="1" ht="24.75" customHeight="1" x14ac:dyDescent="0.25">
      <c r="A243" s="138"/>
      <c r="B243" s="136">
        <v>14</v>
      </c>
      <c r="C243" s="97">
        <v>26776</v>
      </c>
      <c r="D243" s="101" t="s">
        <v>400</v>
      </c>
      <c r="E243" s="101" t="s">
        <v>9</v>
      </c>
      <c r="F243" s="108">
        <v>42371</v>
      </c>
      <c r="G243" s="102">
        <v>27</v>
      </c>
      <c r="H243" s="101"/>
      <c r="I243" s="102">
        <v>4</v>
      </c>
      <c r="J243" s="101"/>
      <c r="K243" s="101">
        <v>31</v>
      </c>
      <c r="L243" s="101">
        <v>10000</v>
      </c>
      <c r="M243" s="101"/>
      <c r="N243" s="101"/>
      <c r="O243" s="101">
        <v>10000</v>
      </c>
      <c r="P243" s="101"/>
      <c r="Q243" s="101">
        <v>10000</v>
      </c>
      <c r="R243" s="101">
        <v>300054</v>
      </c>
      <c r="S243" s="101">
        <v>11113</v>
      </c>
      <c r="T243" s="101" t="s">
        <v>48</v>
      </c>
      <c r="U243" s="122"/>
      <c r="V243" s="106"/>
    </row>
    <row r="244" spans="1:22" s="95" customFormat="1" ht="24.75" customHeight="1" x14ac:dyDescent="0.25">
      <c r="A244" s="138"/>
      <c r="B244" s="135">
        <v>15</v>
      </c>
      <c r="C244" s="97" t="s">
        <v>154</v>
      </c>
      <c r="D244" s="101" t="s">
        <v>401</v>
      </c>
      <c r="E244" s="101" t="s">
        <v>396</v>
      </c>
      <c r="F244" s="108">
        <v>43780</v>
      </c>
      <c r="G244" s="102">
        <v>27</v>
      </c>
      <c r="H244" s="101"/>
      <c r="I244" s="102">
        <v>4</v>
      </c>
      <c r="J244" s="101"/>
      <c r="K244" s="101">
        <v>31</v>
      </c>
      <c r="L244" s="101">
        <v>10000</v>
      </c>
      <c r="M244" s="101"/>
      <c r="N244" s="101"/>
      <c r="O244" s="101">
        <v>10000</v>
      </c>
      <c r="P244" s="101"/>
      <c r="Q244" s="101">
        <v>10000</v>
      </c>
      <c r="R244" s="101">
        <v>302330</v>
      </c>
      <c r="S244" s="101">
        <v>11197</v>
      </c>
      <c r="T244" s="101" t="s">
        <v>48</v>
      </c>
      <c r="U244" s="122"/>
      <c r="V244" s="106"/>
    </row>
    <row r="245" spans="1:22" s="95" customFormat="1" ht="24.75" customHeight="1" x14ac:dyDescent="0.25">
      <c r="A245" s="138"/>
      <c r="B245" s="136">
        <v>16</v>
      </c>
      <c r="C245" s="97" t="s">
        <v>154</v>
      </c>
      <c r="D245" s="101" t="s">
        <v>402</v>
      </c>
      <c r="E245" s="101" t="s">
        <v>9</v>
      </c>
      <c r="F245" s="108">
        <v>43779</v>
      </c>
      <c r="G245" s="102">
        <v>14</v>
      </c>
      <c r="H245" s="101"/>
      <c r="I245" s="102">
        <v>3</v>
      </c>
      <c r="J245" s="101"/>
      <c r="K245" s="101">
        <v>17</v>
      </c>
      <c r="L245" s="101">
        <v>8000</v>
      </c>
      <c r="M245" s="101"/>
      <c r="N245" s="101">
        <v>3852</v>
      </c>
      <c r="O245" s="101">
        <v>4148</v>
      </c>
      <c r="P245" s="101"/>
      <c r="Q245" s="101">
        <v>4148</v>
      </c>
      <c r="R245" s="101">
        <v>124586</v>
      </c>
      <c r="S245" s="101">
        <v>8899</v>
      </c>
      <c r="T245" s="101"/>
      <c r="U245" s="122"/>
      <c r="V245" s="106"/>
    </row>
    <row r="246" spans="1:22" s="95" customFormat="1" ht="24.75" customHeight="1" x14ac:dyDescent="0.25">
      <c r="A246" s="138"/>
      <c r="B246" s="135">
        <v>17</v>
      </c>
      <c r="C246" s="97" t="s">
        <v>154</v>
      </c>
      <c r="D246" s="101" t="s">
        <v>403</v>
      </c>
      <c r="E246" s="101" t="s">
        <v>9</v>
      </c>
      <c r="F246" s="108">
        <v>43780</v>
      </c>
      <c r="G246" s="102">
        <v>27</v>
      </c>
      <c r="H246" s="101"/>
      <c r="I246" s="102">
        <v>4</v>
      </c>
      <c r="J246" s="101"/>
      <c r="K246" s="101">
        <v>31</v>
      </c>
      <c r="L246" s="101">
        <v>10000</v>
      </c>
      <c r="M246" s="101"/>
      <c r="N246" s="101"/>
      <c r="O246" s="101">
        <v>10000</v>
      </c>
      <c r="P246" s="101"/>
      <c r="Q246" s="101">
        <v>10000</v>
      </c>
      <c r="R246" s="101">
        <v>298542</v>
      </c>
      <c r="S246" s="101">
        <v>11057</v>
      </c>
      <c r="T246" s="101" t="s">
        <v>48</v>
      </c>
      <c r="U246" s="122"/>
      <c r="V246" s="106"/>
    </row>
    <row r="247" spans="1:22" s="95" customFormat="1" ht="24.75" customHeight="1" x14ac:dyDescent="0.25">
      <c r="A247" s="138"/>
      <c r="B247" s="136">
        <v>18</v>
      </c>
      <c r="C247" s="97" t="s">
        <v>154</v>
      </c>
      <c r="D247" s="101" t="s">
        <v>404</v>
      </c>
      <c r="E247" s="101" t="s">
        <v>9</v>
      </c>
      <c r="F247" s="108">
        <v>43795</v>
      </c>
      <c r="G247" s="102">
        <v>27</v>
      </c>
      <c r="H247" s="101"/>
      <c r="I247" s="102">
        <v>4</v>
      </c>
      <c r="J247" s="101"/>
      <c r="K247" s="101">
        <v>31</v>
      </c>
      <c r="L247" s="101">
        <v>10000</v>
      </c>
      <c r="M247" s="101"/>
      <c r="N247" s="101"/>
      <c r="O247" s="101">
        <v>10000</v>
      </c>
      <c r="P247" s="101"/>
      <c r="Q247" s="101">
        <v>10000</v>
      </c>
      <c r="R247" s="101">
        <v>308950</v>
      </c>
      <c r="S247" s="101">
        <v>11443</v>
      </c>
      <c r="T247" s="101" t="s">
        <v>48</v>
      </c>
      <c r="U247" s="122"/>
      <c r="V247" s="106"/>
    </row>
    <row r="248" spans="1:22" s="95" customFormat="1" ht="27" customHeight="1" x14ac:dyDescent="0.25">
      <c r="A248" s="138"/>
      <c r="B248" s="149" t="s">
        <v>5</v>
      </c>
      <c r="C248" s="153"/>
      <c r="D248" s="153"/>
      <c r="E248" s="153"/>
      <c r="F248" s="153"/>
      <c r="G248" s="153"/>
      <c r="H248" s="153"/>
      <c r="I248" s="153"/>
      <c r="J248" s="153"/>
      <c r="K248" s="154"/>
      <c r="L248" s="103">
        <f>SUM(L230:L247)</f>
        <v>198500</v>
      </c>
      <c r="M248" s="103"/>
      <c r="N248" s="103">
        <v>14518</v>
      </c>
      <c r="O248" s="103">
        <f>SUM(O230:O247)</f>
        <v>159982</v>
      </c>
      <c r="P248" s="103">
        <v>11306</v>
      </c>
      <c r="Q248" s="103">
        <f>SUM(Q230:Q247)</f>
        <v>171288</v>
      </c>
      <c r="R248" s="103">
        <v>5292708</v>
      </c>
      <c r="S248" s="103">
        <v>196026</v>
      </c>
      <c r="T248" s="103"/>
      <c r="U248" s="122"/>
    </row>
    <row r="249" spans="1:22" s="95" customFormat="1" ht="25.5" customHeight="1" x14ac:dyDescent="0.25">
      <c r="A249" s="138"/>
      <c r="B249" s="152" t="s">
        <v>405</v>
      </c>
      <c r="C249" s="153"/>
      <c r="D249" s="153"/>
      <c r="E249" s="153"/>
      <c r="F249" s="153"/>
      <c r="G249" s="153"/>
      <c r="H249" s="153"/>
      <c r="I249" s="153"/>
      <c r="J249" s="153"/>
      <c r="K249" s="153"/>
      <c r="L249" s="153"/>
      <c r="M249" s="153"/>
      <c r="N249" s="153"/>
      <c r="O249" s="153"/>
      <c r="P249" s="153"/>
      <c r="Q249" s="153"/>
      <c r="R249" s="153"/>
      <c r="S249" s="153"/>
      <c r="T249" s="153"/>
      <c r="U249" s="154"/>
      <c r="V249" s="94"/>
    </row>
    <row r="250" spans="1:22" s="95" customFormat="1" ht="41.25" customHeight="1" x14ac:dyDescent="0.25">
      <c r="A250" s="138"/>
      <c r="B250" s="134" t="s">
        <v>0</v>
      </c>
      <c r="C250" s="97" t="s">
        <v>11</v>
      </c>
      <c r="D250" s="96" t="s">
        <v>12</v>
      </c>
      <c r="E250" s="98" t="s">
        <v>13</v>
      </c>
      <c r="F250" s="98" t="s">
        <v>91</v>
      </c>
      <c r="G250" s="98" t="s">
        <v>15</v>
      </c>
      <c r="H250" s="98" t="s">
        <v>16</v>
      </c>
      <c r="I250" s="98" t="s">
        <v>17</v>
      </c>
      <c r="J250" s="98" t="s">
        <v>18</v>
      </c>
      <c r="K250" s="99" t="s">
        <v>19</v>
      </c>
      <c r="L250" s="98" t="s">
        <v>20</v>
      </c>
      <c r="M250" s="98" t="s">
        <v>92</v>
      </c>
      <c r="N250" s="98" t="s">
        <v>22</v>
      </c>
      <c r="O250" s="98" t="s">
        <v>93</v>
      </c>
      <c r="P250" s="98" t="s">
        <v>94</v>
      </c>
      <c r="Q250" s="98" t="s">
        <v>3</v>
      </c>
      <c r="R250" s="98" t="s">
        <v>95</v>
      </c>
      <c r="S250" s="98" t="s">
        <v>24</v>
      </c>
      <c r="T250" s="98" t="s">
        <v>25</v>
      </c>
      <c r="U250" s="98" t="s">
        <v>4</v>
      </c>
      <c r="V250" s="100"/>
    </row>
    <row r="251" spans="1:22" s="95" customFormat="1" ht="24.75" customHeight="1" x14ac:dyDescent="0.25">
      <c r="A251" s="138"/>
      <c r="B251" s="135">
        <v>1</v>
      </c>
      <c r="C251" s="97">
        <v>16362</v>
      </c>
      <c r="D251" s="101" t="s">
        <v>406</v>
      </c>
      <c r="E251" s="102" t="s">
        <v>407</v>
      </c>
      <c r="F251" s="102" t="s">
        <v>408</v>
      </c>
      <c r="G251" s="102">
        <v>28</v>
      </c>
      <c r="H251" s="102">
        <v>0</v>
      </c>
      <c r="I251" s="102">
        <v>3</v>
      </c>
      <c r="J251" s="102">
        <v>0</v>
      </c>
      <c r="K251" s="101">
        <v>31</v>
      </c>
      <c r="L251" s="102">
        <v>28000</v>
      </c>
      <c r="M251" s="102"/>
      <c r="N251" s="102"/>
      <c r="O251" s="102"/>
      <c r="P251" s="102"/>
      <c r="Q251" s="102"/>
      <c r="R251" s="102"/>
      <c r="S251" s="102"/>
      <c r="T251" s="102"/>
      <c r="U251" s="102"/>
      <c r="V251" s="100"/>
    </row>
    <row r="252" spans="1:22" s="95" customFormat="1" ht="24.75" customHeight="1" x14ac:dyDescent="0.25">
      <c r="A252" s="138"/>
      <c r="B252" s="136">
        <v>2</v>
      </c>
      <c r="C252" s="97">
        <v>27208</v>
      </c>
      <c r="D252" s="101" t="s">
        <v>409</v>
      </c>
      <c r="E252" s="101" t="s">
        <v>360</v>
      </c>
      <c r="F252" s="101" t="s">
        <v>410</v>
      </c>
      <c r="G252" s="102">
        <v>27</v>
      </c>
      <c r="H252" s="102">
        <v>0</v>
      </c>
      <c r="I252" s="102">
        <v>4</v>
      </c>
      <c r="J252" s="102">
        <v>0</v>
      </c>
      <c r="K252" s="101">
        <v>31</v>
      </c>
      <c r="L252" s="101">
        <v>10250</v>
      </c>
      <c r="M252" s="101">
        <v>0</v>
      </c>
      <c r="N252" s="101">
        <v>0</v>
      </c>
      <c r="O252" s="101">
        <v>10250</v>
      </c>
      <c r="P252" s="101">
        <v>2750</v>
      </c>
      <c r="Q252" s="101">
        <f t="shared" ref="Q252:Q257" si="23">SUM(O252:P252)</f>
        <v>13000</v>
      </c>
      <c r="R252" s="101">
        <v>350710</v>
      </c>
      <c r="S252" s="101">
        <f t="shared" ref="S252:S257" si="24">R252/27</f>
        <v>12989.259259259259</v>
      </c>
      <c r="T252" s="101"/>
      <c r="U252" s="122"/>
      <c r="V252" s="100"/>
    </row>
    <row r="253" spans="1:22" s="95" customFormat="1" ht="24.75" customHeight="1" x14ac:dyDescent="0.25">
      <c r="A253" s="138"/>
      <c r="B253" s="135">
        <v>3</v>
      </c>
      <c r="C253" s="104">
        <v>37205</v>
      </c>
      <c r="D253" s="101" t="s">
        <v>411</v>
      </c>
      <c r="E253" s="101" t="s">
        <v>360</v>
      </c>
      <c r="F253" s="101" t="s">
        <v>412</v>
      </c>
      <c r="G253" s="102">
        <v>27</v>
      </c>
      <c r="H253" s="102">
        <v>0</v>
      </c>
      <c r="I253" s="102">
        <v>4</v>
      </c>
      <c r="J253" s="102">
        <v>0</v>
      </c>
      <c r="K253" s="101">
        <v>31</v>
      </c>
      <c r="L253" s="101">
        <v>10250</v>
      </c>
      <c r="M253" s="101">
        <v>0</v>
      </c>
      <c r="N253" s="101">
        <v>0</v>
      </c>
      <c r="O253" s="101">
        <v>10250</v>
      </c>
      <c r="P253" s="101">
        <v>2750</v>
      </c>
      <c r="Q253" s="101">
        <f t="shared" si="23"/>
        <v>13000</v>
      </c>
      <c r="R253" s="101">
        <v>299290</v>
      </c>
      <c r="S253" s="101">
        <f t="shared" si="24"/>
        <v>11084.814814814816</v>
      </c>
      <c r="T253" s="101"/>
      <c r="U253" s="122"/>
      <c r="V253" s="100"/>
    </row>
    <row r="254" spans="1:22" s="95" customFormat="1" ht="24.75" customHeight="1" x14ac:dyDescent="0.25">
      <c r="A254" s="138"/>
      <c r="B254" s="136">
        <v>4</v>
      </c>
      <c r="C254" s="97">
        <v>35395</v>
      </c>
      <c r="D254" s="101" t="s">
        <v>413</v>
      </c>
      <c r="E254" s="105" t="s">
        <v>360</v>
      </c>
      <c r="F254" s="109">
        <v>43380</v>
      </c>
      <c r="G254" s="102">
        <v>27</v>
      </c>
      <c r="H254" s="102">
        <v>0</v>
      </c>
      <c r="I254" s="102">
        <v>4</v>
      </c>
      <c r="J254" s="102">
        <v>0</v>
      </c>
      <c r="K254" s="101">
        <v>31</v>
      </c>
      <c r="L254" s="101">
        <v>10250</v>
      </c>
      <c r="M254" s="101">
        <v>0</v>
      </c>
      <c r="N254" s="101">
        <v>0</v>
      </c>
      <c r="O254" s="101">
        <v>10250</v>
      </c>
      <c r="P254" s="101">
        <v>2750</v>
      </c>
      <c r="Q254" s="101">
        <f t="shared" si="23"/>
        <v>13000</v>
      </c>
      <c r="R254" s="101">
        <v>343018</v>
      </c>
      <c r="S254" s="101">
        <f t="shared" si="24"/>
        <v>12704.37037037037</v>
      </c>
      <c r="T254" s="101"/>
      <c r="U254" s="122"/>
      <c r="V254" s="100"/>
    </row>
    <row r="255" spans="1:22" s="95" customFormat="1" ht="24.75" customHeight="1" x14ac:dyDescent="0.25">
      <c r="A255" s="138"/>
      <c r="B255" s="135">
        <v>5</v>
      </c>
      <c r="C255" s="97" t="s">
        <v>154</v>
      </c>
      <c r="D255" s="101" t="s">
        <v>414</v>
      </c>
      <c r="E255" s="101" t="s">
        <v>360</v>
      </c>
      <c r="F255" s="101" t="s">
        <v>415</v>
      </c>
      <c r="G255" s="102">
        <v>27</v>
      </c>
      <c r="H255" s="102">
        <v>0</v>
      </c>
      <c r="I255" s="102">
        <v>4</v>
      </c>
      <c r="J255" s="102">
        <v>0</v>
      </c>
      <c r="K255" s="101">
        <v>31</v>
      </c>
      <c r="L255" s="101">
        <v>10250</v>
      </c>
      <c r="M255" s="101">
        <v>0</v>
      </c>
      <c r="N255" s="101">
        <v>0</v>
      </c>
      <c r="O255" s="101">
        <v>10250</v>
      </c>
      <c r="P255" s="101">
        <v>2750</v>
      </c>
      <c r="Q255" s="101">
        <f t="shared" si="23"/>
        <v>13000</v>
      </c>
      <c r="R255" s="101">
        <v>301940</v>
      </c>
      <c r="S255" s="101">
        <f t="shared" si="24"/>
        <v>11182.962962962964</v>
      </c>
      <c r="T255" s="101"/>
      <c r="U255" s="122"/>
      <c r="V255" s="100"/>
    </row>
    <row r="256" spans="1:22" s="95" customFormat="1" ht="24.75" customHeight="1" x14ac:dyDescent="0.25">
      <c r="A256" s="138"/>
      <c r="B256" s="136">
        <v>6</v>
      </c>
      <c r="C256" s="97">
        <v>35861</v>
      </c>
      <c r="D256" s="101" t="s">
        <v>416</v>
      </c>
      <c r="E256" s="101" t="s">
        <v>360</v>
      </c>
      <c r="F256" s="101" t="s">
        <v>417</v>
      </c>
      <c r="G256" s="102">
        <v>27</v>
      </c>
      <c r="H256" s="102">
        <v>0</v>
      </c>
      <c r="I256" s="102">
        <v>4</v>
      </c>
      <c r="J256" s="102">
        <v>0</v>
      </c>
      <c r="K256" s="101">
        <v>31</v>
      </c>
      <c r="L256" s="101">
        <v>10250</v>
      </c>
      <c r="M256" s="101">
        <v>0</v>
      </c>
      <c r="N256" s="101">
        <v>0</v>
      </c>
      <c r="O256" s="101">
        <v>10250</v>
      </c>
      <c r="P256" s="101">
        <v>2750</v>
      </c>
      <c r="Q256" s="101">
        <f t="shared" si="23"/>
        <v>13000</v>
      </c>
      <c r="R256" s="101">
        <v>60760</v>
      </c>
      <c r="S256" s="101">
        <f t="shared" si="24"/>
        <v>2250.3703703703704</v>
      </c>
      <c r="T256" s="101"/>
      <c r="U256" s="122"/>
      <c r="V256" s="100"/>
    </row>
    <row r="257" spans="1:22" s="95" customFormat="1" ht="24.75" customHeight="1" x14ac:dyDescent="0.25">
      <c r="A257" s="138"/>
      <c r="B257" s="135">
        <v>7</v>
      </c>
      <c r="C257" s="97" t="s">
        <v>154</v>
      </c>
      <c r="D257" s="101" t="s">
        <v>418</v>
      </c>
      <c r="E257" s="101" t="s">
        <v>9</v>
      </c>
      <c r="F257" s="108">
        <v>43748</v>
      </c>
      <c r="G257" s="102">
        <v>27</v>
      </c>
      <c r="H257" s="102">
        <v>0</v>
      </c>
      <c r="I257" s="102">
        <v>4</v>
      </c>
      <c r="J257" s="102">
        <v>0</v>
      </c>
      <c r="K257" s="101">
        <v>31</v>
      </c>
      <c r="L257" s="101">
        <v>8000</v>
      </c>
      <c r="M257" s="101">
        <v>0</v>
      </c>
      <c r="N257" s="101">
        <v>0</v>
      </c>
      <c r="O257" s="101">
        <v>8000</v>
      </c>
      <c r="P257" s="101"/>
      <c r="Q257" s="101">
        <f t="shared" si="23"/>
        <v>8000</v>
      </c>
      <c r="R257" s="101">
        <v>245000</v>
      </c>
      <c r="S257" s="101">
        <f t="shared" si="24"/>
        <v>9074.0740740740748</v>
      </c>
      <c r="T257" s="101"/>
      <c r="U257" s="122"/>
      <c r="V257" s="100"/>
    </row>
    <row r="258" spans="1:22" s="111" customFormat="1" ht="27" customHeight="1" x14ac:dyDescent="0.25">
      <c r="A258" s="138"/>
      <c r="B258" s="149" t="s">
        <v>5</v>
      </c>
      <c r="C258" s="150"/>
      <c r="D258" s="150"/>
      <c r="E258" s="150"/>
      <c r="F258" s="150"/>
      <c r="G258" s="150"/>
      <c r="H258" s="150"/>
      <c r="I258" s="150"/>
      <c r="J258" s="150"/>
      <c r="K258" s="151"/>
      <c r="L258" s="110">
        <f>SUM(L251:L257)</f>
        <v>87250</v>
      </c>
      <c r="M258" s="110"/>
      <c r="N258" s="110"/>
      <c r="O258" s="110">
        <f>SUM(O251:O257)</f>
        <v>59250</v>
      </c>
      <c r="P258" s="110">
        <f>SUM(P251:P257)</f>
        <v>13750</v>
      </c>
      <c r="Q258" s="110">
        <f>SUM(Q251:Q257)</f>
        <v>73000</v>
      </c>
      <c r="R258" s="110"/>
      <c r="S258" s="110"/>
      <c r="T258" s="110"/>
      <c r="U258" s="124"/>
    </row>
    <row r="259" spans="1:22" s="95" customFormat="1" ht="25.5" customHeight="1" x14ac:dyDescent="0.25">
      <c r="A259" s="138"/>
      <c r="B259" s="152" t="s">
        <v>419</v>
      </c>
      <c r="C259" s="153"/>
      <c r="D259" s="153"/>
      <c r="E259" s="153"/>
      <c r="F259" s="153"/>
      <c r="G259" s="153"/>
      <c r="H259" s="153"/>
      <c r="I259" s="153"/>
      <c r="J259" s="153"/>
      <c r="K259" s="153"/>
      <c r="L259" s="153"/>
      <c r="M259" s="153"/>
      <c r="N259" s="153"/>
      <c r="O259" s="153"/>
      <c r="P259" s="153"/>
      <c r="Q259" s="153"/>
      <c r="R259" s="153"/>
      <c r="S259" s="153"/>
      <c r="T259" s="153"/>
      <c r="U259" s="154"/>
      <c r="V259" s="94"/>
    </row>
    <row r="260" spans="1:22" s="95" customFormat="1" ht="41.25" customHeight="1" x14ac:dyDescent="0.25">
      <c r="A260" s="138"/>
      <c r="B260" s="134" t="s">
        <v>0</v>
      </c>
      <c r="C260" s="97" t="s">
        <v>11</v>
      </c>
      <c r="D260" s="96" t="s">
        <v>12</v>
      </c>
      <c r="E260" s="98" t="s">
        <v>13</v>
      </c>
      <c r="F260" s="98" t="s">
        <v>91</v>
      </c>
      <c r="G260" s="98" t="s">
        <v>15</v>
      </c>
      <c r="H260" s="98" t="s">
        <v>16</v>
      </c>
      <c r="I260" s="98" t="s">
        <v>17</v>
      </c>
      <c r="J260" s="98" t="s">
        <v>18</v>
      </c>
      <c r="K260" s="99" t="s">
        <v>19</v>
      </c>
      <c r="L260" s="98" t="s">
        <v>20</v>
      </c>
      <c r="M260" s="98" t="s">
        <v>92</v>
      </c>
      <c r="N260" s="98" t="s">
        <v>22</v>
      </c>
      <c r="O260" s="98" t="s">
        <v>93</v>
      </c>
      <c r="P260" s="98" t="s">
        <v>94</v>
      </c>
      <c r="Q260" s="98" t="s">
        <v>3</v>
      </c>
      <c r="R260" s="98" t="s">
        <v>95</v>
      </c>
      <c r="S260" s="98" t="s">
        <v>24</v>
      </c>
      <c r="T260" s="98" t="s">
        <v>25</v>
      </c>
      <c r="U260" s="98" t="s">
        <v>4</v>
      </c>
      <c r="V260" s="100"/>
    </row>
    <row r="261" spans="1:22" s="95" customFormat="1" ht="24.75" customHeight="1" x14ac:dyDescent="0.25">
      <c r="A261" s="138"/>
      <c r="B261" s="135">
        <v>1</v>
      </c>
      <c r="C261" s="97">
        <v>20741</v>
      </c>
      <c r="D261" s="101" t="s">
        <v>420</v>
      </c>
      <c r="E261" s="102" t="s">
        <v>35</v>
      </c>
      <c r="F261" s="102" t="s">
        <v>421</v>
      </c>
      <c r="G261" s="102">
        <v>27</v>
      </c>
      <c r="H261" s="102"/>
      <c r="I261" s="102">
        <v>4</v>
      </c>
      <c r="J261" s="102"/>
      <c r="K261" s="101">
        <v>31</v>
      </c>
      <c r="L261" s="102">
        <v>28000</v>
      </c>
      <c r="M261" s="102"/>
      <c r="N261" s="102"/>
      <c r="O261" s="102"/>
      <c r="P261" s="102"/>
      <c r="Q261" s="102"/>
      <c r="R261" s="102"/>
      <c r="S261" s="102"/>
      <c r="T261" s="102"/>
      <c r="U261" s="102"/>
      <c r="V261" s="100"/>
    </row>
    <row r="262" spans="1:22" s="95" customFormat="1" ht="24.75" customHeight="1" x14ac:dyDescent="0.25">
      <c r="A262" s="138"/>
      <c r="B262" s="136">
        <v>2</v>
      </c>
      <c r="C262" s="97" t="s">
        <v>154</v>
      </c>
      <c r="D262" s="101" t="s">
        <v>422</v>
      </c>
      <c r="E262" s="101" t="s">
        <v>7</v>
      </c>
      <c r="F262" s="101" t="s">
        <v>423</v>
      </c>
      <c r="G262" s="102">
        <v>27</v>
      </c>
      <c r="H262" s="101"/>
      <c r="I262" s="102">
        <v>4</v>
      </c>
      <c r="J262" s="101"/>
      <c r="K262" s="101">
        <v>31</v>
      </c>
      <c r="L262" s="101">
        <v>13500</v>
      </c>
      <c r="M262" s="101"/>
      <c r="N262" s="101"/>
      <c r="O262" s="101">
        <v>13500</v>
      </c>
      <c r="P262" s="101">
        <v>5000</v>
      </c>
      <c r="Q262" s="101">
        <v>18500</v>
      </c>
      <c r="R262" s="101"/>
      <c r="S262" s="101"/>
      <c r="T262" s="101"/>
      <c r="U262" s="122"/>
      <c r="V262" s="100"/>
    </row>
    <row r="263" spans="1:22" s="95" customFormat="1" ht="24.75" customHeight="1" x14ac:dyDescent="0.25">
      <c r="A263" s="138"/>
      <c r="B263" s="135">
        <v>3</v>
      </c>
      <c r="C263" s="97">
        <v>14875</v>
      </c>
      <c r="D263" s="101" t="s">
        <v>424</v>
      </c>
      <c r="E263" s="101" t="s">
        <v>8</v>
      </c>
      <c r="F263" s="101" t="s">
        <v>425</v>
      </c>
      <c r="G263" s="102">
        <v>27</v>
      </c>
      <c r="H263" s="101"/>
      <c r="I263" s="102">
        <v>4</v>
      </c>
      <c r="J263" s="101"/>
      <c r="K263" s="101">
        <v>31</v>
      </c>
      <c r="L263" s="101">
        <v>12000</v>
      </c>
      <c r="M263" s="101"/>
      <c r="N263" s="101"/>
      <c r="O263" s="101">
        <v>12000</v>
      </c>
      <c r="P263" s="101">
        <v>2750</v>
      </c>
      <c r="Q263" s="101">
        <v>14750</v>
      </c>
      <c r="R263" s="101">
        <v>552645</v>
      </c>
      <c r="S263" s="101">
        <v>20468</v>
      </c>
      <c r="T263" s="101" t="s">
        <v>48</v>
      </c>
      <c r="U263" s="122"/>
      <c r="V263" s="100"/>
    </row>
    <row r="264" spans="1:22" s="95" customFormat="1" ht="24.75" customHeight="1" x14ac:dyDescent="0.25">
      <c r="A264" s="138"/>
      <c r="B264" s="136">
        <v>4</v>
      </c>
      <c r="C264" s="97">
        <v>35856</v>
      </c>
      <c r="D264" s="101" t="s">
        <v>426</v>
      </c>
      <c r="E264" s="105" t="s">
        <v>8</v>
      </c>
      <c r="F264" s="105" t="s">
        <v>423</v>
      </c>
      <c r="G264" s="102">
        <v>20</v>
      </c>
      <c r="H264" s="101"/>
      <c r="I264" s="102">
        <v>4</v>
      </c>
      <c r="J264" s="101"/>
      <c r="K264" s="101">
        <v>24</v>
      </c>
      <c r="L264" s="101">
        <v>10250</v>
      </c>
      <c r="M264" s="101"/>
      <c r="N264" s="101">
        <v>2315</v>
      </c>
      <c r="O264" s="101">
        <v>7935</v>
      </c>
      <c r="P264" s="101">
        <v>2750</v>
      </c>
      <c r="Q264" s="101">
        <v>10685</v>
      </c>
      <c r="R264" s="101">
        <v>220000</v>
      </c>
      <c r="S264" s="101">
        <v>8148</v>
      </c>
      <c r="T264" s="101" t="s">
        <v>427</v>
      </c>
      <c r="U264" s="122"/>
      <c r="V264" s="100"/>
    </row>
    <row r="265" spans="1:22" s="95" customFormat="1" ht="24.75" customHeight="1" x14ac:dyDescent="0.25">
      <c r="A265" s="138"/>
      <c r="B265" s="135">
        <v>5</v>
      </c>
      <c r="C265" s="97">
        <v>37001</v>
      </c>
      <c r="D265" s="101" t="s">
        <v>428</v>
      </c>
      <c r="E265" s="101" t="s">
        <v>8</v>
      </c>
      <c r="F265" s="101" t="s">
        <v>429</v>
      </c>
      <c r="G265" s="102">
        <v>27</v>
      </c>
      <c r="H265" s="101"/>
      <c r="I265" s="102">
        <v>4</v>
      </c>
      <c r="J265" s="101"/>
      <c r="K265" s="101">
        <v>31</v>
      </c>
      <c r="L265" s="101">
        <v>10250</v>
      </c>
      <c r="M265" s="101"/>
      <c r="N265" s="101"/>
      <c r="O265" s="101">
        <v>10250</v>
      </c>
      <c r="P265" s="101">
        <v>2750</v>
      </c>
      <c r="Q265" s="101">
        <v>13000</v>
      </c>
      <c r="R265" s="101">
        <v>298000</v>
      </c>
      <c r="S265" s="101">
        <v>11037</v>
      </c>
      <c r="T265" s="101" t="s">
        <v>427</v>
      </c>
      <c r="U265" s="122"/>
      <c r="V265" s="100"/>
    </row>
    <row r="266" spans="1:22" s="95" customFormat="1" ht="24.75" customHeight="1" x14ac:dyDescent="0.25">
      <c r="A266" s="138"/>
      <c r="B266" s="136">
        <v>6</v>
      </c>
      <c r="C266" s="97" t="s">
        <v>154</v>
      </c>
      <c r="D266" s="101" t="s">
        <v>430</v>
      </c>
      <c r="E266" s="101" t="s">
        <v>8</v>
      </c>
      <c r="F266" s="112">
        <v>43507</v>
      </c>
      <c r="G266" s="102">
        <v>27</v>
      </c>
      <c r="H266" s="101"/>
      <c r="I266" s="102">
        <v>4</v>
      </c>
      <c r="J266" s="101"/>
      <c r="K266" s="101">
        <v>31</v>
      </c>
      <c r="L266" s="101">
        <v>10250</v>
      </c>
      <c r="M266" s="101"/>
      <c r="N266" s="101"/>
      <c r="O266" s="101">
        <v>10250</v>
      </c>
      <c r="P266" s="101">
        <v>2750</v>
      </c>
      <c r="Q266" s="101">
        <v>13000</v>
      </c>
      <c r="R266" s="101">
        <v>300358</v>
      </c>
      <c r="S266" s="101">
        <v>11124</v>
      </c>
      <c r="T266" s="101" t="s">
        <v>427</v>
      </c>
      <c r="U266" s="122"/>
      <c r="V266" s="100"/>
    </row>
    <row r="267" spans="1:22" s="95" customFormat="1" ht="24.75" customHeight="1" x14ac:dyDescent="0.25">
      <c r="A267" s="138"/>
      <c r="B267" s="135">
        <v>7</v>
      </c>
      <c r="C267" s="97" t="s">
        <v>154</v>
      </c>
      <c r="D267" s="101" t="s">
        <v>431</v>
      </c>
      <c r="E267" s="101" t="s">
        <v>9</v>
      </c>
      <c r="F267" s="101" t="s">
        <v>423</v>
      </c>
      <c r="G267" s="102">
        <v>24</v>
      </c>
      <c r="H267" s="101"/>
      <c r="I267" s="102">
        <v>4</v>
      </c>
      <c r="J267" s="101"/>
      <c r="K267" s="101">
        <v>28</v>
      </c>
      <c r="L267" s="101">
        <v>8000</v>
      </c>
      <c r="M267" s="101"/>
      <c r="N267" s="101">
        <v>774</v>
      </c>
      <c r="O267" s="101">
        <v>7226</v>
      </c>
      <c r="P267" s="101"/>
      <c r="Q267" s="101">
        <v>7226</v>
      </c>
      <c r="R267" s="101">
        <v>250000</v>
      </c>
      <c r="S267" s="101">
        <v>9259</v>
      </c>
      <c r="T267" s="101" t="s">
        <v>427</v>
      </c>
      <c r="U267" s="122"/>
      <c r="V267" s="100"/>
    </row>
    <row r="268" spans="1:22" s="95" customFormat="1" ht="24.75" customHeight="1" x14ac:dyDescent="0.25">
      <c r="A268" s="138"/>
      <c r="B268" s="136">
        <v>8</v>
      </c>
      <c r="C268" s="97" t="s">
        <v>154</v>
      </c>
      <c r="D268" s="101" t="s">
        <v>432</v>
      </c>
      <c r="E268" s="101" t="s">
        <v>9</v>
      </c>
      <c r="F268" s="112">
        <v>43477</v>
      </c>
      <c r="G268" s="102">
        <v>27</v>
      </c>
      <c r="H268" s="101"/>
      <c r="I268" s="102">
        <v>4</v>
      </c>
      <c r="J268" s="101"/>
      <c r="K268" s="101">
        <v>31</v>
      </c>
      <c r="L268" s="101">
        <v>10000</v>
      </c>
      <c r="M268" s="101"/>
      <c r="N268" s="101"/>
      <c r="O268" s="101">
        <v>10000</v>
      </c>
      <c r="P268" s="101"/>
      <c r="Q268" s="101">
        <v>10000</v>
      </c>
      <c r="R268" s="101">
        <v>302125</v>
      </c>
      <c r="S268" s="101">
        <v>11190</v>
      </c>
      <c r="T268" s="101" t="s">
        <v>48</v>
      </c>
      <c r="U268" s="122"/>
      <c r="V268" s="100"/>
    </row>
    <row r="269" spans="1:22" s="95" customFormat="1" ht="24.75" customHeight="1" x14ac:dyDescent="0.25">
      <c r="A269" s="138"/>
      <c r="B269" s="135">
        <v>9</v>
      </c>
      <c r="C269" s="97" t="s">
        <v>154</v>
      </c>
      <c r="D269" s="101" t="s">
        <v>433</v>
      </c>
      <c r="E269" s="101" t="s">
        <v>9</v>
      </c>
      <c r="F269" s="108">
        <v>43781</v>
      </c>
      <c r="G269" s="102">
        <v>27</v>
      </c>
      <c r="H269" s="101"/>
      <c r="I269" s="102">
        <v>4</v>
      </c>
      <c r="J269" s="101"/>
      <c r="K269" s="101">
        <v>31</v>
      </c>
      <c r="L269" s="101">
        <v>10000</v>
      </c>
      <c r="M269" s="101"/>
      <c r="N269" s="101"/>
      <c r="O269" s="101">
        <v>10000</v>
      </c>
      <c r="P269" s="101"/>
      <c r="Q269" s="101">
        <v>10000</v>
      </c>
      <c r="R269" s="101">
        <v>298365</v>
      </c>
      <c r="S269" s="101">
        <v>11051</v>
      </c>
      <c r="T269" s="101" t="s">
        <v>48</v>
      </c>
      <c r="U269" s="122"/>
      <c r="V269" s="100"/>
    </row>
    <row r="270" spans="1:22" s="95" customFormat="1" ht="24.75" customHeight="1" x14ac:dyDescent="0.25">
      <c r="A270" s="138"/>
      <c r="B270" s="136">
        <v>10</v>
      </c>
      <c r="C270" s="97">
        <v>14876</v>
      </c>
      <c r="D270" s="101" t="s">
        <v>434</v>
      </c>
      <c r="E270" s="101" t="s">
        <v>9</v>
      </c>
      <c r="F270" s="101" t="s">
        <v>435</v>
      </c>
      <c r="G270" s="102">
        <v>27</v>
      </c>
      <c r="H270" s="101"/>
      <c r="I270" s="102">
        <v>4</v>
      </c>
      <c r="J270" s="101"/>
      <c r="K270" s="101">
        <v>31</v>
      </c>
      <c r="L270" s="101">
        <v>10000</v>
      </c>
      <c r="M270" s="101"/>
      <c r="N270" s="101"/>
      <c r="O270" s="101">
        <v>10000</v>
      </c>
      <c r="P270" s="101"/>
      <c r="Q270" s="101">
        <v>10000</v>
      </c>
      <c r="R270" s="101">
        <v>304859</v>
      </c>
      <c r="S270" s="101">
        <v>11291</v>
      </c>
      <c r="T270" s="101" t="s">
        <v>48</v>
      </c>
      <c r="U270" s="122"/>
      <c r="V270" s="100"/>
    </row>
    <row r="271" spans="1:22" s="95" customFormat="1" ht="24.75" customHeight="1" x14ac:dyDescent="0.25">
      <c r="A271" s="138"/>
      <c r="B271" s="135">
        <v>11</v>
      </c>
      <c r="C271" s="97">
        <v>14880</v>
      </c>
      <c r="D271" s="101" t="s">
        <v>436</v>
      </c>
      <c r="E271" s="101" t="s">
        <v>9</v>
      </c>
      <c r="F271" s="101" t="s">
        <v>437</v>
      </c>
      <c r="G271" s="102">
        <v>27</v>
      </c>
      <c r="H271" s="101"/>
      <c r="I271" s="102">
        <v>4</v>
      </c>
      <c r="J271" s="101"/>
      <c r="K271" s="101">
        <v>31</v>
      </c>
      <c r="L271" s="101">
        <v>10000</v>
      </c>
      <c r="M271" s="101"/>
      <c r="N271" s="101"/>
      <c r="O271" s="101">
        <v>10000</v>
      </c>
      <c r="P271" s="101"/>
      <c r="Q271" s="101">
        <v>10000</v>
      </c>
      <c r="R271" s="101">
        <v>302847</v>
      </c>
      <c r="S271" s="101">
        <v>11217</v>
      </c>
      <c r="T271" s="101" t="s">
        <v>48</v>
      </c>
      <c r="U271" s="122"/>
      <c r="V271" s="100"/>
    </row>
    <row r="272" spans="1:22" s="95" customFormat="1" ht="24.75" customHeight="1" x14ac:dyDescent="0.25">
      <c r="A272" s="138"/>
      <c r="B272" s="136">
        <v>12</v>
      </c>
      <c r="C272" s="97" t="s">
        <v>154</v>
      </c>
      <c r="D272" s="101" t="s">
        <v>438</v>
      </c>
      <c r="E272" s="101" t="s">
        <v>9</v>
      </c>
      <c r="F272" s="101" t="s">
        <v>188</v>
      </c>
      <c r="G272" s="102">
        <v>12</v>
      </c>
      <c r="H272" s="101"/>
      <c r="I272" s="102">
        <v>4</v>
      </c>
      <c r="J272" s="101"/>
      <c r="K272" s="101">
        <v>16</v>
      </c>
      <c r="L272" s="101">
        <v>8000</v>
      </c>
      <c r="M272" s="101"/>
      <c r="N272" s="101">
        <v>3871</v>
      </c>
      <c r="O272" s="101">
        <v>4129</v>
      </c>
      <c r="P272" s="101"/>
      <c r="Q272" s="101">
        <v>4129</v>
      </c>
      <c r="R272" s="101">
        <v>130000</v>
      </c>
      <c r="S272" s="101">
        <v>4815</v>
      </c>
      <c r="T272" s="101" t="s">
        <v>427</v>
      </c>
      <c r="U272" s="122"/>
      <c r="V272" s="106"/>
    </row>
    <row r="273" spans="1:21" s="111" customFormat="1" ht="27" customHeight="1" x14ac:dyDescent="0.25">
      <c r="A273" s="138"/>
      <c r="B273" s="149" t="s">
        <v>5</v>
      </c>
      <c r="C273" s="150"/>
      <c r="D273" s="150"/>
      <c r="E273" s="150"/>
      <c r="F273" s="150"/>
      <c r="G273" s="150"/>
      <c r="H273" s="150"/>
      <c r="I273" s="150"/>
      <c r="J273" s="150"/>
      <c r="K273" s="151"/>
      <c r="L273" s="110">
        <f>SUM(L261:M272)</f>
        <v>140250</v>
      </c>
      <c r="M273" s="110"/>
      <c r="N273" s="110">
        <f>SUM(N261:N272)</f>
        <v>6960</v>
      </c>
      <c r="O273" s="110">
        <f>SUM(O261:O272)</f>
        <v>105290</v>
      </c>
      <c r="P273" s="110">
        <f>SUM(P261:P272)</f>
        <v>16000</v>
      </c>
      <c r="Q273" s="110">
        <f>SUM(Q261:Q272)</f>
        <v>121290</v>
      </c>
      <c r="R273" s="110"/>
      <c r="S273" s="110"/>
      <c r="T273" s="110"/>
      <c r="U273" s="124"/>
    </row>
    <row r="274" spans="1:21" s="95" customFormat="1" ht="15.75" customHeight="1" x14ac:dyDescent="0.25">
      <c r="U274" s="123"/>
    </row>
    <row r="275" spans="1:21" s="95" customFormat="1" ht="15.75" customHeight="1" x14ac:dyDescent="0.25">
      <c r="U275" s="123"/>
    </row>
    <row r="276" spans="1:21" s="95" customFormat="1" ht="15.75" customHeight="1" x14ac:dyDescent="0.25">
      <c r="U276" s="123"/>
    </row>
    <row r="277" spans="1:21" s="95" customFormat="1" ht="15.75" customHeight="1" x14ac:dyDescent="0.25">
      <c r="U277" s="123"/>
    </row>
    <row r="278" spans="1:21" s="95" customFormat="1" ht="15.75" customHeight="1" x14ac:dyDescent="0.25">
      <c r="U278" s="123"/>
    </row>
    <row r="279" spans="1:21" s="95" customFormat="1" ht="15.75" customHeight="1" x14ac:dyDescent="0.25">
      <c r="U279" s="123"/>
    </row>
    <row r="280" spans="1:21" s="95" customFormat="1" ht="15.75" customHeight="1" x14ac:dyDescent="0.25">
      <c r="U280" s="123"/>
    </row>
    <row r="281" spans="1:21" s="95" customFormat="1" ht="15.75" customHeight="1" x14ac:dyDescent="0.25">
      <c r="U281" s="123"/>
    </row>
    <row r="282" spans="1:21" s="95" customFormat="1" ht="15.75" customHeight="1" x14ac:dyDescent="0.25">
      <c r="U282" s="123"/>
    </row>
    <row r="283" spans="1:21" s="95" customFormat="1" ht="15.75" customHeight="1" x14ac:dyDescent="0.25">
      <c r="U283" s="123"/>
    </row>
    <row r="284" spans="1:21" s="95" customFormat="1" ht="15.75" customHeight="1" x14ac:dyDescent="0.25">
      <c r="U284" s="123"/>
    </row>
    <row r="285" spans="1:21" s="95" customFormat="1" ht="15.75" customHeight="1" x14ac:dyDescent="0.25">
      <c r="U285" s="123"/>
    </row>
    <row r="286" spans="1:21" s="95" customFormat="1" ht="15.75" customHeight="1" x14ac:dyDescent="0.25">
      <c r="U286" s="123"/>
    </row>
    <row r="287" spans="1:21" s="95" customFormat="1" ht="15.75" customHeight="1" x14ac:dyDescent="0.25">
      <c r="U287" s="123"/>
    </row>
    <row r="288" spans="1:21" s="95" customFormat="1" ht="15.75" customHeight="1" x14ac:dyDescent="0.25">
      <c r="U288" s="123"/>
    </row>
    <row r="289" spans="21:21" s="95" customFormat="1" ht="15.75" customHeight="1" x14ac:dyDescent="0.25">
      <c r="U289" s="123"/>
    </row>
    <row r="290" spans="21:21" s="95" customFormat="1" ht="15.75" customHeight="1" x14ac:dyDescent="0.25">
      <c r="U290" s="123"/>
    </row>
    <row r="291" spans="21:21" s="95" customFormat="1" ht="15.75" customHeight="1" x14ac:dyDescent="0.25">
      <c r="U291" s="123"/>
    </row>
    <row r="292" spans="21:21" s="95" customFormat="1" ht="15.75" customHeight="1" x14ac:dyDescent="0.25">
      <c r="U292" s="123"/>
    </row>
    <row r="293" spans="21:21" s="95" customFormat="1" ht="15.75" customHeight="1" x14ac:dyDescent="0.25">
      <c r="U293" s="123"/>
    </row>
    <row r="294" spans="21:21" s="95" customFormat="1" ht="15.75" customHeight="1" x14ac:dyDescent="0.25">
      <c r="U294" s="123"/>
    </row>
    <row r="295" spans="21:21" s="95" customFormat="1" ht="15.75" customHeight="1" x14ac:dyDescent="0.25">
      <c r="U295" s="123"/>
    </row>
    <row r="296" spans="21:21" s="95" customFormat="1" ht="15.75" customHeight="1" x14ac:dyDescent="0.25">
      <c r="U296" s="123"/>
    </row>
    <row r="297" spans="21:21" s="95" customFormat="1" ht="15.75" customHeight="1" x14ac:dyDescent="0.25">
      <c r="U297" s="123"/>
    </row>
    <row r="298" spans="21:21" s="95" customFormat="1" ht="15.75" customHeight="1" x14ac:dyDescent="0.25">
      <c r="U298" s="123"/>
    </row>
    <row r="299" spans="21:21" s="95" customFormat="1" ht="15.75" customHeight="1" x14ac:dyDescent="0.25">
      <c r="U299" s="123"/>
    </row>
    <row r="300" spans="21:21" s="95" customFormat="1" ht="15.75" customHeight="1" x14ac:dyDescent="0.25">
      <c r="U300" s="123"/>
    </row>
    <row r="301" spans="21:21" s="95" customFormat="1" ht="15.75" customHeight="1" x14ac:dyDescent="0.25">
      <c r="U301" s="123"/>
    </row>
    <row r="302" spans="21:21" s="95" customFormat="1" ht="15.75" customHeight="1" x14ac:dyDescent="0.25">
      <c r="U302" s="123"/>
    </row>
    <row r="303" spans="21:21" s="95" customFormat="1" ht="15.75" customHeight="1" x14ac:dyDescent="0.25">
      <c r="U303" s="123"/>
    </row>
    <row r="304" spans="21:21" s="95" customFormat="1" ht="15.75" customHeight="1" x14ac:dyDescent="0.25">
      <c r="U304" s="123"/>
    </row>
    <row r="305" spans="21:21" s="95" customFormat="1" ht="15.75" customHeight="1" x14ac:dyDescent="0.25">
      <c r="U305" s="123"/>
    </row>
    <row r="306" spans="21:21" s="95" customFormat="1" ht="15.75" customHeight="1" x14ac:dyDescent="0.25">
      <c r="U306" s="123"/>
    </row>
    <row r="307" spans="21:21" s="95" customFormat="1" ht="15.75" customHeight="1" x14ac:dyDescent="0.25">
      <c r="U307" s="123"/>
    </row>
    <row r="308" spans="21:21" s="95" customFormat="1" ht="15.75" customHeight="1" x14ac:dyDescent="0.25">
      <c r="U308" s="123"/>
    </row>
    <row r="309" spans="21:21" s="95" customFormat="1" ht="15.75" customHeight="1" x14ac:dyDescent="0.25">
      <c r="U309" s="123"/>
    </row>
    <row r="310" spans="21:21" s="95" customFormat="1" ht="15.75" customHeight="1" x14ac:dyDescent="0.25">
      <c r="U310" s="123"/>
    </row>
    <row r="311" spans="21:21" s="95" customFormat="1" ht="15.75" customHeight="1" x14ac:dyDescent="0.25">
      <c r="U311" s="123"/>
    </row>
    <row r="312" spans="21:21" s="95" customFormat="1" ht="15.75" customHeight="1" x14ac:dyDescent="0.25">
      <c r="U312" s="123"/>
    </row>
    <row r="313" spans="21:21" s="95" customFormat="1" ht="15.75" customHeight="1" x14ac:dyDescent="0.25">
      <c r="U313" s="123"/>
    </row>
    <row r="314" spans="21:21" s="95" customFormat="1" ht="15.75" customHeight="1" x14ac:dyDescent="0.25">
      <c r="U314" s="123"/>
    </row>
    <row r="315" spans="21:21" s="95" customFormat="1" ht="15.75" customHeight="1" x14ac:dyDescent="0.25">
      <c r="U315" s="123"/>
    </row>
    <row r="316" spans="21:21" s="95" customFormat="1" ht="15.75" customHeight="1" x14ac:dyDescent="0.25">
      <c r="U316" s="123"/>
    </row>
    <row r="317" spans="21:21" s="95" customFormat="1" ht="15.75" customHeight="1" x14ac:dyDescent="0.25">
      <c r="U317" s="123"/>
    </row>
    <row r="318" spans="21:21" s="95" customFormat="1" ht="15.75" customHeight="1" x14ac:dyDescent="0.25">
      <c r="U318" s="123"/>
    </row>
    <row r="319" spans="21:21" s="95" customFormat="1" ht="15.75" customHeight="1" x14ac:dyDescent="0.25">
      <c r="U319" s="123"/>
    </row>
    <row r="320" spans="21:21" s="95" customFormat="1" ht="15.75" customHeight="1" x14ac:dyDescent="0.25">
      <c r="U320" s="123"/>
    </row>
    <row r="321" spans="21:21" s="95" customFormat="1" ht="15.75" customHeight="1" x14ac:dyDescent="0.25">
      <c r="U321" s="123"/>
    </row>
    <row r="322" spans="21:21" s="95" customFormat="1" ht="15.75" customHeight="1" x14ac:dyDescent="0.25">
      <c r="U322" s="123"/>
    </row>
    <row r="323" spans="21:21" s="95" customFormat="1" ht="15.75" customHeight="1" x14ac:dyDescent="0.25">
      <c r="U323" s="123"/>
    </row>
    <row r="324" spans="21:21" s="95" customFormat="1" ht="15.75" customHeight="1" x14ac:dyDescent="0.25">
      <c r="U324" s="123"/>
    </row>
    <row r="325" spans="21:21" s="95" customFormat="1" ht="15.75" customHeight="1" x14ac:dyDescent="0.25">
      <c r="U325" s="123"/>
    </row>
    <row r="326" spans="21:21" s="95" customFormat="1" ht="15.75" customHeight="1" x14ac:dyDescent="0.25">
      <c r="U326" s="123"/>
    </row>
    <row r="327" spans="21:21" s="95" customFormat="1" ht="15.75" customHeight="1" x14ac:dyDescent="0.25">
      <c r="U327" s="123"/>
    </row>
    <row r="328" spans="21:21" s="95" customFormat="1" ht="15.75" customHeight="1" x14ac:dyDescent="0.25">
      <c r="U328" s="123"/>
    </row>
    <row r="329" spans="21:21" s="95" customFormat="1" ht="15.75" customHeight="1" x14ac:dyDescent="0.25">
      <c r="U329" s="123"/>
    </row>
    <row r="330" spans="21:21" s="95" customFormat="1" ht="15.75" customHeight="1" x14ac:dyDescent="0.25">
      <c r="U330" s="123"/>
    </row>
    <row r="331" spans="21:21" s="95" customFormat="1" ht="15.75" customHeight="1" x14ac:dyDescent="0.25">
      <c r="U331" s="123"/>
    </row>
    <row r="332" spans="21:21" s="95" customFormat="1" ht="15.75" customHeight="1" x14ac:dyDescent="0.25">
      <c r="U332" s="123"/>
    </row>
    <row r="333" spans="21:21" s="95" customFormat="1" ht="15.75" customHeight="1" x14ac:dyDescent="0.25">
      <c r="U333" s="123"/>
    </row>
    <row r="334" spans="21:21" s="95" customFormat="1" ht="15.75" customHeight="1" x14ac:dyDescent="0.25">
      <c r="U334" s="123"/>
    </row>
    <row r="335" spans="21:21" s="95" customFormat="1" ht="15.75" customHeight="1" x14ac:dyDescent="0.25">
      <c r="U335" s="123"/>
    </row>
    <row r="336" spans="21:21" s="95" customFormat="1" ht="15.75" customHeight="1" x14ac:dyDescent="0.25">
      <c r="U336" s="123"/>
    </row>
    <row r="337" spans="21:21" s="95" customFormat="1" ht="15.75" customHeight="1" x14ac:dyDescent="0.25">
      <c r="U337" s="123"/>
    </row>
    <row r="338" spans="21:21" s="95" customFormat="1" ht="15.75" customHeight="1" x14ac:dyDescent="0.25">
      <c r="U338" s="123"/>
    </row>
    <row r="339" spans="21:21" s="95" customFormat="1" ht="15.75" customHeight="1" x14ac:dyDescent="0.25">
      <c r="U339" s="123"/>
    </row>
    <row r="340" spans="21:21" s="95" customFormat="1" ht="15.75" customHeight="1" x14ac:dyDescent="0.25">
      <c r="U340" s="123"/>
    </row>
    <row r="341" spans="21:21" s="95" customFormat="1" ht="15.75" customHeight="1" x14ac:dyDescent="0.25">
      <c r="U341" s="123"/>
    </row>
    <row r="342" spans="21:21" s="95" customFormat="1" ht="15.75" customHeight="1" x14ac:dyDescent="0.25">
      <c r="U342" s="123"/>
    </row>
    <row r="343" spans="21:21" s="95" customFormat="1" ht="15.75" customHeight="1" x14ac:dyDescent="0.25">
      <c r="U343" s="123"/>
    </row>
    <row r="344" spans="21:21" s="95" customFormat="1" ht="15.75" customHeight="1" x14ac:dyDescent="0.25">
      <c r="U344" s="123"/>
    </row>
    <row r="345" spans="21:21" s="95" customFormat="1" ht="15.75" customHeight="1" x14ac:dyDescent="0.25">
      <c r="U345" s="123"/>
    </row>
    <row r="346" spans="21:21" s="95" customFormat="1" ht="15.75" customHeight="1" x14ac:dyDescent="0.25">
      <c r="U346" s="123"/>
    </row>
    <row r="347" spans="21:21" s="95" customFormat="1" ht="15.75" customHeight="1" x14ac:dyDescent="0.25">
      <c r="U347" s="123"/>
    </row>
    <row r="348" spans="21:21" s="95" customFormat="1" ht="15.75" customHeight="1" x14ac:dyDescent="0.25">
      <c r="U348" s="123"/>
    </row>
    <row r="349" spans="21:21" s="95" customFormat="1" ht="15.75" customHeight="1" x14ac:dyDescent="0.25">
      <c r="U349" s="123"/>
    </row>
    <row r="350" spans="21:21" s="95" customFormat="1" ht="15.75" customHeight="1" x14ac:dyDescent="0.25">
      <c r="U350" s="123"/>
    </row>
    <row r="351" spans="21:21" s="95" customFormat="1" ht="15.75" customHeight="1" x14ac:dyDescent="0.25">
      <c r="U351" s="123"/>
    </row>
    <row r="352" spans="21:21" s="95" customFormat="1" ht="15.75" customHeight="1" x14ac:dyDescent="0.25">
      <c r="U352" s="123"/>
    </row>
    <row r="353" spans="21:21" s="95" customFormat="1" ht="15.75" customHeight="1" x14ac:dyDescent="0.25">
      <c r="U353" s="123"/>
    </row>
    <row r="354" spans="21:21" s="95" customFormat="1" ht="15.75" customHeight="1" x14ac:dyDescent="0.25">
      <c r="U354" s="123"/>
    </row>
    <row r="355" spans="21:21" s="95" customFormat="1" ht="15.75" customHeight="1" x14ac:dyDescent="0.25">
      <c r="U355" s="123"/>
    </row>
    <row r="356" spans="21:21" s="95" customFormat="1" ht="15.75" customHeight="1" x14ac:dyDescent="0.25">
      <c r="U356" s="123"/>
    </row>
    <row r="357" spans="21:21" s="95" customFormat="1" ht="15.75" customHeight="1" x14ac:dyDescent="0.25">
      <c r="U357" s="123"/>
    </row>
    <row r="358" spans="21:21" s="95" customFormat="1" ht="15.75" customHeight="1" x14ac:dyDescent="0.25">
      <c r="U358" s="123"/>
    </row>
    <row r="359" spans="21:21" s="95" customFormat="1" ht="15.75" customHeight="1" x14ac:dyDescent="0.25">
      <c r="U359" s="123"/>
    </row>
    <row r="360" spans="21:21" s="95" customFormat="1" ht="15.75" customHeight="1" x14ac:dyDescent="0.25">
      <c r="U360" s="123"/>
    </row>
    <row r="361" spans="21:21" s="95" customFormat="1" ht="15.75" customHeight="1" x14ac:dyDescent="0.25">
      <c r="U361" s="123"/>
    </row>
    <row r="362" spans="21:21" s="95" customFormat="1" ht="15.75" customHeight="1" x14ac:dyDescent="0.25">
      <c r="U362" s="123"/>
    </row>
    <row r="363" spans="21:21" s="95" customFormat="1" ht="15.75" customHeight="1" x14ac:dyDescent="0.25">
      <c r="U363" s="123"/>
    </row>
    <row r="364" spans="21:21" s="95" customFormat="1" ht="15.75" customHeight="1" x14ac:dyDescent="0.25">
      <c r="U364" s="123"/>
    </row>
    <row r="365" spans="21:21" s="95" customFormat="1" ht="15.75" customHeight="1" x14ac:dyDescent="0.25">
      <c r="U365" s="123"/>
    </row>
    <row r="366" spans="21:21" s="95" customFormat="1" ht="15.75" customHeight="1" x14ac:dyDescent="0.25">
      <c r="U366" s="123"/>
    </row>
    <row r="367" spans="21:21" s="95" customFormat="1" ht="15.75" customHeight="1" x14ac:dyDescent="0.25">
      <c r="U367" s="123"/>
    </row>
    <row r="368" spans="21:21" s="95" customFormat="1" ht="15.75" customHeight="1" x14ac:dyDescent="0.25">
      <c r="U368" s="123"/>
    </row>
    <row r="369" spans="21:21" s="95" customFormat="1" ht="15.75" customHeight="1" x14ac:dyDescent="0.25">
      <c r="U369" s="123"/>
    </row>
    <row r="370" spans="21:21" s="95" customFormat="1" ht="15.75" customHeight="1" x14ac:dyDescent="0.25">
      <c r="U370" s="123"/>
    </row>
    <row r="371" spans="21:21" s="95" customFormat="1" ht="15.75" customHeight="1" x14ac:dyDescent="0.25">
      <c r="U371" s="123"/>
    </row>
    <row r="372" spans="21:21" s="95" customFormat="1" ht="15.75" customHeight="1" x14ac:dyDescent="0.25">
      <c r="U372" s="123"/>
    </row>
    <row r="373" spans="21:21" s="95" customFormat="1" ht="15.75" customHeight="1" x14ac:dyDescent="0.25">
      <c r="U373" s="123"/>
    </row>
    <row r="374" spans="21:21" s="95" customFormat="1" ht="15.75" customHeight="1" x14ac:dyDescent="0.25">
      <c r="U374" s="123"/>
    </row>
    <row r="375" spans="21:21" s="95" customFormat="1" ht="15.75" customHeight="1" x14ac:dyDescent="0.25">
      <c r="U375" s="123"/>
    </row>
    <row r="376" spans="21:21" s="95" customFormat="1" ht="15.75" customHeight="1" x14ac:dyDescent="0.25">
      <c r="U376" s="123"/>
    </row>
    <row r="377" spans="21:21" s="95" customFormat="1" ht="15.75" customHeight="1" x14ac:dyDescent="0.25">
      <c r="U377" s="123"/>
    </row>
    <row r="378" spans="21:21" s="95" customFormat="1" ht="15.75" customHeight="1" x14ac:dyDescent="0.25">
      <c r="U378" s="123"/>
    </row>
    <row r="379" spans="21:21" s="95" customFormat="1" ht="15.75" customHeight="1" x14ac:dyDescent="0.25">
      <c r="U379" s="123"/>
    </row>
    <row r="380" spans="21:21" s="95" customFormat="1" ht="15.75" customHeight="1" x14ac:dyDescent="0.25">
      <c r="U380" s="123"/>
    </row>
    <row r="381" spans="21:21" s="95" customFormat="1" ht="15.75" customHeight="1" x14ac:dyDescent="0.25">
      <c r="U381" s="123"/>
    </row>
    <row r="382" spans="21:21" s="95" customFormat="1" ht="15.75" customHeight="1" x14ac:dyDescent="0.25">
      <c r="U382" s="123"/>
    </row>
  </sheetData>
  <mergeCells count="30">
    <mergeCell ref="B258:K258"/>
    <mergeCell ref="B259:U259"/>
    <mergeCell ref="B273:K273"/>
    <mergeCell ref="B208:U208"/>
    <mergeCell ref="B227:K227"/>
    <mergeCell ref="B228:U228"/>
    <mergeCell ref="B248:K248"/>
    <mergeCell ref="B249:U249"/>
    <mergeCell ref="B104:K104"/>
    <mergeCell ref="B1:U1"/>
    <mergeCell ref="B2:U2"/>
    <mergeCell ref="B36:K36"/>
    <mergeCell ref="B37:U37"/>
    <mergeCell ref="B59:K59"/>
    <mergeCell ref="A3:A273"/>
    <mergeCell ref="B156:K156"/>
    <mergeCell ref="B157:U157"/>
    <mergeCell ref="B179:K179"/>
    <mergeCell ref="B180:U180"/>
    <mergeCell ref="B207:K207"/>
    <mergeCell ref="B105:U105"/>
    <mergeCell ref="B133:K133"/>
    <mergeCell ref="B134:D134"/>
    <mergeCell ref="E134:H134"/>
    <mergeCell ref="I134:L134"/>
    <mergeCell ref="M134:O134"/>
    <mergeCell ref="P134:U134"/>
    <mergeCell ref="B60:U60"/>
    <mergeCell ref="B81:K81"/>
    <mergeCell ref="B82:U8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Rangpur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2020-02-03T05:05:32Z</dcterms:modified>
</cp:coreProperties>
</file>