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ja\Desktop\Old Classes\ACCT411\FINAL FINANCE PROJECT\"/>
    </mc:Choice>
  </mc:AlternateContent>
  <xr:revisionPtr revIDLastSave="0" documentId="10_ncr:100000_{42856CB6-1F20-4710-B0DC-56DB52A1086C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Income Statement" sheetId="1" r:id="rId1"/>
    <sheet name="Retained Earnings" sheetId="2" r:id="rId2"/>
    <sheet name="Balance Sheet" sheetId="3" r:id="rId3"/>
    <sheet name="Cash Flow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1" i="3" s="1"/>
  <c r="E30" i="4" l="1"/>
  <c r="E28" i="4"/>
  <c r="E32" i="4" s="1"/>
  <c r="E20" i="4"/>
  <c r="E8" i="4"/>
  <c r="E7" i="4"/>
  <c r="E10" i="4"/>
  <c r="E4" i="4"/>
  <c r="E13" i="3"/>
  <c r="D18" i="1"/>
  <c r="D12" i="1"/>
  <c r="D5" i="1"/>
  <c r="D23" i="1" s="1"/>
  <c r="E4" i="2" s="1"/>
  <c r="E6" i="2" s="1"/>
  <c r="E30" i="3" s="1"/>
  <c r="E11" i="4" l="1"/>
  <c r="E34" i="4" l="1"/>
  <c r="E4" i="3" s="1"/>
  <c r="E8" i="3" l="1"/>
  <c r="E15" i="3" s="1"/>
</calcChain>
</file>

<file path=xl/sharedStrings.xml><?xml version="1.0" encoding="utf-8"?>
<sst xmlns="http://schemas.openxmlformats.org/spreadsheetml/2006/main" count="71" uniqueCount="65">
  <si>
    <t>Income Statement</t>
  </si>
  <si>
    <t>Revenue</t>
  </si>
  <si>
    <t>Cost of Good Sold</t>
  </si>
  <si>
    <t>Gross Profit</t>
  </si>
  <si>
    <t>Operating Expenses</t>
  </si>
  <si>
    <t>Selling Expense</t>
  </si>
  <si>
    <t>Total Operating Expense</t>
  </si>
  <si>
    <t>Manufacturing Overhead</t>
  </si>
  <si>
    <t>Financial Revenue &amp; Expenses</t>
  </si>
  <si>
    <t>Gain on ST Investment</t>
  </si>
  <si>
    <t>Loss on ST Investment</t>
  </si>
  <si>
    <t>Interest Expense</t>
  </si>
  <si>
    <t>Net Income</t>
  </si>
  <si>
    <t>Retained Earnings</t>
  </si>
  <si>
    <t>Beginning Retained Earnings</t>
  </si>
  <si>
    <t>Plus: Net Income</t>
  </si>
  <si>
    <t>Less: Dividends</t>
  </si>
  <si>
    <t>Ending Retained Earnings</t>
  </si>
  <si>
    <t>Balance Sheet</t>
  </si>
  <si>
    <t>Assets</t>
  </si>
  <si>
    <t>Cash</t>
  </si>
  <si>
    <t>Inventory</t>
  </si>
  <si>
    <t>Total Current Assets</t>
  </si>
  <si>
    <t>Property, Plant and Equipment</t>
  </si>
  <si>
    <t>Less: Accumulated Depreciation</t>
  </si>
  <si>
    <t>Net Property Plant and Equipment</t>
  </si>
  <si>
    <t>Total Assets</t>
  </si>
  <si>
    <t>Liabilities &amp; Equity</t>
  </si>
  <si>
    <t>Accounts Payable</t>
  </si>
  <si>
    <t>Interest Payable</t>
  </si>
  <si>
    <t>Notes Payable</t>
  </si>
  <si>
    <t>Owners Equity</t>
  </si>
  <si>
    <t>Common Stock</t>
  </si>
  <si>
    <t>Total Liabilities and Equity</t>
  </si>
  <si>
    <t>Cash Flows</t>
  </si>
  <si>
    <t>Operating</t>
  </si>
  <si>
    <t>Cash Receipts From Customers</t>
  </si>
  <si>
    <t>Cash Paid For</t>
  </si>
  <si>
    <t>Inventory Purchases</t>
  </si>
  <si>
    <t>Interest</t>
  </si>
  <si>
    <t>Net Cash Flow from Operations</t>
  </si>
  <si>
    <t>Investing</t>
  </si>
  <si>
    <t>Cash Receipts From</t>
  </si>
  <si>
    <t>Sale of ST Investments</t>
  </si>
  <si>
    <t>Purchase of ST Investments</t>
  </si>
  <si>
    <t>Net Cash Flow from Investing</t>
  </si>
  <si>
    <t>Financing</t>
  </si>
  <si>
    <t>Issue of Stock</t>
  </si>
  <si>
    <t>Borrowing</t>
  </si>
  <si>
    <t>Stock Redemption</t>
  </si>
  <si>
    <t>Repayment of Loans</t>
  </si>
  <si>
    <t>Dividends</t>
  </si>
  <si>
    <t>Net Cash Flow from Financing</t>
  </si>
  <si>
    <t>Net Cash Flow</t>
  </si>
  <si>
    <t>Administrative Expense</t>
  </si>
  <si>
    <t>Prepaid Utilities</t>
  </si>
  <si>
    <t>Prepaid Insurance</t>
  </si>
  <si>
    <t>Salaries Payable</t>
  </si>
  <si>
    <t>Bonds Payable</t>
  </si>
  <si>
    <t>Total Liabilities</t>
  </si>
  <si>
    <t>Other Accrued Expenses Payable</t>
  </si>
  <si>
    <t>Gain/(Loss)</t>
  </si>
  <si>
    <t>Salaries Expense</t>
  </si>
  <si>
    <t>Purchase of fixed assets</t>
  </si>
  <si>
    <t>Proceeds from ST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</si>
</sst>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0" fillId="0" borderId="3" xfId="1" applyFont="1" applyBorder="1"/>
    <xf numFmtId="0" fontId="2" fillId="0" borderId="0" xfId="0" applyFont="1"/>
    <xf numFmtId="0" fontId="3" fillId="0" borderId="0" xfId="0" applyFont="1" applyAlignment="1"/>
    <xf numFmtId="8" fontId="0" fillId="0" borderId="0" xfId="1" applyNumberFormat="1" applyFont="1"/>
    <xf numFmtId="7" fontId="4" fillId="0" borderId="0" xfId="1" applyNumberFormat="1" applyFont="1"/>
    <xf numFmtId="44" fontId="2" fillId="0" borderId="0" xfId="1" applyFont="1"/>
    <xf numFmtId="44" fontId="2" fillId="0" borderId="2" xfId="1" applyFont="1" applyBorder="1"/>
    <xf numFmtId="8" fontId="2" fillId="0" borderId="0" xfId="1" applyNumberFormat="1" applyFont="1"/>
    <xf numFmtId="44" fontId="2" fillId="0" borderId="3" xfId="1" applyFont="1" applyBorder="1"/>
    <xf numFmtId="7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D4" sqref="D4"/>
    </sheetView>
  </sheetViews>
  <sheetFormatPr defaultRowHeight="15" x14ac:dyDescent="0.25"/>
  <cols>
    <col min="4" max="4" width="12.5703125" style="1" bestFit="1" customWidth="1"/>
  </cols>
  <sheetData>
    <row r="1" spans="1:5" x14ac:dyDescent="0.25">
      <c r="A1" s="5" t="s">
        <v>0</v>
      </c>
      <c r="B1" s="5"/>
      <c r="C1" s="5"/>
    </row>
    <row r="3" spans="1:5" x14ac:dyDescent="0.25">
      <c r="A3" t="s">
        <v>1</v>
      </c>
      <c r="D3" s="1">
        <v>175000</v>
      </c>
    </row>
    <row r="4" spans="1:5" x14ac:dyDescent="0.25">
      <c r="A4" t="s">
        <v>2</v>
      </c>
      <c r="D4" s="2">
        <v>15000</v>
      </c>
    </row>
    <row r="5" spans="1:5" ht="15.75" thickBot="1" x14ac:dyDescent="0.3">
      <c r="A5" s="4" t="s">
        <v>3</v>
      </c>
      <c r="B5" s="4"/>
      <c r="C5" s="4"/>
      <c r="D5" s="9">
        <f>D3-D4</f>
        <v>160000</v>
      </c>
    </row>
    <row r="6" spans="1:5" ht="15.75" thickTop="1" x14ac:dyDescent="0.25"/>
    <row r="8" spans="1:5" x14ac:dyDescent="0.25">
      <c r="A8" t="s">
        <v>4</v>
      </c>
    </row>
    <row r="9" spans="1:5" x14ac:dyDescent="0.25">
      <c r="A9" t="s">
        <v>5</v>
      </c>
      <c r="D9" s="1">
        <v>5000</v>
      </c>
    </row>
    <row r="10" spans="1:5" x14ac:dyDescent="0.25">
      <c r="A10" t="s">
        <v>54</v>
      </c>
      <c r="D10" s="1">
        <v>10000</v>
      </c>
    </row>
    <row r="11" spans="1:5" x14ac:dyDescent="0.25">
      <c r="A11" t="s">
        <v>7</v>
      </c>
      <c r="D11" s="2">
        <v>7500</v>
      </c>
    </row>
    <row r="12" spans="1:5" ht="15.75" thickBot="1" x14ac:dyDescent="0.3">
      <c r="A12" s="4" t="s">
        <v>6</v>
      </c>
      <c r="B12" s="4"/>
      <c r="C12" s="4"/>
      <c r="D12" s="9">
        <f>SUM(D9:D11)</f>
        <v>22500</v>
      </c>
    </row>
    <row r="13" spans="1:5" ht="15.75" thickTop="1" x14ac:dyDescent="0.25"/>
    <row r="15" spans="1:5" x14ac:dyDescent="0.25">
      <c r="A15" t="s">
        <v>8</v>
      </c>
    </row>
    <row r="16" spans="1:5" x14ac:dyDescent="0.25">
      <c r="A16" t="s">
        <v>9</v>
      </c>
      <c r="D16" s="6">
        <v>157.21</v>
      </c>
      <c r="E16" s="1"/>
    </row>
    <row r="17" spans="1:5" ht="15.75" thickBot="1" x14ac:dyDescent="0.3">
      <c r="A17" t="s">
        <v>10</v>
      </c>
      <c r="D17" s="3">
        <v>20.21</v>
      </c>
      <c r="E17" s="1"/>
    </row>
    <row r="18" spans="1:5" ht="15.75" thickTop="1" x14ac:dyDescent="0.25">
      <c r="A18" s="4" t="s">
        <v>61</v>
      </c>
      <c r="B18" s="4"/>
      <c r="C18" s="4"/>
      <c r="D18" s="10">
        <f>D16-D17</f>
        <v>137</v>
      </c>
    </row>
    <row r="20" spans="1:5" x14ac:dyDescent="0.25">
      <c r="A20" t="s">
        <v>11</v>
      </c>
      <c r="D20" s="7">
        <v>58</v>
      </c>
      <c r="E20" s="1"/>
    </row>
    <row r="23" spans="1:5" ht="15.75" thickBot="1" x14ac:dyDescent="0.3">
      <c r="A23" s="4" t="s">
        <v>12</v>
      </c>
      <c r="B23" s="4"/>
      <c r="C23" s="4"/>
      <c r="D23" s="11">
        <f>D5-D12+D18-D20</f>
        <v>137579</v>
      </c>
    </row>
    <row r="24" spans="1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A6" sqref="A6"/>
    </sheetView>
  </sheetViews>
  <sheetFormatPr defaultRowHeight="15" x14ac:dyDescent="0.25"/>
  <cols>
    <col min="5" max="5" width="12.5703125" style="1" bestFit="1" customWidth="1"/>
  </cols>
  <sheetData>
    <row r="1" spans="1:5" x14ac:dyDescent="0.25">
      <c r="A1" s="5" t="s">
        <v>13</v>
      </c>
      <c r="B1" s="5"/>
      <c r="C1" s="5"/>
    </row>
    <row r="3" spans="1:5" x14ac:dyDescent="0.25">
      <c r="A3" t="s">
        <v>14</v>
      </c>
      <c r="E3" s="1">
        <v>0</v>
      </c>
    </row>
    <row r="4" spans="1:5" x14ac:dyDescent="0.25">
      <c r="A4" t="s">
        <v>15</v>
      </c>
      <c r="E4" s="1">
        <f>'Income Statement'!D23</f>
        <v>137579</v>
      </c>
    </row>
    <row r="5" spans="1:5" x14ac:dyDescent="0.25">
      <c r="A5" t="s">
        <v>16</v>
      </c>
      <c r="E5" s="2">
        <v>188</v>
      </c>
    </row>
    <row r="6" spans="1:5" ht="15.75" thickBot="1" x14ac:dyDescent="0.3">
      <c r="A6" s="4" t="s">
        <v>17</v>
      </c>
      <c r="E6" s="9">
        <f>E3+E4-E5</f>
        <v>137391</v>
      </c>
    </row>
    <row r="7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topLeftCell="A13" workbookViewId="0">
      <selection activeCell="I24" sqref="I24"/>
    </sheetView>
  </sheetViews>
  <sheetFormatPr defaultRowHeight="15" x14ac:dyDescent="0.25"/>
  <cols>
    <col min="5" max="5" width="12.5703125" style="1" bestFit="1" customWidth="1"/>
  </cols>
  <sheetData>
    <row r="1" spans="1:5" x14ac:dyDescent="0.25">
      <c r="A1" s="13" t="s">
        <v>18</v>
      </c>
      <c r="B1" s="13"/>
      <c r="C1" s="13"/>
    </row>
    <row r="3" spans="1:5" x14ac:dyDescent="0.25">
      <c r="A3" s="4" t="s">
        <v>19</v>
      </c>
    </row>
    <row r="4" spans="1:5" x14ac:dyDescent="0.25">
      <c r="A4" t="s">
        <v>20</v>
      </c>
      <c r="E4" s="1">
        <f>'Cash Flows'!E34</f>
        <v>121799</v>
      </c>
    </row>
    <row r="5" spans="1:5" x14ac:dyDescent="0.25">
      <c r="A5" t="s">
        <v>55</v>
      </c>
      <c r="E5" s="1">
        <v>3000</v>
      </c>
    </row>
    <row r="6" spans="1:5" x14ac:dyDescent="0.25">
      <c r="A6" t="s">
        <v>56</v>
      </c>
      <c r="E6" s="1">
        <v>1000</v>
      </c>
    </row>
    <row r="7" spans="1:5" x14ac:dyDescent="0.25">
      <c r="A7" t="s">
        <v>21</v>
      </c>
      <c r="E7" s="1">
        <v>15000</v>
      </c>
    </row>
    <row r="8" spans="1:5" x14ac:dyDescent="0.25">
      <c r="A8" s="4" t="s">
        <v>22</v>
      </c>
      <c r="E8" s="8">
        <f>SUM(E4:E7)</f>
        <v>140799</v>
      </c>
    </row>
    <row r="11" spans="1:5" x14ac:dyDescent="0.25">
      <c r="A11" t="s">
        <v>23</v>
      </c>
      <c r="E11" s="1">
        <v>50000</v>
      </c>
    </row>
    <row r="12" spans="1:5" x14ac:dyDescent="0.25">
      <c r="A12" t="s">
        <v>24</v>
      </c>
      <c r="E12" s="1">
        <v>23800</v>
      </c>
    </row>
    <row r="13" spans="1:5" x14ac:dyDescent="0.25">
      <c r="A13" s="4" t="s">
        <v>25</v>
      </c>
      <c r="E13" s="1">
        <f>E11-E12</f>
        <v>26200</v>
      </c>
    </row>
    <row r="15" spans="1:5" ht="15.75" thickBot="1" x14ac:dyDescent="0.3">
      <c r="A15" s="4" t="s">
        <v>26</v>
      </c>
      <c r="E15" s="9">
        <f>E8+E13</f>
        <v>166999</v>
      </c>
    </row>
    <row r="16" spans="1:5" ht="15.75" thickTop="1" x14ac:dyDescent="0.25">
      <c r="E16" s="8"/>
    </row>
    <row r="18" spans="1:5" x14ac:dyDescent="0.25">
      <c r="A18" s="4" t="s">
        <v>27</v>
      </c>
    </row>
    <row r="19" spans="1:5" x14ac:dyDescent="0.25">
      <c r="A19" t="s">
        <v>28</v>
      </c>
      <c r="E19" s="1">
        <v>10000</v>
      </c>
    </row>
    <row r="20" spans="1:5" x14ac:dyDescent="0.25">
      <c r="A20" t="s">
        <v>57</v>
      </c>
      <c r="E20" s="1">
        <v>2000</v>
      </c>
    </row>
    <row r="21" spans="1:5" x14ac:dyDescent="0.25">
      <c r="A21" t="s">
        <v>29</v>
      </c>
      <c r="E21" s="1">
        <v>0</v>
      </c>
    </row>
    <row r="22" spans="1:5" x14ac:dyDescent="0.25">
      <c r="A22" t="s">
        <v>58</v>
      </c>
      <c r="E22" s="1">
        <v>10000</v>
      </c>
    </row>
    <row r="23" spans="1:5" x14ac:dyDescent="0.25">
      <c r="A23" t="s">
        <v>30</v>
      </c>
      <c r="E23" s="1">
        <v>3403</v>
      </c>
    </row>
    <row r="24" spans="1:5" x14ac:dyDescent="0.25">
      <c r="A24" t="s">
        <v>60</v>
      </c>
      <c r="E24" s="1">
        <v>2680</v>
      </c>
    </row>
    <row r="25" spans="1:5" x14ac:dyDescent="0.25">
      <c r="A25" s="4" t="s">
        <v>59</v>
      </c>
      <c r="E25" s="8">
        <f>SUM(E19:E24)</f>
        <v>28083</v>
      </c>
    </row>
    <row r="28" spans="1:5" x14ac:dyDescent="0.25">
      <c r="A28" s="4" t="s">
        <v>31</v>
      </c>
    </row>
    <row r="29" spans="1:5" x14ac:dyDescent="0.25">
      <c r="A29" t="s">
        <v>32</v>
      </c>
      <c r="E29" s="1">
        <v>1525</v>
      </c>
    </row>
    <row r="30" spans="1:5" x14ac:dyDescent="0.25">
      <c r="A30" t="s">
        <v>13</v>
      </c>
      <c r="E30" s="1">
        <f>'Retained Earnings'!E6</f>
        <v>137391</v>
      </c>
    </row>
    <row r="31" spans="1:5" ht="15.75" thickBot="1" x14ac:dyDescent="0.3">
      <c r="A31" s="4" t="s">
        <v>33</v>
      </c>
      <c r="E31" s="9">
        <f>E25+E29+E30</f>
        <v>166999</v>
      </c>
    </row>
    <row r="32" spans="1:5" ht="15.75" thickTop="1" x14ac:dyDescent="0.25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E10" sqref="E10"/>
    </sheetView>
  </sheetViews>
  <sheetFormatPr defaultRowHeight="15" x14ac:dyDescent="0.25"/>
  <cols>
    <col min="5" max="5" width="12.5703125" style="1" bestFit="1" customWidth="1"/>
  </cols>
  <sheetData>
    <row r="1" spans="1:5" x14ac:dyDescent="0.25">
      <c r="A1" s="5" t="s">
        <v>34</v>
      </c>
      <c r="B1" s="5"/>
      <c r="C1" s="5"/>
    </row>
    <row r="3" spans="1:5" x14ac:dyDescent="0.25">
      <c r="A3" s="4" t="s">
        <v>35</v>
      </c>
    </row>
    <row r="4" spans="1:5" x14ac:dyDescent="0.25">
      <c r="A4" t="s">
        <v>36</v>
      </c>
      <c r="E4" s="1">
        <f>'Income Statement'!D3</f>
        <v>175000</v>
      </c>
    </row>
    <row r="5" spans="1:5" x14ac:dyDescent="0.25">
      <c r="A5" t="s">
        <v>37</v>
      </c>
    </row>
    <row r="6" spans="1:5" x14ac:dyDescent="0.25">
      <c r="B6" t="s">
        <v>38</v>
      </c>
      <c r="E6" s="1">
        <v>30000</v>
      </c>
    </row>
    <row r="7" spans="1:5" x14ac:dyDescent="0.25">
      <c r="B7" t="s">
        <v>54</v>
      </c>
      <c r="E7" s="1">
        <f>'Income Statement'!D10</f>
        <v>10000</v>
      </c>
    </row>
    <row r="8" spans="1:5" x14ac:dyDescent="0.25">
      <c r="B8" t="s">
        <v>5</v>
      </c>
      <c r="E8" s="1">
        <f>'Income Statement'!D9</f>
        <v>5000</v>
      </c>
    </row>
    <row r="9" spans="1:5" x14ac:dyDescent="0.25">
      <c r="B9" t="s">
        <v>62</v>
      </c>
      <c r="E9" s="1">
        <v>10000</v>
      </c>
    </row>
    <row r="10" spans="1:5" x14ac:dyDescent="0.25">
      <c r="B10" t="s">
        <v>39</v>
      </c>
      <c r="E10" s="12">
        <f>'Income Statement'!D20</f>
        <v>58</v>
      </c>
    </row>
    <row r="11" spans="1:5" x14ac:dyDescent="0.25">
      <c r="A11" s="4" t="s">
        <v>40</v>
      </c>
      <c r="B11" s="4"/>
      <c r="C11" s="4"/>
      <c r="D11" s="4"/>
      <c r="E11" s="8">
        <f>E4-SUM(E6:E10)</f>
        <v>119942</v>
      </c>
    </row>
    <row r="14" spans="1:5" x14ac:dyDescent="0.25">
      <c r="A14" s="4" t="s">
        <v>41</v>
      </c>
    </row>
    <row r="15" spans="1:5" x14ac:dyDescent="0.25">
      <c r="A15" t="s">
        <v>42</v>
      </c>
    </row>
    <row r="16" spans="1:5" x14ac:dyDescent="0.25">
      <c r="B16" t="s">
        <v>43</v>
      </c>
      <c r="E16" s="1">
        <v>550</v>
      </c>
    </row>
    <row r="17" spans="1:5" x14ac:dyDescent="0.25">
      <c r="A17" t="s">
        <v>37</v>
      </c>
    </row>
    <row r="18" spans="1:5" x14ac:dyDescent="0.25">
      <c r="B18" t="s">
        <v>44</v>
      </c>
      <c r="E18" s="1">
        <v>730</v>
      </c>
    </row>
    <row r="19" spans="1:5" x14ac:dyDescent="0.25">
      <c r="A19" t="s">
        <v>63</v>
      </c>
      <c r="E19" s="1">
        <v>1500</v>
      </c>
    </row>
    <row r="20" spans="1:5" x14ac:dyDescent="0.25">
      <c r="A20" s="4" t="s">
        <v>45</v>
      </c>
      <c r="B20" s="4"/>
      <c r="C20" s="4"/>
      <c r="D20" s="4"/>
      <c r="E20" s="8">
        <f>E16-E18</f>
        <v>-180</v>
      </c>
    </row>
    <row r="23" spans="1:5" x14ac:dyDescent="0.25">
      <c r="A23" s="4" t="s">
        <v>46</v>
      </c>
    </row>
    <row r="24" spans="1:5" x14ac:dyDescent="0.25">
      <c r="A24" t="s">
        <v>42</v>
      </c>
    </row>
    <row r="25" spans="1:5" x14ac:dyDescent="0.25">
      <c r="B25" t="s">
        <v>47</v>
      </c>
      <c r="E25" s="1">
        <v>2205</v>
      </c>
    </row>
    <row r="26" spans="1:5" x14ac:dyDescent="0.25">
      <c r="B26" t="s">
        <v>48</v>
      </c>
      <c r="E26" s="1">
        <v>700</v>
      </c>
    </row>
    <row r="27" spans="1:5" x14ac:dyDescent="0.25">
      <c r="A27" t="s">
        <v>37</v>
      </c>
    </row>
    <row r="28" spans="1:5" x14ac:dyDescent="0.25">
      <c r="B28" t="s">
        <v>49</v>
      </c>
      <c r="E28" s="1">
        <f>E25-'Balance Sheet'!E29</f>
        <v>680</v>
      </c>
    </row>
    <row r="29" spans="1:5" x14ac:dyDescent="0.25">
      <c r="B29" t="s">
        <v>50</v>
      </c>
      <c r="E29" s="1">
        <v>550</v>
      </c>
    </row>
    <row r="30" spans="1:5" x14ac:dyDescent="0.25">
      <c r="B30" t="s">
        <v>51</v>
      </c>
      <c r="E30" s="1">
        <f>'Retained Earnings'!E5</f>
        <v>188</v>
      </c>
    </row>
    <row r="31" spans="1:5" x14ac:dyDescent="0.25">
      <c r="A31" t="s">
        <v>64</v>
      </c>
      <c r="E31" s="1">
        <v>550</v>
      </c>
    </row>
    <row r="32" spans="1:5" x14ac:dyDescent="0.25">
      <c r="A32" t="s">
        <v>52</v>
      </c>
      <c r="E32" s="1">
        <f>SUM(E25:E26)-SUM(E28:E30)+E31</f>
        <v>2037</v>
      </c>
    </row>
    <row r="34" spans="1:5" ht="15.75" thickBot="1" x14ac:dyDescent="0.3">
      <c r="A34" s="4" t="s">
        <v>53</v>
      </c>
      <c r="E34" s="9">
        <f>E11+E20+E32</f>
        <v>121799</v>
      </c>
    </row>
    <row r="35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Retained Earnings</vt:lpstr>
      <vt:lpstr>Balance Sheet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savja</dc:creator>
  <cp:lastModifiedBy>savja</cp:lastModifiedBy>
  <dcterms:created xsi:type="dcterms:W3CDTF">2018-04-14T22:57:08Z</dcterms:created>
  <dcterms:modified xsi:type="dcterms:W3CDTF">2018-10-16T15:55:24Z</dcterms:modified>
</cp:coreProperties>
</file>