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60" tabRatio="921" activeTab="4"/>
  </bookViews>
  <sheets>
    <sheet name="Raw Data" sheetId="1" r:id="rId1"/>
    <sheet name="Calculations" sheetId="2" r:id="rId2"/>
    <sheet name="Combined Avg of Max" sheetId="7" r:id="rId3"/>
    <sheet name="Combined Avg" sheetId="10" r:id="rId4"/>
    <sheet name="Combined Avg Norm Len" sheetId="13" r:id="rId5"/>
    <sheet name="Male Avg of Max" sheetId="3" r:id="rId6"/>
    <sheet name="Female Avg of Max" sheetId="6" r:id="rId7"/>
    <sheet name="Male Avg" sheetId="8" r:id="rId8"/>
    <sheet name="Female Avg" sheetId="9" r:id="rId9"/>
    <sheet name="Male Avg Norm Len" sheetId="11" r:id="rId10"/>
    <sheet name="Female Avg Norm Len" sheetId="1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C35" i="1"/>
  <c r="G31" i="1"/>
  <c r="G14" i="1"/>
  <c r="B3" i="1"/>
  <c r="B4" i="1"/>
  <c r="B5" i="1"/>
  <c r="B6" i="1"/>
  <c r="B7" i="1"/>
  <c r="B8" i="1"/>
  <c r="B9" i="1"/>
  <c r="B10" i="1"/>
  <c r="B11" i="1"/>
  <c r="B12" i="1"/>
  <c r="B1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I31" i="1"/>
  <c r="J31" i="1"/>
  <c r="K31" i="1"/>
  <c r="I14" i="1"/>
  <c r="J14" i="1"/>
  <c r="K14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M31" i="1"/>
  <c r="N31" i="1"/>
  <c r="O31" i="1"/>
  <c r="L31" i="1"/>
  <c r="M2" i="1"/>
  <c r="M3" i="1"/>
  <c r="M4" i="1"/>
  <c r="M5" i="1"/>
  <c r="M6" i="1"/>
  <c r="M7" i="1"/>
  <c r="M8" i="1"/>
  <c r="M9" i="1"/>
  <c r="M10" i="1"/>
  <c r="M11" i="1"/>
  <c r="M12" i="1"/>
  <c r="M13" i="1"/>
  <c r="M15" i="1"/>
  <c r="N2" i="1"/>
  <c r="N3" i="1"/>
  <c r="N4" i="1"/>
  <c r="N5" i="1"/>
  <c r="N6" i="1"/>
  <c r="N7" i="1"/>
  <c r="N8" i="1"/>
  <c r="N9" i="1"/>
  <c r="N10" i="1"/>
  <c r="N11" i="1"/>
  <c r="N12" i="1"/>
  <c r="N13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5" i="1"/>
  <c r="L2" i="1"/>
  <c r="L3" i="1"/>
  <c r="L4" i="1"/>
  <c r="L5" i="1"/>
  <c r="L6" i="1"/>
  <c r="L7" i="1"/>
  <c r="L8" i="1"/>
  <c r="L9" i="1"/>
  <c r="L10" i="1"/>
  <c r="L11" i="1"/>
  <c r="L12" i="1"/>
  <c r="L13" i="1"/>
  <c r="L15" i="1"/>
  <c r="M14" i="1"/>
  <c r="N14" i="1"/>
  <c r="O14" i="1"/>
  <c r="L14" i="1"/>
  <c r="C32" i="1"/>
  <c r="D32" i="1"/>
  <c r="E32" i="1"/>
  <c r="F32" i="1"/>
  <c r="C15" i="1"/>
  <c r="D15" i="1"/>
  <c r="E15" i="1"/>
  <c r="F15" i="1"/>
  <c r="I15" i="1"/>
  <c r="J15" i="1"/>
  <c r="K15" i="1"/>
  <c r="H15" i="1"/>
  <c r="F31" i="1"/>
  <c r="E31" i="1"/>
  <c r="D31" i="1"/>
  <c r="C31" i="1"/>
  <c r="F14" i="1"/>
  <c r="E14" i="1"/>
  <c r="D14" i="1"/>
  <c r="C14" i="1"/>
  <c r="K32" i="1"/>
  <c r="J32" i="1"/>
  <c r="I32" i="1"/>
  <c r="H32" i="1"/>
  <c r="H31" i="1"/>
  <c r="H14" i="1"/>
</calcChain>
</file>

<file path=xl/sharedStrings.xml><?xml version="1.0" encoding="utf-8"?>
<sst xmlns="http://schemas.openxmlformats.org/spreadsheetml/2006/main" count="37" uniqueCount="22">
  <si>
    <t>Max Force at 45deg</t>
  </si>
  <si>
    <t>Max Force at 60deg</t>
  </si>
  <si>
    <t>Max Force at 75deg</t>
  </si>
  <si>
    <t>Max Force at 90deg</t>
  </si>
  <si>
    <t>Abs. Max Force</t>
  </si>
  <si>
    <t>Relative at 45</t>
  </si>
  <si>
    <t>Relative at 60</t>
  </si>
  <si>
    <t>Relative at 75</t>
  </si>
  <si>
    <t>Relative at 90</t>
  </si>
  <si>
    <t>Avg (Of max Force)</t>
  </si>
  <si>
    <t>Male</t>
  </si>
  <si>
    <t>Avg Force</t>
  </si>
  <si>
    <t>Avg Force (Normalized for Forearm Length</t>
  </si>
  <si>
    <t>STDEV</t>
  </si>
  <si>
    <t>Forearm Length</t>
  </si>
  <si>
    <t>Max Force 45 Normalized</t>
  </si>
  <si>
    <t>Max Force 60 Normalized</t>
  </si>
  <si>
    <t>Max Force 75 Normalized</t>
  </si>
  <si>
    <t>Max Force 90 Normalized</t>
  </si>
  <si>
    <t>Female</t>
  </si>
  <si>
    <t>Combined</t>
  </si>
  <si>
    <t>Female/Male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</si>
</sst>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.2"/>
      <color rgb="FF000000"/>
      <name val="Cambria"/>
      <scheme val="major"/>
    </font>
    <font>
      <b/>
      <sz val="13"/>
      <color theme="1"/>
      <name val="Cambria"/>
      <scheme val="major"/>
    </font>
    <font>
      <sz val="13.2"/>
      <color rgb="FF000000"/>
      <name val="Cambria"/>
      <scheme val="major"/>
    </font>
    <font>
      <sz val="13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9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chartsheet" Target="chartsheets/sheet7.xml"/><Relationship Id="rId10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Similar Average</a:t>
            </a:r>
            <a:r>
              <a:rPr lang="en-US" baseline="0"/>
              <a:t> Force Normalized to the Maximum Force for both Males and Females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Calculations!$O$5</c:f>
              <c:strCache>
                <c:ptCount val="1"/>
                <c:pt idx="0">
                  <c:v>Male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Calculations!$C$6:$F$6</c:f>
                <c:numCache>
                  <c:formatCode>General</c:formatCode>
                  <c:ptCount val="4"/>
                  <c:pt idx="0">
                    <c:v>0.0456067545502424</c:v>
                  </c:pt>
                  <c:pt idx="1">
                    <c:v>0.12412774547606</c:v>
                  </c:pt>
                  <c:pt idx="2">
                    <c:v>0.13079393114454</c:v>
                  </c:pt>
                  <c:pt idx="3">
                    <c:v>0.160387198867635</c:v>
                  </c:pt>
                </c:numCache>
              </c:numRef>
            </c:plus>
            <c:minus>
              <c:numRef>
                <c:f>Calculations!$C$6:$F$6</c:f>
                <c:numCache>
                  <c:formatCode>General</c:formatCode>
                  <c:ptCount val="4"/>
                  <c:pt idx="0">
                    <c:v>0.0456067545502424</c:v>
                  </c:pt>
                  <c:pt idx="1">
                    <c:v>0.12412774547606</c:v>
                  </c:pt>
                  <c:pt idx="2">
                    <c:v>0.13079393114454</c:v>
                  </c:pt>
                  <c:pt idx="3">
                    <c:v>0.160387198867635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Calculations!$P$4:$S$4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Calculations!$P$5:$S$5</c:f>
              <c:numCache>
                <c:formatCode>General</c:formatCode>
                <c:ptCount val="4"/>
                <c:pt idx="0">
                  <c:v>0.969983333333333</c:v>
                </c:pt>
                <c:pt idx="1">
                  <c:v>0.877708333333333</c:v>
                </c:pt>
                <c:pt idx="2">
                  <c:v>0.849416666666666</c:v>
                </c:pt>
                <c:pt idx="3">
                  <c:v>0.748958333333333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Calculations!$O$6</c:f>
              <c:strCache>
                <c:ptCount val="1"/>
                <c:pt idx="0">
                  <c:v>Female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Calculations!$I$6:$L$6</c:f>
                <c:numCache>
                  <c:formatCode>General</c:formatCode>
                  <c:ptCount val="4"/>
                  <c:pt idx="0">
                    <c:v>0.0913746847982417</c:v>
                  </c:pt>
                  <c:pt idx="1">
                    <c:v>0.105142563865754</c:v>
                  </c:pt>
                  <c:pt idx="2">
                    <c:v>0.0841978347976687</c:v>
                  </c:pt>
                  <c:pt idx="3">
                    <c:v>0.15180090706124</c:v>
                  </c:pt>
                </c:numCache>
              </c:numRef>
            </c:plus>
            <c:minus>
              <c:numRef>
                <c:f>Calculations!$I$6:$L$6</c:f>
                <c:numCache>
                  <c:formatCode>General</c:formatCode>
                  <c:ptCount val="4"/>
                  <c:pt idx="0">
                    <c:v>0.0913746847982417</c:v>
                  </c:pt>
                  <c:pt idx="1">
                    <c:v>0.105142563865754</c:v>
                  </c:pt>
                  <c:pt idx="2">
                    <c:v>0.0841978347976687</c:v>
                  </c:pt>
                  <c:pt idx="3">
                    <c:v>0.15180090706124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Calculations!$P$4:$S$4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Calculations!$P$6:$S$6</c:f>
              <c:numCache>
                <c:formatCode>General</c:formatCode>
                <c:ptCount val="4"/>
                <c:pt idx="0">
                  <c:v>0.953907142857143</c:v>
                </c:pt>
                <c:pt idx="1">
                  <c:v>0.856078571428571</c:v>
                </c:pt>
                <c:pt idx="2">
                  <c:v>0.772</c:v>
                </c:pt>
                <c:pt idx="3">
                  <c:v>0.7427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894136"/>
        <c:axId val="-2127892712"/>
      </c:scatterChart>
      <c:valAx>
        <c:axId val="-2127894136"/>
        <c:scaling>
          <c:orientation val="minMax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Elbow</a:t>
                </a:r>
                <a:r>
                  <a:rPr lang="en-US" sz="1500" baseline="0"/>
                  <a:t> Angle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92712"/>
        <c:crosses val="autoZero"/>
        <c:crossBetween val="midCat"/>
      </c:valAx>
      <c:valAx>
        <c:axId val="-212789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Average Force Relative to Maximum</a:t>
                </a:r>
                <a:r>
                  <a:rPr lang="en-US" sz="1500" baseline="0"/>
                  <a:t> 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9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Average Force Between Males and Females for Every Angle Tested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96557198042089"/>
          <c:y val="0.146400004940383"/>
          <c:w val="0.849702852533968"/>
          <c:h val="0.735202010186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Calculations!$O$9</c:f>
              <c:strCache>
                <c:ptCount val="1"/>
                <c:pt idx="0">
                  <c:v>Male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Calculations!$C$10:$F$10</c:f>
                <c:numCache>
                  <c:formatCode>General</c:formatCode>
                  <c:ptCount val="4"/>
                  <c:pt idx="0">
                    <c:v>42.64085393425449</c:v>
                  </c:pt>
                  <c:pt idx="1">
                    <c:v>46.44147506335913</c:v>
                  </c:pt>
                  <c:pt idx="2">
                    <c:v>53.0297229405502</c:v>
                  </c:pt>
                  <c:pt idx="3">
                    <c:v>51.23822850768811</c:v>
                  </c:pt>
                </c:numCache>
              </c:numRef>
            </c:plus>
            <c:minus>
              <c:numRef>
                <c:f>Calculations!$C$10:$F$10</c:f>
                <c:numCache>
                  <c:formatCode>General</c:formatCode>
                  <c:ptCount val="4"/>
                  <c:pt idx="0">
                    <c:v>42.64085393425449</c:v>
                  </c:pt>
                  <c:pt idx="1">
                    <c:v>46.44147506335913</c:v>
                  </c:pt>
                  <c:pt idx="2">
                    <c:v>53.0297229405502</c:v>
                  </c:pt>
                  <c:pt idx="3">
                    <c:v>51.23822850768811</c:v>
                  </c:pt>
                </c:numCache>
              </c:numRef>
            </c:minus>
          </c:errBars>
          <c:xVal>
            <c:numRef>
              <c:f>Calculations!$P$8:$S$8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Calculations!$P$9:$S$9</c:f>
              <c:numCache>
                <c:formatCode>General</c:formatCode>
                <c:ptCount val="4"/>
                <c:pt idx="0">
                  <c:v>193.6666666666667</c:v>
                </c:pt>
                <c:pt idx="1">
                  <c:v>175.0833333333333</c:v>
                </c:pt>
                <c:pt idx="2">
                  <c:v>172.1666666666667</c:v>
                </c:pt>
                <c:pt idx="3">
                  <c:v>150.5833333333333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Calculations!$O$10</c:f>
              <c:strCache>
                <c:ptCount val="1"/>
                <c:pt idx="0">
                  <c:v>Female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Calculations!$I$10:$L$10</c:f>
                <c:numCache>
                  <c:formatCode>General</c:formatCode>
                  <c:ptCount val="4"/>
                  <c:pt idx="0">
                    <c:v>35.17093267876905</c:v>
                  </c:pt>
                  <c:pt idx="1">
                    <c:v>30.9644425639588</c:v>
                  </c:pt>
                  <c:pt idx="2">
                    <c:v>21.93496882019341</c:v>
                  </c:pt>
                  <c:pt idx="3">
                    <c:v>17.51420145902328</c:v>
                  </c:pt>
                </c:numCache>
              </c:numRef>
            </c:plus>
            <c:minus>
              <c:numRef>
                <c:f>Calculations!$I$10:$L$10</c:f>
                <c:numCache>
                  <c:formatCode>General</c:formatCode>
                  <c:ptCount val="4"/>
                  <c:pt idx="0">
                    <c:v>35.17093267876905</c:v>
                  </c:pt>
                  <c:pt idx="1">
                    <c:v>30.9644425639588</c:v>
                  </c:pt>
                  <c:pt idx="2">
                    <c:v>21.93496882019341</c:v>
                  </c:pt>
                  <c:pt idx="3">
                    <c:v>17.51420145902328</c:v>
                  </c:pt>
                </c:numCache>
              </c:numRef>
            </c:minus>
          </c:errBars>
          <c:xVal>
            <c:numRef>
              <c:f>Calculations!$P$8:$S$8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Calculations!$P$10:$S$10</c:f>
              <c:numCache>
                <c:formatCode>General</c:formatCode>
                <c:ptCount val="4"/>
                <c:pt idx="0">
                  <c:v>96.07142857142857</c:v>
                </c:pt>
                <c:pt idx="1">
                  <c:v>85.2142857142857</c:v>
                </c:pt>
                <c:pt idx="2">
                  <c:v>75.2857142857143</c:v>
                </c:pt>
                <c:pt idx="3">
                  <c:v>70.85714285714286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06200"/>
        <c:axId val="-2126642184"/>
      </c:scatterChart>
      <c:valAx>
        <c:axId val="-2135106200"/>
        <c:scaling>
          <c:orientation val="minMax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 b="1" i="0" baseline="0">
                    <a:effectLst/>
                  </a:rPr>
                  <a:t>Elbow Angle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642184"/>
        <c:crosses val="autoZero"/>
        <c:crossBetween val="midCat"/>
      </c:valAx>
      <c:valAx>
        <c:axId val="-212664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Average</a:t>
                </a:r>
                <a:r>
                  <a:rPr lang="en-US" sz="1500" baseline="0"/>
                  <a:t> 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106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63980813081"/>
          <c:y val="0.471630882057285"/>
          <c:w val="0.102140757380247"/>
          <c:h val="0.113816809240162"/>
        </c:manualLayout>
      </c:layout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Between Males and Females When Average Force is Normalized for Arm Length to get Torque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Calculations!$O$13</c:f>
              <c:strCache>
                <c:ptCount val="1"/>
                <c:pt idx="0">
                  <c:v>Male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Calculations!$C$14:$F$14</c:f>
                <c:numCache>
                  <c:formatCode>General</c:formatCode>
                  <c:ptCount val="4"/>
                  <c:pt idx="0">
                    <c:v>16.30986564703224</c:v>
                  </c:pt>
                  <c:pt idx="1">
                    <c:v>18.54853508468743</c:v>
                  </c:pt>
                  <c:pt idx="2">
                    <c:v>19.35700366557522</c:v>
                  </c:pt>
                  <c:pt idx="3">
                    <c:v>18.45901446858729</c:v>
                  </c:pt>
                </c:numCache>
              </c:numRef>
            </c:plus>
            <c:minus>
              <c:numRef>
                <c:f>Calculations!$C$14:$F$14</c:f>
                <c:numCache>
                  <c:formatCode>General</c:formatCode>
                  <c:ptCount val="4"/>
                  <c:pt idx="0">
                    <c:v>16.30986564703224</c:v>
                  </c:pt>
                  <c:pt idx="1">
                    <c:v>18.54853508468743</c:v>
                  </c:pt>
                  <c:pt idx="2">
                    <c:v>19.35700366557522</c:v>
                  </c:pt>
                  <c:pt idx="3">
                    <c:v>18.45901446858729</c:v>
                  </c:pt>
                </c:numCache>
              </c:numRef>
            </c:minus>
          </c:errBars>
          <c:xVal>
            <c:numRef>
              <c:f>Calculations!$P$12:$S$12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Calculations!$P$13:$S$13</c:f>
              <c:numCache>
                <c:formatCode>General</c:formatCode>
                <c:ptCount val="4"/>
                <c:pt idx="0">
                  <c:v>68.21416666666667</c:v>
                </c:pt>
                <c:pt idx="1">
                  <c:v>61.77916666666666</c:v>
                </c:pt>
                <c:pt idx="2">
                  <c:v>60.565</c:v>
                </c:pt>
                <c:pt idx="3">
                  <c:v>52.76833333333333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Calculations!$O$14</c:f>
              <c:strCache>
                <c:ptCount val="1"/>
                <c:pt idx="0">
                  <c:v>Female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5"/>
          </c:marker>
          <c:errBars>
            <c:errDir val="y"/>
            <c:errBarType val="both"/>
            <c:errValType val="cust"/>
            <c:noEndCap val="0"/>
            <c:plus>
              <c:numRef>
                <c:f>Calculations!$I$14:$L$14</c:f>
                <c:numCache>
                  <c:formatCode>General</c:formatCode>
                  <c:ptCount val="4"/>
                  <c:pt idx="0">
                    <c:v>10.95211126718458</c:v>
                  </c:pt>
                  <c:pt idx="1">
                    <c:v>10.02614825848387</c:v>
                  </c:pt>
                  <c:pt idx="2">
                    <c:v>7.039872821341262</c:v>
                  </c:pt>
                  <c:pt idx="3">
                    <c:v>5.373715026572698</c:v>
                  </c:pt>
                </c:numCache>
              </c:numRef>
            </c:plus>
            <c:minus>
              <c:numRef>
                <c:f>Calculations!$I$14:$L$14</c:f>
                <c:numCache>
                  <c:formatCode>General</c:formatCode>
                  <c:ptCount val="4"/>
                  <c:pt idx="0">
                    <c:v>10.95211126718458</c:v>
                  </c:pt>
                  <c:pt idx="1">
                    <c:v>10.02614825848387</c:v>
                  </c:pt>
                  <c:pt idx="2">
                    <c:v>7.039872821341262</c:v>
                  </c:pt>
                  <c:pt idx="3">
                    <c:v>5.373715026572698</c:v>
                  </c:pt>
                </c:numCache>
              </c:numRef>
            </c:minus>
          </c:errBars>
          <c:xVal>
            <c:numRef>
              <c:f>Calculations!$P$12:$S$12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Calculations!$P$14:$S$14</c:f>
              <c:numCache>
                <c:formatCode>General</c:formatCode>
                <c:ptCount val="4"/>
                <c:pt idx="0">
                  <c:v>29.54785714285714</c:v>
                </c:pt>
                <c:pt idx="1">
                  <c:v>26.32214285714286</c:v>
                </c:pt>
                <c:pt idx="2">
                  <c:v>23.20642857142857</c:v>
                </c:pt>
                <c:pt idx="3">
                  <c:v>21.79857142857143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9208"/>
        <c:axId val="-2126986056"/>
      </c:scatterChart>
      <c:valAx>
        <c:axId val="2125589208"/>
        <c:scaling>
          <c:orientation val="minMax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 b="1" i="0" baseline="0">
                    <a:effectLst/>
                  </a:rPr>
                  <a:t>Elbow Angle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986056"/>
        <c:crosses val="autoZero"/>
        <c:crossBetween val="midCat"/>
      </c:valAx>
      <c:valAx>
        <c:axId val="-212698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Average Torque</a:t>
                </a:r>
                <a:r>
                  <a:rPr lang="en-US" sz="1500" baseline="0"/>
                  <a:t> (Nm)</a:t>
                </a:r>
                <a:endParaRPr lang="en-US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58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Calculations!$C$6:$F$6</c:f>
                <c:numCache>
                  <c:formatCode>General</c:formatCode>
                  <c:ptCount val="4"/>
                  <c:pt idx="0">
                    <c:v>0.0456067545502424</c:v>
                  </c:pt>
                  <c:pt idx="1">
                    <c:v>0.12412774547606</c:v>
                  </c:pt>
                  <c:pt idx="2">
                    <c:v>0.13079393114454</c:v>
                  </c:pt>
                  <c:pt idx="3">
                    <c:v>0.160387198867635</c:v>
                  </c:pt>
                </c:numCache>
              </c:numRef>
            </c:plus>
            <c:minus>
              <c:numRef>
                <c:f>Calculations!$C$6:$F$6</c:f>
                <c:numCache>
                  <c:formatCode>General</c:formatCode>
                  <c:ptCount val="4"/>
                  <c:pt idx="0">
                    <c:v>0.0456067545502424</c:v>
                  </c:pt>
                  <c:pt idx="1">
                    <c:v>0.12412774547606</c:v>
                  </c:pt>
                  <c:pt idx="2">
                    <c:v>0.13079393114454</c:v>
                  </c:pt>
                  <c:pt idx="3">
                    <c:v>0.160387198867635</c:v>
                  </c:pt>
                </c:numCache>
              </c:numRef>
            </c:minus>
          </c:errBars>
          <c:xVal>
            <c:numRef>
              <c:f>Calculations!$C$4:$F$4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Calculations!$C$5:$F$5</c:f>
              <c:numCache>
                <c:formatCode>General</c:formatCode>
                <c:ptCount val="4"/>
                <c:pt idx="0">
                  <c:v>0.969983333333333</c:v>
                </c:pt>
                <c:pt idx="1">
                  <c:v>0.877708333333333</c:v>
                </c:pt>
                <c:pt idx="2">
                  <c:v>0.849416666666666</c:v>
                </c:pt>
                <c:pt idx="3">
                  <c:v>0.748958333333333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06312"/>
        <c:axId val="-2130938376"/>
      </c:scatterChart>
      <c:valAx>
        <c:axId val="-2134706312"/>
        <c:scaling>
          <c:orientation val="minMax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0938376"/>
        <c:crosses val="autoZero"/>
        <c:crossBetween val="midCat"/>
      </c:valAx>
      <c:valAx>
        <c:axId val="-213093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06312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Calculations!$I$6:$L$6</c:f>
                <c:numCache>
                  <c:formatCode>General</c:formatCode>
                  <c:ptCount val="4"/>
                  <c:pt idx="0">
                    <c:v>0.0913746847982417</c:v>
                  </c:pt>
                  <c:pt idx="1">
                    <c:v>0.105142563865754</c:v>
                  </c:pt>
                  <c:pt idx="2">
                    <c:v>0.0841978347976687</c:v>
                  </c:pt>
                  <c:pt idx="3">
                    <c:v>0.15180090706124</c:v>
                  </c:pt>
                </c:numCache>
              </c:numRef>
            </c:plus>
            <c:minus>
              <c:numRef>
                <c:f>Calculations!$I$6:$L$6</c:f>
                <c:numCache>
                  <c:formatCode>General</c:formatCode>
                  <c:ptCount val="4"/>
                  <c:pt idx="0">
                    <c:v>0.0913746847982417</c:v>
                  </c:pt>
                  <c:pt idx="1">
                    <c:v>0.105142563865754</c:v>
                  </c:pt>
                  <c:pt idx="2">
                    <c:v>0.0841978347976687</c:v>
                  </c:pt>
                  <c:pt idx="3">
                    <c:v>0.15180090706124</c:v>
                  </c:pt>
                </c:numCache>
              </c:numRef>
            </c:minus>
          </c:errBars>
          <c:xVal>
            <c:numRef>
              <c:f>Calculations!$I$4:$L$4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Calculations!$I$5:$L$5</c:f>
              <c:numCache>
                <c:formatCode>General</c:formatCode>
                <c:ptCount val="4"/>
                <c:pt idx="0">
                  <c:v>0.953907142857143</c:v>
                </c:pt>
                <c:pt idx="1">
                  <c:v>0.856078571428571</c:v>
                </c:pt>
                <c:pt idx="2">
                  <c:v>0.772</c:v>
                </c:pt>
                <c:pt idx="3">
                  <c:v>0.7427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63400"/>
        <c:axId val="2044787880"/>
      </c:scatterChart>
      <c:valAx>
        <c:axId val="2125863400"/>
        <c:scaling>
          <c:orientation val="minMax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2044787880"/>
        <c:crosses val="autoZero"/>
        <c:crossBetween val="midCat"/>
      </c:valAx>
      <c:valAx>
        <c:axId val="204478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63400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Calculations!$C$10:$F$10</c:f>
                <c:numCache>
                  <c:formatCode>General</c:formatCode>
                  <c:ptCount val="4"/>
                  <c:pt idx="0">
                    <c:v>42.64085393425449</c:v>
                  </c:pt>
                  <c:pt idx="1">
                    <c:v>46.44147506335913</c:v>
                  </c:pt>
                  <c:pt idx="2">
                    <c:v>53.0297229405502</c:v>
                  </c:pt>
                  <c:pt idx="3">
                    <c:v>51.23822850768811</c:v>
                  </c:pt>
                </c:numCache>
              </c:numRef>
            </c:plus>
            <c:minus>
              <c:numRef>
                <c:f>Calculations!$C$10:$F$10</c:f>
                <c:numCache>
                  <c:formatCode>General</c:formatCode>
                  <c:ptCount val="4"/>
                  <c:pt idx="0">
                    <c:v>42.64085393425449</c:v>
                  </c:pt>
                  <c:pt idx="1">
                    <c:v>46.44147506335913</c:v>
                  </c:pt>
                  <c:pt idx="2">
                    <c:v>53.0297229405502</c:v>
                  </c:pt>
                  <c:pt idx="3">
                    <c:v>51.23822850768811</c:v>
                  </c:pt>
                </c:numCache>
              </c:numRef>
            </c:minus>
          </c:errBars>
          <c:xVal>
            <c:numRef>
              <c:f>Calculations!$C$8:$F$8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Calculations!$C$9:$F$9</c:f>
              <c:numCache>
                <c:formatCode>General</c:formatCode>
                <c:ptCount val="4"/>
                <c:pt idx="0">
                  <c:v>193.6666666666667</c:v>
                </c:pt>
                <c:pt idx="1">
                  <c:v>175.0833333333333</c:v>
                </c:pt>
                <c:pt idx="2">
                  <c:v>172.1666666666667</c:v>
                </c:pt>
                <c:pt idx="3">
                  <c:v>150.5833333333333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92744"/>
        <c:axId val="2064128552"/>
      </c:scatterChart>
      <c:valAx>
        <c:axId val="2126492744"/>
        <c:scaling>
          <c:orientation val="minMax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2064128552"/>
        <c:crosses val="autoZero"/>
        <c:crossBetween val="midCat"/>
      </c:valAx>
      <c:valAx>
        <c:axId val="206412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492744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Calculations!$I$10:$L$10</c:f>
                <c:numCache>
                  <c:formatCode>General</c:formatCode>
                  <c:ptCount val="4"/>
                  <c:pt idx="0">
                    <c:v>35.17093267876905</c:v>
                  </c:pt>
                  <c:pt idx="1">
                    <c:v>30.9644425639588</c:v>
                  </c:pt>
                  <c:pt idx="2">
                    <c:v>21.93496882019341</c:v>
                  </c:pt>
                  <c:pt idx="3">
                    <c:v>17.51420145902328</c:v>
                  </c:pt>
                </c:numCache>
              </c:numRef>
            </c:plus>
            <c:minus>
              <c:numRef>
                <c:f>Calculations!$I$10:$L$10</c:f>
                <c:numCache>
                  <c:formatCode>General</c:formatCode>
                  <c:ptCount val="4"/>
                  <c:pt idx="0">
                    <c:v>35.17093267876905</c:v>
                  </c:pt>
                  <c:pt idx="1">
                    <c:v>30.9644425639588</c:v>
                  </c:pt>
                  <c:pt idx="2">
                    <c:v>21.93496882019341</c:v>
                  </c:pt>
                  <c:pt idx="3">
                    <c:v>17.51420145902328</c:v>
                  </c:pt>
                </c:numCache>
              </c:numRef>
            </c:minus>
          </c:errBars>
          <c:xVal>
            <c:numRef>
              <c:f>Calculations!$I$8:$L$8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Calculations!$I$9:$L$9</c:f>
              <c:numCache>
                <c:formatCode>General</c:formatCode>
                <c:ptCount val="4"/>
                <c:pt idx="0">
                  <c:v>96.07142857142857</c:v>
                </c:pt>
                <c:pt idx="1">
                  <c:v>85.2142857142857</c:v>
                </c:pt>
                <c:pt idx="2">
                  <c:v>75.2857142857143</c:v>
                </c:pt>
                <c:pt idx="3">
                  <c:v>70.85714285714286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29080"/>
        <c:axId val="-2136359672"/>
      </c:scatterChart>
      <c:valAx>
        <c:axId val="-2132229080"/>
        <c:scaling>
          <c:orientation val="minMax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6359672"/>
        <c:crosses val="autoZero"/>
        <c:crossBetween val="midCat"/>
      </c:valAx>
      <c:valAx>
        <c:axId val="-213635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29080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Calculations!$C$14:$F$14</c:f>
                <c:numCache>
                  <c:formatCode>General</c:formatCode>
                  <c:ptCount val="4"/>
                  <c:pt idx="0">
                    <c:v>16.30986564703224</c:v>
                  </c:pt>
                  <c:pt idx="1">
                    <c:v>18.54853508468743</c:v>
                  </c:pt>
                  <c:pt idx="2">
                    <c:v>19.35700366557522</c:v>
                  </c:pt>
                  <c:pt idx="3">
                    <c:v>18.45901446858729</c:v>
                  </c:pt>
                </c:numCache>
              </c:numRef>
            </c:plus>
            <c:minus>
              <c:numRef>
                <c:f>Calculations!$C$14:$F$14</c:f>
                <c:numCache>
                  <c:formatCode>General</c:formatCode>
                  <c:ptCount val="4"/>
                  <c:pt idx="0">
                    <c:v>16.30986564703224</c:v>
                  </c:pt>
                  <c:pt idx="1">
                    <c:v>18.54853508468743</c:v>
                  </c:pt>
                  <c:pt idx="2">
                    <c:v>19.35700366557522</c:v>
                  </c:pt>
                  <c:pt idx="3">
                    <c:v>18.45901446858729</c:v>
                  </c:pt>
                </c:numCache>
              </c:numRef>
            </c:minus>
          </c:errBars>
          <c:xVal>
            <c:numRef>
              <c:f>Calculations!$C$12:$F$12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Calculations!$C$13:$F$13</c:f>
              <c:numCache>
                <c:formatCode>General</c:formatCode>
                <c:ptCount val="4"/>
                <c:pt idx="0">
                  <c:v>68.21416666666667</c:v>
                </c:pt>
                <c:pt idx="1">
                  <c:v>61.77916666666666</c:v>
                </c:pt>
                <c:pt idx="2">
                  <c:v>60.565</c:v>
                </c:pt>
                <c:pt idx="3">
                  <c:v>52.76833333333333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22232"/>
        <c:axId val="2126093400"/>
      </c:scatterChart>
      <c:valAx>
        <c:axId val="2125822232"/>
        <c:scaling>
          <c:orientation val="minMax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6093400"/>
        <c:crosses val="autoZero"/>
        <c:crossBetween val="midCat"/>
      </c:valAx>
      <c:valAx>
        <c:axId val="212609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22232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Calculations!$I$14:$L$14</c:f>
                <c:numCache>
                  <c:formatCode>General</c:formatCode>
                  <c:ptCount val="4"/>
                  <c:pt idx="0">
                    <c:v>10.95211126718458</c:v>
                  </c:pt>
                  <c:pt idx="1">
                    <c:v>10.02614825848387</c:v>
                  </c:pt>
                  <c:pt idx="2">
                    <c:v>7.039872821341262</c:v>
                  </c:pt>
                  <c:pt idx="3">
                    <c:v>5.373715026572698</c:v>
                  </c:pt>
                </c:numCache>
              </c:numRef>
            </c:plus>
            <c:minus>
              <c:numRef>
                <c:f>Calculations!$I$14:$L$14</c:f>
                <c:numCache>
                  <c:formatCode>General</c:formatCode>
                  <c:ptCount val="4"/>
                  <c:pt idx="0">
                    <c:v>10.95211126718458</c:v>
                  </c:pt>
                  <c:pt idx="1">
                    <c:v>10.02614825848387</c:v>
                  </c:pt>
                  <c:pt idx="2">
                    <c:v>7.039872821341262</c:v>
                  </c:pt>
                  <c:pt idx="3">
                    <c:v>5.373715026572698</c:v>
                  </c:pt>
                </c:numCache>
              </c:numRef>
            </c:minus>
          </c:errBars>
          <c:xVal>
            <c:numRef>
              <c:f>Calculations!$I$12:$L$12</c:f>
              <c:numCache>
                <c:formatCode>General</c:formatCode>
                <c:ptCount val="4"/>
                <c:pt idx="0">
                  <c:v>45.0</c:v>
                </c:pt>
                <c:pt idx="1">
                  <c:v>60.0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Calculations!$I$13:$L$13</c:f>
              <c:numCache>
                <c:formatCode>General</c:formatCode>
                <c:ptCount val="4"/>
                <c:pt idx="0">
                  <c:v>29.54785714285714</c:v>
                </c:pt>
                <c:pt idx="1">
                  <c:v>26.32214285714286</c:v>
                </c:pt>
                <c:pt idx="2">
                  <c:v>23.20642857142857</c:v>
                </c:pt>
                <c:pt idx="3">
                  <c:v>21.79857142857143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09224"/>
        <c:axId val="-2131600584"/>
      </c:scatterChart>
      <c:valAx>
        <c:axId val="-2127309224"/>
        <c:scaling>
          <c:orientation val="minMax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1600584"/>
        <c:crosses val="autoZero"/>
        <c:crossBetween val="midCat"/>
      </c:valAx>
      <c:valAx>
        <c:axId val="-213160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30922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1" workbookViewId="0">
      <selection activeCell="C41" sqref="C41"/>
    </sheetView>
  </sheetViews>
  <sheetFormatPr baseColWidth="10" defaultRowHeight="15" x14ac:dyDescent="0"/>
  <cols>
    <col min="1" max="1" width="14.1640625" bestFit="1" customWidth="1"/>
    <col min="2" max="2" width="18" bestFit="1" customWidth="1"/>
    <col min="3" max="6" width="20.83203125" bestFit="1" customWidth="1"/>
    <col min="7" max="7" width="16.33203125" bestFit="1" customWidth="1"/>
    <col min="8" max="11" width="14.83203125" bestFit="1" customWidth="1"/>
    <col min="12" max="15" width="26.5" bestFit="1" customWidth="1"/>
  </cols>
  <sheetData>
    <row r="1" spans="1:15" ht="16">
      <c r="A1" t="s">
        <v>14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s="2" t="s">
        <v>16</v>
      </c>
      <c r="N1" s="2" t="s">
        <v>17</v>
      </c>
      <c r="O1" s="2" t="s">
        <v>18</v>
      </c>
    </row>
    <row r="2" spans="1:15" ht="16">
      <c r="A2" s="3">
        <v>34</v>
      </c>
      <c r="B2" s="3">
        <f>A2/100</f>
        <v>0.34</v>
      </c>
      <c r="C2" s="3">
        <v>149</v>
      </c>
      <c r="D2" s="3">
        <v>128</v>
      </c>
      <c r="E2" s="3">
        <v>123</v>
      </c>
      <c r="F2" s="3">
        <v>117</v>
      </c>
      <c r="G2" s="4">
        <v>149</v>
      </c>
      <c r="H2" s="5">
        <v>1</v>
      </c>
      <c r="I2" s="5">
        <v>0.85909999999999997</v>
      </c>
      <c r="J2" s="5">
        <v>0.82550000000000001</v>
      </c>
      <c r="K2" s="5">
        <v>0.78520000000000001</v>
      </c>
      <c r="L2">
        <f>C2*$B$2</f>
        <v>50.660000000000004</v>
      </c>
      <c r="M2">
        <f t="shared" ref="M2:O2" si="0">D2*$B$2</f>
        <v>43.52</v>
      </c>
      <c r="N2">
        <f t="shared" si="0"/>
        <v>41.82</v>
      </c>
      <c r="O2">
        <f t="shared" si="0"/>
        <v>39.78</v>
      </c>
    </row>
    <row r="3" spans="1:15" ht="16">
      <c r="A3" s="3">
        <v>34</v>
      </c>
      <c r="B3" s="3">
        <f t="shared" ref="B3:B30" si="1">A3/100</f>
        <v>0.34</v>
      </c>
      <c r="C3" s="3">
        <v>215</v>
      </c>
      <c r="D3" s="3">
        <v>203</v>
      </c>
      <c r="E3" s="3">
        <v>224</v>
      </c>
      <c r="F3" s="3">
        <v>165</v>
      </c>
      <c r="G3" s="4">
        <v>224</v>
      </c>
      <c r="H3" s="5">
        <v>0.95979999999999999</v>
      </c>
      <c r="I3" s="5">
        <v>0.90629999999999999</v>
      </c>
      <c r="J3" s="5">
        <v>1</v>
      </c>
      <c r="K3" s="5">
        <v>0.73660000000000003</v>
      </c>
      <c r="L3">
        <f>C3*$B$3</f>
        <v>73.100000000000009</v>
      </c>
      <c r="M3">
        <f>D3*$B$3</f>
        <v>69.02000000000001</v>
      </c>
      <c r="N3">
        <f>E3*$B$3</f>
        <v>76.160000000000011</v>
      </c>
      <c r="O3">
        <f>F3*$B$3</f>
        <v>56.1</v>
      </c>
    </row>
    <row r="4" spans="1:15" ht="16">
      <c r="A4" s="3">
        <v>33</v>
      </c>
      <c r="B4" s="3">
        <f t="shared" si="1"/>
        <v>0.33</v>
      </c>
      <c r="C4" s="3">
        <v>188</v>
      </c>
      <c r="D4" s="3">
        <v>180</v>
      </c>
      <c r="E4" s="3">
        <v>171</v>
      </c>
      <c r="F4" s="3">
        <v>161</v>
      </c>
      <c r="G4" s="4">
        <v>188</v>
      </c>
      <c r="H4" s="5">
        <v>1</v>
      </c>
      <c r="I4" s="5">
        <v>0.95740000000000003</v>
      </c>
      <c r="J4" s="5">
        <v>0.90959999999999996</v>
      </c>
      <c r="K4" s="5">
        <v>0.85640000000000005</v>
      </c>
      <c r="L4">
        <f>C4*$B$4</f>
        <v>62.040000000000006</v>
      </c>
      <c r="M4">
        <f t="shared" ref="M4:O4" si="2">D4*$B$4</f>
        <v>59.400000000000006</v>
      </c>
      <c r="N4">
        <f t="shared" si="2"/>
        <v>56.43</v>
      </c>
      <c r="O4">
        <f t="shared" si="2"/>
        <v>53.13</v>
      </c>
    </row>
    <row r="5" spans="1:15" ht="16">
      <c r="A5" s="3">
        <v>37</v>
      </c>
      <c r="B5" s="3">
        <f t="shared" si="1"/>
        <v>0.37</v>
      </c>
      <c r="C5" s="3">
        <v>184</v>
      </c>
      <c r="D5" s="3">
        <v>178</v>
      </c>
      <c r="E5" s="3">
        <v>148</v>
      </c>
      <c r="F5" s="3">
        <v>130</v>
      </c>
      <c r="G5" s="4">
        <v>184</v>
      </c>
      <c r="H5" s="5">
        <v>1</v>
      </c>
      <c r="I5" s="5">
        <v>0.96740000000000004</v>
      </c>
      <c r="J5" s="5">
        <v>0.80430000000000001</v>
      </c>
      <c r="K5" s="5">
        <v>0.70650000000000002</v>
      </c>
      <c r="L5">
        <f>C5*$B$5</f>
        <v>68.08</v>
      </c>
      <c r="M5">
        <f t="shared" ref="M5:O5" si="3">D5*$B$5</f>
        <v>65.86</v>
      </c>
      <c r="N5">
        <f t="shared" si="3"/>
        <v>54.76</v>
      </c>
      <c r="O5">
        <f t="shared" si="3"/>
        <v>48.1</v>
      </c>
    </row>
    <row r="6" spans="1:15" ht="16">
      <c r="A6" s="3">
        <v>35</v>
      </c>
      <c r="B6" s="3">
        <f t="shared" si="1"/>
        <v>0.35</v>
      </c>
      <c r="C6" s="3">
        <v>247</v>
      </c>
      <c r="D6" s="3">
        <v>162</v>
      </c>
      <c r="E6" s="3">
        <v>229</v>
      </c>
      <c r="F6" s="3">
        <v>210</v>
      </c>
      <c r="G6" s="4">
        <v>247</v>
      </c>
      <c r="H6" s="5">
        <v>1</v>
      </c>
      <c r="I6" s="5">
        <v>0.65590000000000004</v>
      </c>
      <c r="J6" s="5">
        <v>0.92710000000000004</v>
      </c>
      <c r="K6" s="5">
        <v>0.85019999999999996</v>
      </c>
      <c r="L6">
        <f>C6*$B$6</f>
        <v>86.449999999999989</v>
      </c>
      <c r="M6">
        <f t="shared" ref="M6:O6" si="4">D6*$B$6</f>
        <v>56.699999999999996</v>
      </c>
      <c r="N6">
        <f t="shared" si="4"/>
        <v>80.149999999999991</v>
      </c>
      <c r="O6">
        <f t="shared" si="4"/>
        <v>73.5</v>
      </c>
    </row>
    <row r="7" spans="1:15" ht="16">
      <c r="A7" s="3">
        <v>35</v>
      </c>
      <c r="B7" s="3">
        <f t="shared" si="1"/>
        <v>0.35</v>
      </c>
      <c r="C7" s="3">
        <v>204</v>
      </c>
      <c r="D7" s="3">
        <v>200</v>
      </c>
      <c r="E7" s="3">
        <v>212</v>
      </c>
      <c r="F7" s="3">
        <v>143</v>
      </c>
      <c r="G7" s="4">
        <v>212</v>
      </c>
      <c r="H7" s="5">
        <v>0.96230000000000004</v>
      </c>
      <c r="I7" s="5">
        <v>0.94340000000000002</v>
      </c>
      <c r="J7" s="5">
        <v>1</v>
      </c>
      <c r="K7" s="5">
        <v>0.67449999999999999</v>
      </c>
      <c r="L7">
        <f>C7*$B$7</f>
        <v>71.399999999999991</v>
      </c>
      <c r="M7">
        <f t="shared" ref="M7:O7" si="5">D7*$B$7</f>
        <v>70</v>
      </c>
      <c r="N7">
        <f t="shared" si="5"/>
        <v>74.199999999999989</v>
      </c>
      <c r="O7">
        <f t="shared" si="5"/>
        <v>50.05</v>
      </c>
    </row>
    <row r="8" spans="1:15" ht="16">
      <c r="A8" s="3">
        <v>36</v>
      </c>
      <c r="B8" s="3">
        <f t="shared" si="1"/>
        <v>0.36</v>
      </c>
      <c r="C8" s="3">
        <v>174</v>
      </c>
      <c r="D8" s="3">
        <v>169</v>
      </c>
      <c r="E8" s="3">
        <v>103</v>
      </c>
      <c r="F8" s="3">
        <v>94</v>
      </c>
      <c r="G8" s="4">
        <v>174</v>
      </c>
      <c r="H8" s="5">
        <v>1</v>
      </c>
      <c r="I8" s="5">
        <v>0.97130000000000005</v>
      </c>
      <c r="J8" s="5">
        <v>0.59199999999999997</v>
      </c>
      <c r="K8" s="5">
        <v>0.54020000000000001</v>
      </c>
      <c r="L8">
        <f>C8*$B$8</f>
        <v>62.64</v>
      </c>
      <c r="M8">
        <f t="shared" ref="M8:O8" si="6">D8*$B$8</f>
        <v>60.839999999999996</v>
      </c>
      <c r="N8">
        <f t="shared" si="6"/>
        <v>37.08</v>
      </c>
      <c r="O8">
        <f t="shared" si="6"/>
        <v>33.839999999999996</v>
      </c>
    </row>
    <row r="9" spans="1:15" ht="16">
      <c r="A9" s="3">
        <v>34</v>
      </c>
      <c r="B9" s="3">
        <f t="shared" si="1"/>
        <v>0.34</v>
      </c>
      <c r="C9" s="3">
        <v>155</v>
      </c>
      <c r="D9" s="3">
        <v>116</v>
      </c>
      <c r="E9" s="3">
        <v>169</v>
      </c>
      <c r="F9" s="3">
        <v>149</v>
      </c>
      <c r="G9" s="4">
        <v>169</v>
      </c>
      <c r="H9" s="5">
        <v>0.91720000000000002</v>
      </c>
      <c r="I9" s="5">
        <v>0.68640000000000001</v>
      </c>
      <c r="J9" s="5">
        <v>1</v>
      </c>
      <c r="K9" s="5">
        <v>0.88170000000000004</v>
      </c>
      <c r="L9">
        <f>C9*$B$9</f>
        <v>52.7</v>
      </c>
      <c r="M9">
        <f t="shared" ref="M9:O9" si="7">D9*$B$9</f>
        <v>39.440000000000005</v>
      </c>
      <c r="N9">
        <f t="shared" si="7"/>
        <v>57.46</v>
      </c>
      <c r="O9">
        <f t="shared" si="7"/>
        <v>50.660000000000004</v>
      </c>
    </row>
    <row r="10" spans="1:15" ht="16">
      <c r="A10" s="4">
        <v>34</v>
      </c>
      <c r="B10" s="3">
        <f t="shared" si="1"/>
        <v>0.34</v>
      </c>
      <c r="C10" s="4">
        <v>268</v>
      </c>
      <c r="D10" s="4">
        <v>232</v>
      </c>
      <c r="E10" s="4">
        <v>234</v>
      </c>
      <c r="F10" s="4">
        <v>243</v>
      </c>
      <c r="G10" s="4">
        <v>268</v>
      </c>
      <c r="H10" s="5">
        <v>1</v>
      </c>
      <c r="I10" s="5">
        <v>0.86570000000000003</v>
      </c>
      <c r="J10" s="5">
        <v>0.87309999999999999</v>
      </c>
      <c r="K10" s="5">
        <v>0.90669999999999995</v>
      </c>
      <c r="L10">
        <f>C10*$B$10</f>
        <v>91.12</v>
      </c>
      <c r="M10">
        <f t="shared" ref="M10:O10" si="8">D10*$B$10</f>
        <v>78.88000000000001</v>
      </c>
      <c r="N10">
        <f t="shared" si="8"/>
        <v>79.56</v>
      </c>
      <c r="O10">
        <f t="shared" si="8"/>
        <v>82.62</v>
      </c>
    </row>
    <row r="11" spans="1:15" ht="16">
      <c r="A11" s="3">
        <v>38</v>
      </c>
      <c r="B11" s="3">
        <f t="shared" si="1"/>
        <v>0.38</v>
      </c>
      <c r="C11" s="3">
        <v>189</v>
      </c>
      <c r="D11" s="3">
        <v>136</v>
      </c>
      <c r="E11" s="3">
        <v>135</v>
      </c>
      <c r="F11" s="3">
        <v>70</v>
      </c>
      <c r="G11" s="4">
        <v>189</v>
      </c>
      <c r="H11" s="5">
        <v>1</v>
      </c>
      <c r="I11" s="5">
        <v>0.71960000000000002</v>
      </c>
      <c r="J11" s="5">
        <v>0.71430000000000005</v>
      </c>
      <c r="K11" s="5">
        <v>0.37040000000000001</v>
      </c>
      <c r="L11">
        <f>C11*$B$11</f>
        <v>71.820000000000007</v>
      </c>
      <c r="M11">
        <f t="shared" ref="M11:O11" si="9">D11*$B$11</f>
        <v>51.68</v>
      </c>
      <c r="N11">
        <f t="shared" si="9"/>
        <v>51.3</v>
      </c>
      <c r="O11">
        <f t="shared" si="9"/>
        <v>26.6</v>
      </c>
    </row>
    <row r="12" spans="1:15" ht="16">
      <c r="A12" s="4">
        <v>32</v>
      </c>
      <c r="B12" s="3">
        <f t="shared" si="1"/>
        <v>0.32</v>
      </c>
      <c r="C12" s="4">
        <v>119</v>
      </c>
      <c r="D12" s="4">
        <v>126</v>
      </c>
      <c r="E12" s="4">
        <v>88</v>
      </c>
      <c r="F12" s="4">
        <v>113</v>
      </c>
      <c r="G12" s="4">
        <v>126</v>
      </c>
      <c r="H12" s="5">
        <v>0.94440000000000002</v>
      </c>
      <c r="I12" s="5">
        <v>1</v>
      </c>
      <c r="J12" s="5">
        <v>0.69840000000000002</v>
      </c>
      <c r="K12" s="5">
        <v>0.89680000000000004</v>
      </c>
      <c r="L12">
        <f>C12*$B$12</f>
        <v>38.08</v>
      </c>
      <c r="M12">
        <f t="shared" ref="M12:O12" si="10">D12*$B$12</f>
        <v>40.32</v>
      </c>
      <c r="N12">
        <f t="shared" si="10"/>
        <v>28.16</v>
      </c>
      <c r="O12">
        <f t="shared" si="10"/>
        <v>36.160000000000004</v>
      </c>
    </row>
    <row r="13" spans="1:15" ht="16">
      <c r="A13" s="4">
        <v>39</v>
      </c>
      <c r="B13" s="3">
        <f t="shared" si="1"/>
        <v>0.39</v>
      </c>
      <c r="C13" s="4">
        <v>232</v>
      </c>
      <c r="D13" s="4">
        <v>271</v>
      </c>
      <c r="E13" s="4">
        <v>230</v>
      </c>
      <c r="F13" s="4">
        <v>212</v>
      </c>
      <c r="G13" s="4">
        <v>271</v>
      </c>
      <c r="H13" s="5">
        <v>0.85609999999999997</v>
      </c>
      <c r="I13" s="5">
        <v>1</v>
      </c>
      <c r="J13" s="5">
        <v>0.84870000000000001</v>
      </c>
      <c r="K13" s="5">
        <v>0.7823</v>
      </c>
      <c r="L13">
        <f>C13*$B$13</f>
        <v>90.48</v>
      </c>
      <c r="M13">
        <f t="shared" ref="M13:O13" si="11">D13*$B$13</f>
        <v>105.69</v>
      </c>
      <c r="N13">
        <f t="shared" si="11"/>
        <v>89.7</v>
      </c>
      <c r="O13">
        <f t="shared" si="11"/>
        <v>82.68</v>
      </c>
    </row>
    <row r="14" spans="1:15" ht="16">
      <c r="A14" s="4"/>
      <c r="B14" s="3"/>
      <c r="C14">
        <f>AVERAGE(C2:C13)</f>
        <v>193.66666666666666</v>
      </c>
      <c r="D14">
        <f>AVERAGE(D2:D13)</f>
        <v>175.08333333333334</v>
      </c>
      <c r="E14">
        <f>AVERAGE(E2:E13)</f>
        <v>172.16666666666666</v>
      </c>
      <c r="F14">
        <f>AVERAGE(F2:F13)</f>
        <v>150.58333333333334</v>
      </c>
      <c r="G14">
        <f>AVERAGE(G2:G13)</f>
        <v>200.08333333333334</v>
      </c>
      <c r="H14">
        <f>AVERAGE(H2:H13)</f>
        <v>0.96998333333333331</v>
      </c>
      <c r="I14">
        <f t="shared" ref="I14:K14" si="12">AVERAGE(I2:I13)</f>
        <v>0.87770833333333342</v>
      </c>
      <c r="J14">
        <f t="shared" si="12"/>
        <v>0.84941666666666649</v>
      </c>
      <c r="K14">
        <f t="shared" si="12"/>
        <v>0.74895833333333328</v>
      </c>
      <c r="L14">
        <f>AVERAGE(L2:L13)</f>
        <v>68.214166666666671</v>
      </c>
      <c r="M14">
        <f t="shared" ref="M14:O14" si="13">AVERAGE(M2:M13)</f>
        <v>61.779166666666661</v>
      </c>
      <c r="N14">
        <f t="shared" si="13"/>
        <v>60.564999999999991</v>
      </c>
      <c r="O14">
        <f t="shared" si="13"/>
        <v>52.768333333333338</v>
      </c>
    </row>
    <row r="15" spans="1:15" ht="16">
      <c r="A15" s="4"/>
      <c r="B15" s="3"/>
      <c r="C15">
        <f t="shared" ref="C15:F15" si="14">STDEV(C2:C13)</f>
        <v>42.640853934254487</v>
      </c>
      <c r="D15">
        <f t="shared" si="14"/>
        <v>46.441475063359128</v>
      </c>
      <c r="E15">
        <f t="shared" si="14"/>
        <v>53.029722940550208</v>
      </c>
      <c r="F15">
        <f t="shared" si="14"/>
        <v>51.238228507688106</v>
      </c>
      <c r="H15">
        <f>STDEV(H2:H13)</f>
        <v>4.5606754550242455E-2</v>
      </c>
      <c r="I15">
        <f t="shared" ref="I15:K15" si="15">STDEV(I2:I13)</f>
        <v>0.12412774547606036</v>
      </c>
      <c r="J15">
        <f t="shared" si="15"/>
        <v>0.13079393114454008</v>
      </c>
      <c r="K15">
        <f t="shared" si="15"/>
        <v>0.16038719886763517</v>
      </c>
      <c r="L15">
        <f>STDEV(L2:L13)</f>
        <v>16.309865647032243</v>
      </c>
      <c r="M15">
        <f t="shared" ref="M15:O15" si="16">STDEV(M2:M13)</f>
        <v>18.548535084687426</v>
      </c>
      <c r="N15">
        <f t="shared" si="16"/>
        <v>19.35700366557522</v>
      </c>
      <c r="O15">
        <f t="shared" si="16"/>
        <v>18.459014468587295</v>
      </c>
    </row>
    <row r="16" spans="1:15" ht="16">
      <c r="A16" s="4"/>
      <c r="B16" s="3"/>
    </row>
    <row r="17" spans="1:15" ht="16">
      <c r="A17" s="3">
        <v>31</v>
      </c>
      <c r="B17" s="3">
        <f t="shared" si="1"/>
        <v>0.31</v>
      </c>
      <c r="C17" s="3">
        <v>85</v>
      </c>
      <c r="D17" s="3">
        <v>62</v>
      </c>
      <c r="E17" s="3">
        <v>66</v>
      </c>
      <c r="F17" s="3">
        <v>52</v>
      </c>
      <c r="G17" s="4">
        <v>85</v>
      </c>
      <c r="H17" s="5">
        <v>1</v>
      </c>
      <c r="I17" s="5">
        <v>0.72940000000000005</v>
      </c>
      <c r="J17" s="5">
        <v>0.77649999999999997</v>
      </c>
      <c r="K17" s="5">
        <v>0.61180000000000001</v>
      </c>
      <c r="L17">
        <f>C17*$B$17</f>
        <v>26.35</v>
      </c>
      <c r="M17">
        <f t="shared" ref="M17:O17" si="17">D17*$B$17</f>
        <v>19.22</v>
      </c>
      <c r="N17">
        <f t="shared" si="17"/>
        <v>20.46</v>
      </c>
      <c r="O17">
        <f t="shared" si="17"/>
        <v>16.12</v>
      </c>
    </row>
    <row r="18" spans="1:15" ht="16">
      <c r="A18" s="3">
        <v>32</v>
      </c>
      <c r="B18" s="3">
        <f t="shared" si="1"/>
        <v>0.32</v>
      </c>
      <c r="C18" s="3">
        <v>118</v>
      </c>
      <c r="D18" s="3">
        <v>117</v>
      </c>
      <c r="E18" s="3">
        <v>78</v>
      </c>
      <c r="F18" s="3">
        <v>105</v>
      </c>
      <c r="G18" s="4">
        <v>118</v>
      </c>
      <c r="H18" s="5">
        <v>1</v>
      </c>
      <c r="I18" s="5">
        <v>0.99150000000000005</v>
      </c>
      <c r="J18" s="5">
        <v>0.66100000000000003</v>
      </c>
      <c r="K18" s="5">
        <v>0.88980000000000004</v>
      </c>
      <c r="L18">
        <f>C18*$B$18</f>
        <v>37.76</v>
      </c>
      <c r="M18">
        <f t="shared" ref="M18:O18" si="18">D18*$B$18</f>
        <v>37.44</v>
      </c>
      <c r="N18">
        <f t="shared" si="18"/>
        <v>24.96</v>
      </c>
      <c r="O18">
        <f t="shared" si="18"/>
        <v>33.6</v>
      </c>
    </row>
    <row r="19" spans="1:15" ht="16">
      <c r="A19" s="3">
        <v>31</v>
      </c>
      <c r="B19" s="3">
        <f t="shared" si="1"/>
        <v>0.31</v>
      </c>
      <c r="C19" s="3">
        <v>117</v>
      </c>
      <c r="D19" s="3">
        <v>104</v>
      </c>
      <c r="E19" s="3">
        <v>78</v>
      </c>
      <c r="F19" s="3">
        <v>71</v>
      </c>
      <c r="G19" s="4">
        <v>117</v>
      </c>
      <c r="H19" s="5">
        <v>1</v>
      </c>
      <c r="I19" s="5">
        <v>0.88890000000000002</v>
      </c>
      <c r="J19" s="5">
        <v>0.66669999999999996</v>
      </c>
      <c r="K19" s="5">
        <v>0.60680000000000001</v>
      </c>
      <c r="L19">
        <f>C19*$B$19</f>
        <v>36.270000000000003</v>
      </c>
      <c r="M19">
        <f t="shared" ref="M19:O19" si="19">D19*$B$19</f>
        <v>32.24</v>
      </c>
      <c r="N19">
        <f t="shared" si="19"/>
        <v>24.18</v>
      </c>
      <c r="O19">
        <f t="shared" si="19"/>
        <v>22.01</v>
      </c>
    </row>
    <row r="20" spans="1:15" ht="16">
      <c r="A20" s="3">
        <v>30</v>
      </c>
      <c r="B20" s="3">
        <f t="shared" si="1"/>
        <v>0.3</v>
      </c>
      <c r="C20" s="3">
        <v>135</v>
      </c>
      <c r="D20" s="3">
        <v>139</v>
      </c>
      <c r="E20" s="3">
        <v>112</v>
      </c>
      <c r="F20" s="3">
        <v>91</v>
      </c>
      <c r="G20" s="4">
        <v>139</v>
      </c>
      <c r="H20" s="5">
        <v>0.97119999999999995</v>
      </c>
      <c r="I20" s="5">
        <v>1</v>
      </c>
      <c r="J20" s="5">
        <v>0.80579999999999996</v>
      </c>
      <c r="K20" s="5">
        <v>0.65469999999999995</v>
      </c>
      <c r="L20">
        <f>C20*$B$20</f>
        <v>40.5</v>
      </c>
      <c r="M20">
        <f t="shared" ref="M20:O20" si="20">D20*$B$20</f>
        <v>41.699999999999996</v>
      </c>
      <c r="N20">
        <f t="shared" si="20"/>
        <v>33.6</v>
      </c>
      <c r="O20">
        <f t="shared" si="20"/>
        <v>27.3</v>
      </c>
    </row>
    <row r="21" spans="1:15" ht="16">
      <c r="A21" s="3">
        <v>30</v>
      </c>
      <c r="B21" s="3">
        <f t="shared" si="1"/>
        <v>0.3</v>
      </c>
      <c r="C21" s="3">
        <v>65</v>
      </c>
      <c r="D21" s="3">
        <v>58</v>
      </c>
      <c r="E21" s="3">
        <v>61</v>
      </c>
      <c r="F21" s="3">
        <v>74</v>
      </c>
      <c r="G21" s="4">
        <v>74</v>
      </c>
      <c r="H21" s="5">
        <v>0.87839999999999996</v>
      </c>
      <c r="I21" s="5">
        <v>0.78380000000000005</v>
      </c>
      <c r="J21" s="5">
        <v>0.82430000000000003</v>
      </c>
      <c r="K21" s="5">
        <v>1</v>
      </c>
      <c r="L21">
        <f>C21*$B$21</f>
        <v>19.5</v>
      </c>
      <c r="M21">
        <f t="shared" ref="M21:O21" si="21">D21*$B$21</f>
        <v>17.399999999999999</v>
      </c>
      <c r="N21">
        <f t="shared" si="21"/>
        <v>18.3</v>
      </c>
      <c r="O21">
        <f t="shared" si="21"/>
        <v>22.2</v>
      </c>
    </row>
    <row r="22" spans="1:15" ht="16">
      <c r="A22" s="3">
        <v>28</v>
      </c>
      <c r="B22" s="3">
        <f t="shared" si="1"/>
        <v>0.28000000000000003</v>
      </c>
      <c r="C22" s="3">
        <v>127</v>
      </c>
      <c r="D22" s="3">
        <v>87</v>
      </c>
      <c r="E22" s="3">
        <v>83</v>
      </c>
      <c r="F22" s="3">
        <v>79</v>
      </c>
      <c r="G22" s="4">
        <v>127</v>
      </c>
      <c r="H22" s="5">
        <v>1</v>
      </c>
      <c r="I22" s="5">
        <v>0.68500000000000005</v>
      </c>
      <c r="J22" s="5">
        <v>0.65349999999999997</v>
      </c>
      <c r="K22" s="5">
        <v>0.622</v>
      </c>
      <c r="L22">
        <f>C22*$B$22</f>
        <v>35.56</v>
      </c>
      <c r="M22">
        <f t="shared" ref="M22:O22" si="22">D22*$B$22</f>
        <v>24.360000000000003</v>
      </c>
      <c r="N22">
        <f t="shared" si="22"/>
        <v>23.240000000000002</v>
      </c>
      <c r="O22">
        <f t="shared" si="22"/>
        <v>22.12</v>
      </c>
    </row>
    <row r="23" spans="1:15" ht="16">
      <c r="A23" s="3">
        <v>34</v>
      </c>
      <c r="B23" s="3">
        <f t="shared" si="1"/>
        <v>0.34</v>
      </c>
      <c r="C23" s="3">
        <v>156</v>
      </c>
      <c r="D23" s="3">
        <v>139</v>
      </c>
      <c r="E23" s="3">
        <v>121</v>
      </c>
      <c r="F23" s="3">
        <v>86</v>
      </c>
      <c r="G23" s="4">
        <v>156</v>
      </c>
      <c r="H23" s="5">
        <v>1</v>
      </c>
      <c r="I23" s="5">
        <v>0.89100000000000001</v>
      </c>
      <c r="J23" s="5">
        <v>0.77559999999999996</v>
      </c>
      <c r="K23" s="5">
        <v>0.55130000000000001</v>
      </c>
      <c r="L23">
        <f>C23*$B$23</f>
        <v>53.040000000000006</v>
      </c>
      <c r="M23">
        <f t="shared" ref="M23:O23" si="23">D23*$B$23</f>
        <v>47.260000000000005</v>
      </c>
      <c r="N23">
        <f t="shared" si="23"/>
        <v>41.14</v>
      </c>
      <c r="O23">
        <f t="shared" si="23"/>
        <v>29.240000000000002</v>
      </c>
    </row>
    <row r="24" spans="1:15" ht="16">
      <c r="A24" s="4">
        <v>31</v>
      </c>
      <c r="B24" s="3">
        <f t="shared" si="1"/>
        <v>0.31</v>
      </c>
      <c r="C24" s="4">
        <v>101</v>
      </c>
      <c r="D24" s="4">
        <v>97</v>
      </c>
      <c r="E24" s="4">
        <v>70</v>
      </c>
      <c r="F24" s="4">
        <v>58</v>
      </c>
      <c r="G24" s="4">
        <v>101</v>
      </c>
      <c r="H24" s="5">
        <v>1</v>
      </c>
      <c r="I24" s="5">
        <v>0.96040000000000003</v>
      </c>
      <c r="J24" s="5">
        <v>0.69310000000000005</v>
      </c>
      <c r="K24" s="5">
        <v>0.57430000000000003</v>
      </c>
      <c r="L24">
        <f>C24*$B$24</f>
        <v>31.31</v>
      </c>
      <c r="M24">
        <f t="shared" ref="M24:O24" si="24">D24*$B$24</f>
        <v>30.07</v>
      </c>
      <c r="N24">
        <f t="shared" si="24"/>
        <v>21.7</v>
      </c>
      <c r="O24">
        <f t="shared" si="24"/>
        <v>17.98</v>
      </c>
    </row>
    <row r="25" spans="1:15" ht="16">
      <c r="A25" s="4">
        <v>32</v>
      </c>
      <c r="B25" s="3">
        <f t="shared" si="1"/>
        <v>0.32</v>
      </c>
      <c r="C25" s="4">
        <v>72</v>
      </c>
      <c r="D25" s="4">
        <v>57</v>
      </c>
      <c r="E25" s="4">
        <v>64</v>
      </c>
      <c r="F25" s="4">
        <v>58</v>
      </c>
      <c r="G25" s="4">
        <v>72</v>
      </c>
      <c r="H25" s="5">
        <v>1</v>
      </c>
      <c r="I25" s="5">
        <v>0.79169999999999996</v>
      </c>
      <c r="J25" s="5">
        <v>0.88890000000000002</v>
      </c>
      <c r="K25" s="5">
        <v>0.80559999999999998</v>
      </c>
      <c r="L25">
        <f>C25*$B$25</f>
        <v>23.04</v>
      </c>
      <c r="M25">
        <f t="shared" ref="M25:O25" si="25">D25*$B$25</f>
        <v>18.240000000000002</v>
      </c>
      <c r="N25">
        <f t="shared" si="25"/>
        <v>20.48</v>
      </c>
      <c r="O25">
        <f t="shared" si="25"/>
        <v>18.559999999999999</v>
      </c>
    </row>
    <row r="26" spans="1:15" ht="16">
      <c r="A26" s="3">
        <v>32</v>
      </c>
      <c r="B26" s="3">
        <f t="shared" si="1"/>
        <v>0.32</v>
      </c>
      <c r="C26" s="3">
        <v>78</v>
      </c>
      <c r="D26" s="3">
        <v>68</v>
      </c>
      <c r="E26" s="3">
        <v>71</v>
      </c>
      <c r="F26" s="3">
        <v>63</v>
      </c>
      <c r="G26" s="4">
        <v>78</v>
      </c>
      <c r="H26" s="5">
        <v>1</v>
      </c>
      <c r="I26" s="5">
        <v>0.87180000000000002</v>
      </c>
      <c r="J26" s="5">
        <v>0.9103</v>
      </c>
      <c r="K26" s="5">
        <v>0.80769999999999997</v>
      </c>
      <c r="L26">
        <f>C26*$B$26</f>
        <v>24.96</v>
      </c>
      <c r="M26">
        <f t="shared" ref="M26:O26" si="26">D26*$B$26</f>
        <v>21.76</v>
      </c>
      <c r="N26">
        <f t="shared" si="26"/>
        <v>22.72</v>
      </c>
      <c r="O26">
        <f t="shared" si="26"/>
        <v>20.16</v>
      </c>
    </row>
    <row r="27" spans="1:15" ht="16">
      <c r="A27" s="4">
        <v>32</v>
      </c>
      <c r="B27" s="3">
        <f t="shared" si="1"/>
        <v>0.32</v>
      </c>
      <c r="C27" s="4">
        <v>45</v>
      </c>
      <c r="D27" s="3">
        <v>59</v>
      </c>
      <c r="E27" s="3">
        <v>49</v>
      </c>
      <c r="F27" s="3">
        <v>44</v>
      </c>
      <c r="G27" s="4">
        <v>59</v>
      </c>
      <c r="H27" s="5">
        <v>0.76270000000000004</v>
      </c>
      <c r="I27" s="5">
        <v>1</v>
      </c>
      <c r="J27" s="5">
        <v>0.83050000000000002</v>
      </c>
      <c r="K27" s="5">
        <v>0.74580000000000002</v>
      </c>
      <c r="L27">
        <f>C27*$B$27</f>
        <v>14.4</v>
      </c>
      <c r="M27">
        <f t="shared" ref="M27:O27" si="27">D27*$B$27</f>
        <v>18.88</v>
      </c>
      <c r="N27">
        <f t="shared" si="27"/>
        <v>15.68</v>
      </c>
      <c r="O27">
        <f t="shared" si="27"/>
        <v>14.08</v>
      </c>
    </row>
    <row r="28" spans="1:15" ht="16">
      <c r="A28" s="3">
        <v>31</v>
      </c>
      <c r="B28" s="3">
        <f t="shared" si="1"/>
        <v>0.31</v>
      </c>
      <c r="C28" s="3">
        <v>65</v>
      </c>
      <c r="D28" s="3">
        <v>55</v>
      </c>
      <c r="E28" s="3">
        <v>48</v>
      </c>
      <c r="F28" s="3">
        <v>55</v>
      </c>
      <c r="G28" s="4">
        <v>65</v>
      </c>
      <c r="H28" s="5">
        <v>1</v>
      </c>
      <c r="I28" s="5">
        <v>0.84619999999999995</v>
      </c>
      <c r="J28" s="5">
        <v>0.73850000000000005</v>
      </c>
      <c r="K28" s="5">
        <v>0.84619999999999995</v>
      </c>
      <c r="L28">
        <f>C28*$B$28</f>
        <v>20.149999999999999</v>
      </c>
      <c r="M28">
        <f t="shared" ref="M28:O28" si="28">D28*$B$28</f>
        <v>17.05</v>
      </c>
      <c r="N28">
        <f t="shared" si="28"/>
        <v>14.879999999999999</v>
      </c>
      <c r="O28">
        <f t="shared" si="28"/>
        <v>17.05</v>
      </c>
    </row>
    <row r="29" spans="1:15" ht="16">
      <c r="A29" s="3">
        <v>31</v>
      </c>
      <c r="B29" s="3">
        <f t="shared" si="1"/>
        <v>0.31</v>
      </c>
      <c r="C29" s="3">
        <v>49</v>
      </c>
      <c r="D29" s="3">
        <v>53</v>
      </c>
      <c r="E29" s="3">
        <v>56</v>
      </c>
      <c r="F29" s="3">
        <v>66</v>
      </c>
      <c r="G29" s="4">
        <v>66</v>
      </c>
      <c r="H29" s="5">
        <v>0.74239999999999995</v>
      </c>
      <c r="I29" s="5">
        <v>0.80300000000000005</v>
      </c>
      <c r="J29" s="5">
        <v>0.84850000000000003</v>
      </c>
      <c r="K29" s="5">
        <v>1</v>
      </c>
      <c r="L29">
        <f>C29*$B$29</f>
        <v>15.19</v>
      </c>
      <c r="M29">
        <f t="shared" ref="M29:O29" si="29">D29*$B$29</f>
        <v>16.43</v>
      </c>
      <c r="N29">
        <f t="shared" si="29"/>
        <v>17.36</v>
      </c>
      <c r="O29">
        <f t="shared" si="29"/>
        <v>20.46</v>
      </c>
    </row>
    <row r="30" spans="1:15" ht="16">
      <c r="A30" s="3">
        <v>27</v>
      </c>
      <c r="B30" s="3">
        <f t="shared" si="1"/>
        <v>0.27</v>
      </c>
      <c r="C30" s="3">
        <v>132</v>
      </c>
      <c r="D30" s="3">
        <v>98</v>
      </c>
      <c r="E30" s="3">
        <v>97</v>
      </c>
      <c r="F30" s="3">
        <v>90</v>
      </c>
      <c r="G30" s="4">
        <v>132</v>
      </c>
      <c r="H30" s="5">
        <v>1</v>
      </c>
      <c r="I30" s="5">
        <v>0.74239999999999995</v>
      </c>
      <c r="J30" s="5">
        <v>0.73480000000000001</v>
      </c>
      <c r="K30" s="5">
        <v>0.68179999999999996</v>
      </c>
      <c r="L30">
        <f>C30*$B$30</f>
        <v>35.64</v>
      </c>
      <c r="M30">
        <f t="shared" ref="M30:O30" si="30">D30*$B$30</f>
        <v>26.46</v>
      </c>
      <c r="N30">
        <f t="shared" si="30"/>
        <v>26.19</v>
      </c>
      <c r="O30">
        <f t="shared" si="30"/>
        <v>24.3</v>
      </c>
    </row>
    <row r="31" spans="1:15" ht="16">
      <c r="C31" s="4">
        <f>AVERAGE(C17:C30)</f>
        <v>96.071428571428569</v>
      </c>
      <c r="D31" s="4">
        <f>AVERAGE(D17:D30)</f>
        <v>85.214285714285708</v>
      </c>
      <c r="E31" s="4">
        <f>AVERAGE(E17:E30)</f>
        <v>75.285714285714292</v>
      </c>
      <c r="F31">
        <f>AVERAGE(F17:F30)</f>
        <v>70.857142857142861</v>
      </c>
      <c r="G31">
        <f>AVERAGE(G17:G30)</f>
        <v>99.214285714285708</v>
      </c>
      <c r="H31">
        <f>AVERAGE(H17:H30)</f>
        <v>0.95390714285714284</v>
      </c>
      <c r="I31">
        <f t="shared" ref="I31:K31" si="31">AVERAGE(I17:I30)</f>
        <v>0.85607857142857136</v>
      </c>
      <c r="J31">
        <f t="shared" si="31"/>
        <v>0.77200000000000002</v>
      </c>
      <c r="K31">
        <f t="shared" si="31"/>
        <v>0.74270000000000003</v>
      </c>
      <c r="L31">
        <f>AVERAGE(L17:L30)</f>
        <v>29.54785714285714</v>
      </c>
      <c r="M31">
        <f t="shared" ref="M31:O31" si="32">AVERAGE(M17:M30)</f>
        <v>26.322142857142858</v>
      </c>
      <c r="N31">
        <f t="shared" si="32"/>
        <v>23.206428571428571</v>
      </c>
      <c r="O31">
        <f t="shared" si="32"/>
        <v>21.798571428571428</v>
      </c>
    </row>
    <row r="32" spans="1:15">
      <c r="C32">
        <f t="shared" ref="C32:G32" si="33">STDEV(C17:C30)</f>
        <v>35.170932678769056</v>
      </c>
      <c r="D32">
        <f t="shared" si="33"/>
        <v>30.964442563958801</v>
      </c>
      <c r="E32">
        <f t="shared" si="33"/>
        <v>21.934968820193415</v>
      </c>
      <c r="F32">
        <f t="shared" si="33"/>
        <v>17.514201459023276</v>
      </c>
      <c r="H32">
        <f>STDEV(H17:H30)</f>
        <v>9.1374684798241707E-2</v>
      </c>
      <c r="I32">
        <f>STDEV(I17:I30)</f>
        <v>0.10514256386575359</v>
      </c>
      <c r="J32">
        <f>STDEV(J17:J30)</f>
        <v>8.419783479766868E-2</v>
      </c>
      <c r="K32">
        <f>STDEV(K17:K30)</f>
        <v>0.15180090706124041</v>
      </c>
      <c r="L32">
        <f>STDEV(L17:L30)</f>
        <v>10.952111267184582</v>
      </c>
      <c r="M32">
        <f t="shared" ref="M32:O32" si="34">STDEV(M17:M30)</f>
        <v>10.02614825848387</v>
      </c>
      <c r="N32">
        <f t="shared" si="34"/>
        <v>7.0398728213412625</v>
      </c>
      <c r="O32">
        <f t="shared" si="34"/>
        <v>5.3737150265726985</v>
      </c>
    </row>
    <row r="34" spans="2:7">
      <c r="C34">
        <v>45</v>
      </c>
      <c r="D34">
        <v>60</v>
      </c>
      <c r="F34">
        <v>75</v>
      </c>
      <c r="G34">
        <v>90</v>
      </c>
    </row>
    <row r="35" spans="2:7">
      <c r="B35" t="s">
        <v>21</v>
      </c>
      <c r="C35">
        <f>C31/C14</f>
        <v>0.49606589623801328</v>
      </c>
      <c r="D35">
        <f t="shared" ref="D35:G35" si="35">D31/D14</f>
        <v>0.48670701026721963</v>
      </c>
      <c r="E35">
        <f t="shared" si="35"/>
        <v>0.43728391647075099</v>
      </c>
      <c r="F35">
        <f t="shared" si="35"/>
        <v>0.47055103170211082</v>
      </c>
      <c r="G35">
        <f t="shared" si="35"/>
        <v>0.49586481823049916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topLeftCell="A3" workbookViewId="0">
      <selection activeCell="C39" sqref="C39"/>
    </sheetView>
  </sheetViews>
  <sheetFormatPr baseColWidth="10" defaultRowHeight="15" x14ac:dyDescent="0"/>
  <cols>
    <col min="2" max="2" width="35.83203125" bestFit="1" customWidth="1"/>
    <col min="8" max="8" width="35.83203125" bestFit="1" customWidth="1"/>
  </cols>
  <sheetData>
    <row r="2" spans="2:19">
      <c r="B2" t="s">
        <v>10</v>
      </c>
      <c r="H2" t="s">
        <v>19</v>
      </c>
      <c r="O2" t="s">
        <v>20</v>
      </c>
    </row>
    <row r="4" spans="2:19">
      <c r="C4">
        <v>45</v>
      </c>
      <c r="D4">
        <v>60</v>
      </c>
      <c r="E4">
        <v>75</v>
      </c>
      <c r="F4">
        <v>90</v>
      </c>
      <c r="I4">
        <v>45</v>
      </c>
      <c r="J4">
        <v>60</v>
      </c>
      <c r="K4">
        <v>75</v>
      </c>
      <c r="L4">
        <v>90</v>
      </c>
      <c r="P4">
        <v>45</v>
      </c>
      <c r="Q4">
        <v>60</v>
      </c>
      <c r="R4">
        <v>75</v>
      </c>
      <c r="S4">
        <v>90</v>
      </c>
    </row>
    <row r="5" spans="2:19">
      <c r="B5" t="s">
        <v>9</v>
      </c>
      <c r="C5">
        <v>0.96998333333333331</v>
      </c>
      <c r="D5">
        <v>0.87770833333333342</v>
      </c>
      <c r="E5">
        <v>0.84941666666666649</v>
      </c>
      <c r="F5">
        <v>0.74895833333333328</v>
      </c>
      <c r="H5" t="s">
        <v>9</v>
      </c>
      <c r="I5">
        <v>0.95390714285714284</v>
      </c>
      <c r="J5">
        <v>0.85607857142857136</v>
      </c>
      <c r="K5">
        <v>0.77200000000000002</v>
      </c>
      <c r="L5">
        <v>0.74270000000000003</v>
      </c>
      <c r="O5" t="s">
        <v>10</v>
      </c>
      <c r="P5">
        <v>0.96998333333333331</v>
      </c>
      <c r="Q5">
        <v>0.87770833333333342</v>
      </c>
      <c r="R5">
        <v>0.84941666666666649</v>
      </c>
      <c r="S5">
        <v>0.74895833333333328</v>
      </c>
    </row>
    <row r="6" spans="2:19">
      <c r="B6" t="s">
        <v>13</v>
      </c>
      <c r="C6">
        <v>4.5606754550242455E-2</v>
      </c>
      <c r="D6">
        <v>0.12412774547606036</v>
      </c>
      <c r="E6">
        <v>0.13079393114454008</v>
      </c>
      <c r="F6">
        <v>0.16038719886763517</v>
      </c>
      <c r="H6" t="s">
        <v>13</v>
      </c>
      <c r="I6">
        <v>9.1374684798241707E-2</v>
      </c>
      <c r="J6">
        <v>0.10514256386575359</v>
      </c>
      <c r="K6">
        <v>8.419783479766868E-2</v>
      </c>
      <c r="L6">
        <v>0.15180090706124041</v>
      </c>
      <c r="O6" t="s">
        <v>19</v>
      </c>
      <c r="P6">
        <v>0.95390714285714284</v>
      </c>
      <c r="Q6">
        <v>0.85607857142857136</v>
      </c>
      <c r="R6">
        <v>0.77200000000000002</v>
      </c>
      <c r="S6">
        <v>0.74270000000000003</v>
      </c>
    </row>
    <row r="8" spans="2:19">
      <c r="C8">
        <v>45</v>
      </c>
      <c r="D8">
        <v>60</v>
      </c>
      <c r="E8">
        <v>75</v>
      </c>
      <c r="F8">
        <v>90</v>
      </c>
      <c r="I8">
        <v>45</v>
      </c>
      <c r="J8">
        <v>60</v>
      </c>
      <c r="K8">
        <v>75</v>
      </c>
      <c r="L8">
        <v>90</v>
      </c>
      <c r="P8">
        <v>45</v>
      </c>
      <c r="Q8">
        <v>60</v>
      </c>
      <c r="R8">
        <v>75</v>
      </c>
      <c r="S8">
        <v>90</v>
      </c>
    </row>
    <row r="9" spans="2:19">
      <c r="B9" t="s">
        <v>11</v>
      </c>
      <c r="C9">
        <v>193.66666666666666</v>
      </c>
      <c r="D9">
        <v>175.08333333333334</v>
      </c>
      <c r="E9">
        <v>172.16666666666666</v>
      </c>
      <c r="F9">
        <v>150.58333333333334</v>
      </c>
      <c r="H9" t="s">
        <v>11</v>
      </c>
      <c r="I9">
        <v>96.071428571428569</v>
      </c>
      <c r="J9">
        <v>85.214285714285708</v>
      </c>
      <c r="K9">
        <v>75.285714285714292</v>
      </c>
      <c r="L9">
        <v>70.857142857142861</v>
      </c>
      <c r="O9" t="s">
        <v>10</v>
      </c>
      <c r="P9">
        <v>193.66666666666666</v>
      </c>
      <c r="Q9">
        <v>175.08333333333334</v>
      </c>
      <c r="R9">
        <v>172.16666666666666</v>
      </c>
      <c r="S9">
        <v>150.58333333333334</v>
      </c>
    </row>
    <row r="10" spans="2:19">
      <c r="B10" t="s">
        <v>13</v>
      </c>
      <c r="C10">
        <v>42.640853934254487</v>
      </c>
      <c r="D10">
        <v>46.441475063359128</v>
      </c>
      <c r="E10">
        <v>53.029722940550208</v>
      </c>
      <c r="F10">
        <v>51.238228507688106</v>
      </c>
      <c r="H10" t="s">
        <v>13</v>
      </c>
      <c r="I10">
        <v>35.170932678769056</v>
      </c>
      <c r="J10">
        <v>30.964442563958801</v>
      </c>
      <c r="K10">
        <v>21.934968820193415</v>
      </c>
      <c r="L10">
        <v>17.514201459023276</v>
      </c>
      <c r="O10" t="s">
        <v>19</v>
      </c>
      <c r="P10">
        <v>96.071428571428569</v>
      </c>
      <c r="Q10">
        <v>85.214285714285708</v>
      </c>
      <c r="R10">
        <v>75.285714285714292</v>
      </c>
      <c r="S10">
        <v>70.857142857142861</v>
      </c>
    </row>
    <row r="12" spans="2:19">
      <c r="C12">
        <v>45</v>
      </c>
      <c r="D12">
        <v>60</v>
      </c>
      <c r="E12">
        <v>75</v>
      </c>
      <c r="F12">
        <v>90</v>
      </c>
      <c r="I12">
        <v>45</v>
      </c>
      <c r="J12">
        <v>60</v>
      </c>
      <c r="K12">
        <v>75</v>
      </c>
      <c r="L12">
        <v>90</v>
      </c>
      <c r="P12">
        <v>45</v>
      </c>
      <c r="Q12">
        <v>60</v>
      </c>
      <c r="R12">
        <v>75</v>
      </c>
      <c r="S12">
        <v>90</v>
      </c>
    </row>
    <row r="13" spans="2:19">
      <c r="B13" t="s">
        <v>12</v>
      </c>
      <c r="C13">
        <v>68.214166666666671</v>
      </c>
      <c r="D13">
        <v>61.779166666666661</v>
      </c>
      <c r="E13">
        <v>60.564999999999991</v>
      </c>
      <c r="F13">
        <v>52.768333333333338</v>
      </c>
      <c r="H13" t="s">
        <v>12</v>
      </c>
      <c r="I13">
        <v>29.54785714285714</v>
      </c>
      <c r="J13">
        <v>26.322142857142858</v>
      </c>
      <c r="K13">
        <v>23.206428571428571</v>
      </c>
      <c r="L13">
        <v>21.798571428571428</v>
      </c>
      <c r="O13" t="s">
        <v>10</v>
      </c>
      <c r="P13">
        <v>68.214166666666671</v>
      </c>
      <c r="Q13">
        <v>61.779166666666661</v>
      </c>
      <c r="R13">
        <v>60.564999999999991</v>
      </c>
      <c r="S13">
        <v>52.768333333333338</v>
      </c>
    </row>
    <row r="14" spans="2:19">
      <c r="B14" t="s">
        <v>13</v>
      </c>
      <c r="C14">
        <v>16.309865647032243</v>
      </c>
      <c r="D14">
        <v>18.548535084687426</v>
      </c>
      <c r="E14">
        <v>19.35700366557522</v>
      </c>
      <c r="F14">
        <v>18.459014468587295</v>
      </c>
      <c r="H14" t="s">
        <v>13</v>
      </c>
      <c r="I14">
        <v>10.952111267184582</v>
      </c>
      <c r="J14">
        <v>10.02614825848387</v>
      </c>
      <c r="K14">
        <v>7.0398728213412625</v>
      </c>
      <c r="L14">
        <v>5.3737150265726985</v>
      </c>
      <c r="O14" t="s">
        <v>19</v>
      </c>
      <c r="P14">
        <v>29.54785714285714</v>
      </c>
      <c r="Q14">
        <v>26.322142857142858</v>
      </c>
      <c r="R14">
        <v>23.206428571428571</v>
      </c>
      <c r="S14">
        <v>21.798571428571428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Raw Data</vt:lpstr>
      <vt:lpstr>Calculations</vt:lpstr>
      <vt:lpstr>Combined Avg of Max</vt:lpstr>
      <vt:lpstr>Combined Avg</vt:lpstr>
      <vt:lpstr>Combined Avg Norm Len</vt:lpstr>
      <vt:lpstr>Male Avg of Max</vt:lpstr>
      <vt:lpstr>Female Avg of Max</vt:lpstr>
      <vt:lpstr>Male Avg</vt:lpstr>
      <vt:lpstr>Female Avg</vt:lpstr>
      <vt:lpstr>Male Avg Norm Len</vt:lpstr>
      <vt:lpstr>Female Avg Norm Len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Glavin</dc:creator>
  <cp:lastModifiedBy>Alexander Glavin</cp:lastModifiedBy>
  <dcterms:created xsi:type="dcterms:W3CDTF">2016-12-08T18:01:53Z</dcterms:created>
  <dcterms:modified xsi:type="dcterms:W3CDTF">2016-12-09T03:30:51Z</dcterms:modified>
</cp:coreProperties>
</file>