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75aa362f49c77008/Desktop/Kat Work/KeyIS/05 - Technical/13 - Calculation Templates/"/>
    </mc:Choice>
  </mc:AlternateContent>
  <xr:revisionPtr revIDLastSave="268" documentId="8_{C860AC82-8C2A-4AD0-A2EC-E060BDCBA76A}" xr6:coauthVersionLast="47" xr6:coauthVersionMax="47" xr10:uidLastSave="{E5CC6EC9-D79C-4CF2-8CFA-7D33F9A09768}"/>
  <bookViews>
    <workbookView xWindow="12045" yWindow="4065" windowWidth="24360" windowHeight="15345" tabRatio="601" firstSheet="1" activeTab="1" xr2:uid="{7BF31235-A6FE-424A-A955-600A137A1F7F}"/>
  </bookViews>
  <sheets>
    <sheet name="4.0 Index Resistances (SF1&amp;EF5)" sheetId="58" state="hidden" r:id="rId1"/>
    <sheet name="4.0 Index Resistances (HRU)" sheetId="61" r:id="rId2"/>
  </sheets>
  <externalReferences>
    <externalReference r:id="rId3"/>
  </externalReferences>
  <definedNames>
    <definedName name="kvalue" localSheetId="1">'[1]SVP &amp; WVP Pipe Check'!#REF!</definedName>
    <definedName name="kvalue" localSheetId="0">'[1]SVP &amp; WVP Pipe Check'!#REF!</definedName>
    <definedName name="kvalue">'[1]SVP &amp; WVP Pipe Check'!#REF!</definedName>
    <definedName name="_xlnm.Print_Area" localSheetId="1">'4.0 Index Resistances (HRU)'!$A$1:$Y$68</definedName>
    <definedName name="_xlnm.Print_Area" localSheetId="0">'4.0 Index Resistances (SF1&amp;EF5)'!$A$1:$Z$50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2" i="61" l="1"/>
  <c r="X47" i="61"/>
  <c r="M47" i="61"/>
  <c r="C330" i="61"/>
  <c r="P319" i="61"/>
  <c r="W319" i="61"/>
  <c r="X319" i="61" s="1"/>
  <c r="J319" i="61" s="1"/>
  <c r="A330" i="61"/>
  <c r="K319" i="61"/>
  <c r="I319" i="61"/>
  <c r="X318" i="61"/>
  <c r="J318" i="61" s="1"/>
  <c r="K318" i="61"/>
  <c r="I318" i="61"/>
  <c r="W317" i="61"/>
  <c r="X317" i="61" s="1"/>
  <c r="J317" i="61" s="1"/>
  <c r="K317" i="61"/>
  <c r="I317" i="61"/>
  <c r="X316" i="61"/>
  <c r="M316" i="61"/>
  <c r="W264" i="61"/>
  <c r="X264" i="61" s="1"/>
  <c r="J264" i="61" s="1"/>
  <c r="K264" i="61"/>
  <c r="I264" i="61"/>
  <c r="W262" i="61"/>
  <c r="S262" i="61"/>
  <c r="P262" i="61"/>
  <c r="K262" i="61"/>
  <c r="I262" i="61"/>
  <c r="K263" i="61"/>
  <c r="I263" i="61"/>
  <c r="K265" i="61"/>
  <c r="I265" i="61"/>
  <c r="P292" i="61"/>
  <c r="S289" i="61"/>
  <c r="C302" i="61"/>
  <c r="A302" i="61"/>
  <c r="S293" i="61"/>
  <c r="P293" i="61"/>
  <c r="K293" i="61"/>
  <c r="I293" i="61"/>
  <c r="S292" i="61"/>
  <c r="K292" i="61"/>
  <c r="I292" i="61"/>
  <c r="S291" i="61"/>
  <c r="X291" i="61" s="1"/>
  <c r="J291" i="61" s="1"/>
  <c r="K291" i="61"/>
  <c r="I291" i="61"/>
  <c r="W290" i="61"/>
  <c r="K290" i="61"/>
  <c r="I290" i="61"/>
  <c r="W289" i="61"/>
  <c r="P289" i="61"/>
  <c r="K289" i="61"/>
  <c r="I289" i="61"/>
  <c r="X288" i="61"/>
  <c r="M288" i="61"/>
  <c r="I235" i="61"/>
  <c r="S235" i="61"/>
  <c r="X235" i="61" s="1"/>
  <c r="J235" i="61" s="1"/>
  <c r="L235" i="61" s="1"/>
  <c r="K235" i="61"/>
  <c r="W234" i="61"/>
  <c r="X234" i="61" s="1"/>
  <c r="J234" i="61" s="1"/>
  <c r="K234" i="61"/>
  <c r="I234" i="61"/>
  <c r="S208" i="61"/>
  <c r="S207" i="61"/>
  <c r="X207" i="61" s="1"/>
  <c r="J207" i="61" s="1"/>
  <c r="K207" i="61"/>
  <c r="I207" i="61"/>
  <c r="I208" i="61"/>
  <c r="K208" i="61"/>
  <c r="W208" i="61"/>
  <c r="W206" i="61"/>
  <c r="P206" i="61"/>
  <c r="K206" i="61"/>
  <c r="I206" i="61"/>
  <c r="C274" i="61"/>
  <c r="A274" i="61"/>
  <c r="X266" i="61"/>
  <c r="S265" i="61"/>
  <c r="P265" i="61"/>
  <c r="S263" i="61"/>
  <c r="P263" i="61"/>
  <c r="X261" i="61"/>
  <c r="M261" i="61"/>
  <c r="S238" i="61"/>
  <c r="P238" i="61"/>
  <c r="K238" i="61"/>
  <c r="I238" i="61"/>
  <c r="W237" i="61"/>
  <c r="X237" i="61" s="1"/>
  <c r="J237" i="61" s="1"/>
  <c r="K237" i="61"/>
  <c r="I237" i="61"/>
  <c r="C247" i="61"/>
  <c r="A247" i="61"/>
  <c r="X239" i="61"/>
  <c r="S236" i="61"/>
  <c r="K236" i="61"/>
  <c r="I236" i="61"/>
  <c r="W233" i="61"/>
  <c r="P233" i="61"/>
  <c r="K233" i="61"/>
  <c r="I233" i="61"/>
  <c r="X232" i="61"/>
  <c r="M232" i="61"/>
  <c r="P209" i="61"/>
  <c r="C218" i="61"/>
  <c r="A218" i="61"/>
  <c r="X210" i="61"/>
  <c r="S209" i="61"/>
  <c r="K209" i="61"/>
  <c r="I209" i="61"/>
  <c r="X205" i="61"/>
  <c r="M205" i="61"/>
  <c r="X51" i="61" l="1"/>
  <c r="X48" i="61"/>
  <c r="M48" i="61"/>
  <c r="M49" i="61" s="1"/>
  <c r="M50" i="61" s="1"/>
  <c r="M51" i="61" s="1"/>
  <c r="M52" i="61" s="1"/>
  <c r="M53" i="61" s="1"/>
  <c r="M54" i="61" s="1"/>
  <c r="X21" i="61"/>
  <c r="X208" i="61"/>
  <c r="J208" i="61" s="1"/>
  <c r="L208" i="61" s="1"/>
  <c r="X22" i="61"/>
  <c r="X289" i="61"/>
  <c r="J289" i="61" s="1"/>
  <c r="L289" i="61" s="1"/>
  <c r="M289" i="61" s="1"/>
  <c r="L319" i="61"/>
  <c r="L318" i="61"/>
  <c r="L317" i="61"/>
  <c r="M317" i="61" s="1"/>
  <c r="L264" i="61"/>
  <c r="X262" i="61"/>
  <c r="J262" i="61" s="1"/>
  <c r="L262" i="61" s="1"/>
  <c r="M262" i="61" s="1"/>
  <c r="X265" i="61"/>
  <c r="J265" i="61" s="1"/>
  <c r="L265" i="61" s="1"/>
  <c r="X293" i="61"/>
  <c r="J293" i="61" s="1"/>
  <c r="L293" i="61" s="1"/>
  <c r="X292" i="61"/>
  <c r="J292" i="61" s="1"/>
  <c r="L292" i="61" s="1"/>
  <c r="X290" i="61"/>
  <c r="J290" i="61" s="1"/>
  <c r="L290" i="61" s="1"/>
  <c r="L291" i="61"/>
  <c r="L234" i="61"/>
  <c r="L207" i="61"/>
  <c r="X206" i="61"/>
  <c r="J206" i="61" s="1"/>
  <c r="L206" i="61" s="1"/>
  <c r="M206" i="61" s="1"/>
  <c r="X263" i="61"/>
  <c r="X238" i="61"/>
  <c r="J238" i="61" s="1"/>
  <c r="L238" i="61" s="1"/>
  <c r="X236" i="61"/>
  <c r="J236" i="61" s="1"/>
  <c r="L236" i="61" s="1"/>
  <c r="L237" i="61"/>
  <c r="X233" i="61"/>
  <c r="J233" i="61" s="1"/>
  <c r="L233" i="61" s="1"/>
  <c r="M233" i="61" s="1"/>
  <c r="X209" i="61"/>
  <c r="J209" i="61" s="1"/>
  <c r="L209" i="61" s="1"/>
  <c r="X19" i="61"/>
  <c r="L56" i="61" l="1"/>
  <c r="F62" i="61" s="1"/>
  <c r="M234" i="61"/>
  <c r="M235" i="61" s="1"/>
  <c r="M207" i="61"/>
  <c r="M208" i="61" s="1"/>
  <c r="M209" i="61" s="1"/>
  <c r="M210" i="61" s="1"/>
  <c r="L212" i="61" s="1"/>
  <c r="F218" i="61" s="1"/>
  <c r="M318" i="61"/>
  <c r="M319" i="61" s="1"/>
  <c r="M320" i="61" s="1"/>
  <c r="M321" i="61" s="1"/>
  <c r="L324" i="61" s="1"/>
  <c r="N326" i="61" s="1"/>
  <c r="M290" i="61"/>
  <c r="M291" i="61" s="1"/>
  <c r="M292" i="61" s="1"/>
  <c r="J263" i="61"/>
  <c r="L263" i="61" s="1"/>
  <c r="M236" i="61"/>
  <c r="M237" i="61" s="1"/>
  <c r="M238" i="61" s="1"/>
  <c r="M239" i="61" s="1"/>
  <c r="L241" i="61" s="1"/>
  <c r="F247" i="61" s="1"/>
  <c r="F330" i="61" l="1"/>
  <c r="M263" i="61"/>
  <c r="M264" i="61" s="1"/>
  <c r="M265" i="61" s="1"/>
  <c r="M266" i="61" s="1"/>
  <c r="L268" i="61" s="1"/>
  <c r="F274" i="61" s="1"/>
  <c r="M293" i="61"/>
  <c r="L296" i="61" s="1"/>
  <c r="F302" i="61" s="1"/>
  <c r="X20" i="61" l="1"/>
  <c r="M18" i="61" l="1"/>
  <c r="M19" i="61" s="1"/>
  <c r="X18" i="61" l="1"/>
  <c r="M20" i="61" l="1"/>
  <c r="M21" i="61" s="1"/>
  <c r="M22" i="61" s="1"/>
  <c r="M23" i="61" s="1"/>
  <c r="A33" i="61" l="1"/>
  <c r="M24" i="61" l="1"/>
  <c r="C45" i="58"/>
  <c r="C41" i="58"/>
  <c r="N27" i="58"/>
  <c r="Q13" i="58"/>
  <c r="M25" i="61" l="1"/>
  <c r="L27" i="61" s="1"/>
  <c r="Y14" i="58"/>
  <c r="X13" i="58"/>
  <c r="Y13" i="58" s="1"/>
  <c r="K13" i="58" s="1"/>
  <c r="L13" i="58"/>
  <c r="J13" i="58"/>
  <c r="Y12" i="58"/>
  <c r="Y11" i="58"/>
  <c r="F33" i="61" l="1"/>
  <c r="M13" i="58"/>
  <c r="N13" i="58" s="1"/>
  <c r="N14" i="58" s="1"/>
  <c r="M15" i="58" s="1"/>
  <c r="Y27" i="58" l="1"/>
  <c r="Y26" i="58"/>
  <c r="Y25" i="58"/>
  <c r="M28" i="58" l="1"/>
  <c r="F45" i="58" s="1"/>
  <c r="F41" i="58" l="1"/>
</calcChain>
</file>

<file path=xl/sharedStrings.xml><?xml version="1.0" encoding="utf-8"?>
<sst xmlns="http://schemas.openxmlformats.org/spreadsheetml/2006/main" count="453" uniqueCount="74">
  <si>
    <t>4.0 Index Resistances (CIP)</t>
  </si>
  <si>
    <t xml:space="preserve">SUPPLY FAN </t>
  </si>
  <si>
    <t>K FACTORS FOR SECTIONS</t>
  </si>
  <si>
    <t xml:space="preserve">Sec. </t>
  </si>
  <si>
    <t>Volume</t>
  </si>
  <si>
    <t>Duct</t>
  </si>
  <si>
    <t>Length</t>
  </si>
  <si>
    <t>P.D.</t>
  </si>
  <si>
    <t>VEL</t>
  </si>
  <si>
    <t>Vel. P.</t>
  </si>
  <si>
    <t>K. Fac</t>
  </si>
  <si>
    <t>Resistance Pa</t>
  </si>
  <si>
    <t>Bends</t>
  </si>
  <si>
    <t>Tees</t>
  </si>
  <si>
    <t>Other</t>
  </si>
  <si>
    <t>Total in</t>
  </si>
  <si>
    <t>No.</t>
  </si>
  <si>
    <t>m3/s</t>
  </si>
  <si>
    <t>Size</t>
  </si>
  <si>
    <t>H</t>
  </si>
  <si>
    <t>W</t>
  </si>
  <si>
    <t>m</t>
  </si>
  <si>
    <t>Pa/m</t>
  </si>
  <si>
    <t>m/s</t>
  </si>
  <si>
    <t>Pa</t>
  </si>
  <si>
    <t>Straight</t>
  </si>
  <si>
    <t>Fittings</t>
  </si>
  <si>
    <t>Total</t>
  </si>
  <si>
    <t>No</t>
  </si>
  <si>
    <t>k</t>
  </si>
  <si>
    <t>Tot</t>
  </si>
  <si>
    <t>Sect.</t>
  </si>
  <si>
    <t>PRIMARY</t>
  </si>
  <si>
    <t>Bell Mouth</t>
  </si>
  <si>
    <t>BELLMOUTH</t>
  </si>
  <si>
    <t xml:space="preserve">Cowl </t>
  </si>
  <si>
    <t>TOTAL (+20% margin)</t>
  </si>
  <si>
    <t xml:space="preserve">EXTRACT FAN </t>
  </si>
  <si>
    <t>l/s</t>
  </si>
  <si>
    <t>pa</t>
  </si>
  <si>
    <t>Supply</t>
  </si>
  <si>
    <t>Extract</t>
  </si>
  <si>
    <t>Key Integrated Services Ltd
Unit 2, Bollin Court, Mill Lane,
Lymm, Cheshire, WA13 9SX
TEL: 01925 759948  FAX: 01925 758400</t>
  </si>
  <si>
    <t>Project No.</t>
  </si>
  <si>
    <t>Project</t>
  </si>
  <si>
    <t>Title</t>
  </si>
  <si>
    <t>Schedule No.</t>
  </si>
  <si>
    <t>Revision</t>
  </si>
  <si>
    <t>Date</t>
  </si>
  <si>
    <t>Sheet</t>
  </si>
  <si>
    <t>4.0 Index Resistances</t>
  </si>
  <si>
    <t>AHU 01</t>
  </si>
  <si>
    <t>Diff</t>
  </si>
  <si>
    <t>VCD</t>
  </si>
  <si>
    <t>Louvre</t>
  </si>
  <si>
    <t>Attenuator</t>
  </si>
  <si>
    <t>TOTAL (+10% margin)</t>
  </si>
  <si>
    <t xml:space="preserve">Extract FAN </t>
  </si>
  <si>
    <t>IP 02-05-13-5703 Version 1</t>
  </si>
  <si>
    <t>2.0 Sizing Criteria</t>
  </si>
  <si>
    <t>Design Information Required</t>
  </si>
  <si>
    <t>1. Ductwork index run pressure drop (Pa)</t>
  </si>
  <si>
    <t>2. Damper pressure drops (Pa)</t>
  </si>
  <si>
    <t>3. Louvre/mesh pressure drops (Pa)</t>
  </si>
  <si>
    <t>4. Total system flow rate (m³/s)</t>
  </si>
  <si>
    <t>Step 1</t>
  </si>
  <si>
    <t>Calculate the ductwork index run pressure drop including for fittings, dampers, louvres etc.</t>
  </si>
  <si>
    <t>Step 2</t>
  </si>
  <si>
    <t>Calculate the systems total volume flow rate</t>
  </si>
  <si>
    <t>Step 3</t>
  </si>
  <si>
    <t>Select an appropriate fan that appears to operate within the calculated parameters ensuring compliance with specific fan powers (w/l/s) using selected manufacturers data.</t>
  </si>
  <si>
    <t xml:space="preserve">Transition </t>
  </si>
  <si>
    <t>HB</t>
  </si>
  <si>
    <t>TOTAL (+21.1% margin)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</si>
</sst>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25"/>
      <name val="Arial"/>
      <family val="2"/>
    </font>
    <font>
      <sz val="25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5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1"/>
      <color rgb="FFFF0000"/>
      <name val="Calibri"/>
      <family val="2"/>
      <scheme val="minor"/>
    </font>
    <font>
      <sz val="8"/>
      <name val="Arial"/>
      <family val="2"/>
    </font>
    <font>
      <b/>
      <u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b/>
      <sz val="9"/>
      <color rgb="FF0070C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indexed="64"/>
      </right>
      <top/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auto="1"/>
      </bottom>
      <diagonal/>
    </border>
  </borders>
  <cellStyleXfs count="5">
    <xf numFmtId="0" fontId="0" fillId="0" borderId="0"/>
    <xf numFmtId="0" fontId="2" fillId="0" borderId="0"/>
    <xf numFmtId="0" fontId="3" fillId="0" borderId="0"/>
    <xf numFmtId="0" fontId="3" fillId="0" borderId="0"/>
    <xf numFmtId="0" fontId="16" fillId="0" borderId="0"/>
  </cellStyleXfs>
  <cellXfs count="237">
    <xf numFmtId="0" fontId="0" fillId="0" borderId="0" xfId="0"/>
    <xf numFmtId="0" fontId="1" fillId="0" borderId="0" xfId="0" applyFont="1"/>
    <xf numFmtId="0" fontId="5" fillId="0" borderId="0" xfId="0" applyFont="1"/>
    <xf numFmtId="0" fontId="4" fillId="0" borderId="0" xfId="0" applyFont="1"/>
    <xf numFmtId="0" fontId="0" fillId="0" borderId="11" xfId="0" applyBorder="1"/>
    <xf numFmtId="0" fontId="6" fillId="0" borderId="0" xfId="0" applyFont="1"/>
    <xf numFmtId="164" fontId="3" fillId="0" borderId="0" xfId="0" applyNumberFormat="1" applyFont="1" applyAlignment="1">
      <alignment horizontal="center"/>
    </xf>
    <xf numFmtId="1" fontId="3" fillId="0" borderId="11" xfId="0" applyNumberFormat="1" applyFont="1" applyBorder="1" applyAlignment="1">
      <alignment horizontal="center"/>
    </xf>
    <xf numFmtId="164" fontId="3" fillId="0" borderId="0" xfId="0" applyNumberFormat="1" applyFont="1"/>
    <xf numFmtId="164" fontId="4" fillId="0" borderId="0" xfId="0" applyNumberFormat="1" applyFont="1"/>
    <xf numFmtId="1" fontId="4" fillId="0" borderId="0" xfId="0" applyNumberFormat="1" applyFont="1"/>
    <xf numFmtId="2" fontId="4" fillId="0" borderId="0" xfId="0" applyNumberFormat="1" applyFont="1"/>
    <xf numFmtId="1" fontId="3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" fontId="9" fillId="0" borderId="0" xfId="0" applyNumberFormat="1" applyFont="1"/>
    <xf numFmtId="1" fontId="3" fillId="0" borderId="0" xfId="0" applyNumberFormat="1" applyFont="1"/>
    <xf numFmtId="1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/>
    <xf numFmtId="2" fontId="3" fillId="0" borderId="0" xfId="0" applyNumberFormat="1" applyFont="1" applyAlignment="1">
      <alignment horizontal="center"/>
    </xf>
    <xf numFmtId="1" fontId="3" fillId="0" borderId="11" xfId="0" applyNumberFormat="1" applyFont="1" applyBorder="1"/>
    <xf numFmtId="1" fontId="7" fillId="0" borderId="4" xfId="0" applyNumberFormat="1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1" fontId="13" fillId="0" borderId="9" xfId="0" applyNumberFormat="1" applyFont="1" applyBorder="1" applyAlignment="1">
      <alignment horizontal="center" vertical="center"/>
    </xf>
    <xf numFmtId="1" fontId="9" fillId="0" borderId="13" xfId="0" applyNumberFormat="1" applyFont="1" applyBorder="1" applyAlignment="1">
      <alignment horizontal="right" vertical="top"/>
    </xf>
    <xf numFmtId="0" fontId="0" fillId="0" borderId="12" xfId="0" applyBorder="1"/>
    <xf numFmtId="164" fontId="3" fillId="0" borderId="13" xfId="0" applyNumberFormat="1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7" fillId="0" borderId="17" xfId="0" applyNumberFormat="1" applyFont="1" applyBorder="1" applyAlignment="1">
      <alignment horizontal="center" vertical="center"/>
    </xf>
    <xf numFmtId="1" fontId="9" fillId="0" borderId="19" xfId="0" applyNumberFormat="1" applyFont="1" applyBorder="1" applyAlignment="1">
      <alignment horizontal="center"/>
    </xf>
    <xf numFmtId="164" fontId="8" fillId="0" borderId="2" xfId="0" applyNumberFormat="1" applyFont="1" applyBorder="1" applyAlignment="1">
      <alignment horizontal="center"/>
    </xf>
    <xf numFmtId="1" fontId="8" fillId="0" borderId="2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2" fontId="8" fillId="0" borderId="2" xfId="0" applyNumberFormat="1" applyFont="1" applyBorder="1" applyAlignment="1">
      <alignment horizontal="center"/>
    </xf>
    <xf numFmtId="2" fontId="8" fillId="0" borderId="1" xfId="0" applyNumberFormat="1" applyFont="1" applyBorder="1" applyAlignment="1">
      <alignment horizontal="center"/>
    </xf>
    <xf numFmtId="164" fontId="8" fillId="0" borderId="18" xfId="0" applyNumberFormat="1" applyFont="1" applyBorder="1" applyAlignment="1">
      <alignment horizontal="center"/>
    </xf>
    <xf numFmtId="1" fontId="9" fillId="0" borderId="20" xfId="0" applyNumberFormat="1" applyFont="1" applyBorder="1" applyAlignment="1">
      <alignment horizontal="center"/>
    </xf>
    <xf numFmtId="164" fontId="8" fillId="0" borderId="7" xfId="0" applyNumberFormat="1" applyFont="1" applyBorder="1" applyAlignment="1">
      <alignment horizontal="center"/>
    </xf>
    <xf numFmtId="1" fontId="8" fillId="0" borderId="7" xfId="0" applyNumberFormat="1" applyFont="1" applyBorder="1" applyAlignment="1">
      <alignment horizontal="center"/>
    </xf>
    <xf numFmtId="1" fontId="8" fillId="0" borderId="6" xfId="0" applyNumberFormat="1" applyFont="1" applyBorder="1" applyAlignment="1">
      <alignment horizontal="center"/>
    </xf>
    <xf numFmtId="2" fontId="8" fillId="0" borderId="7" xfId="0" applyNumberFormat="1" applyFont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2" fontId="8" fillId="0" borderId="8" xfId="0" applyNumberFormat="1" applyFont="1" applyBorder="1" applyAlignment="1">
      <alignment horizontal="center"/>
    </xf>
    <xf numFmtId="164" fontId="8" fillId="0" borderId="16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7" fillId="0" borderId="4" xfId="0" applyNumberFormat="1" applyFont="1" applyBorder="1" applyAlignment="1">
      <alignment horizontal="center"/>
    </xf>
    <xf numFmtId="2" fontId="7" fillId="0" borderId="4" xfId="0" applyNumberFormat="1" applyFont="1" applyBorder="1" applyAlignment="1">
      <alignment horizontal="center"/>
    </xf>
    <xf numFmtId="2" fontId="7" fillId="0" borderId="5" xfId="0" applyNumberFormat="1" applyFont="1" applyBorder="1" applyAlignment="1">
      <alignment horizontal="center"/>
    </xf>
    <xf numFmtId="164" fontId="7" fillId="0" borderId="21" xfId="0" applyNumberFormat="1" applyFont="1" applyBorder="1" applyAlignment="1">
      <alignment horizontal="center"/>
    </xf>
    <xf numFmtId="1" fontId="9" fillId="0" borderId="13" xfId="0" applyNumberFormat="1" applyFont="1" applyBorder="1" applyAlignment="1">
      <alignment horizontal="center"/>
    </xf>
    <xf numFmtId="2" fontId="3" fillId="0" borderId="13" xfId="0" applyNumberFormat="1" applyFont="1" applyBorder="1" applyAlignment="1">
      <alignment horizontal="center"/>
    </xf>
    <xf numFmtId="164" fontId="3" fillId="0" borderId="15" xfId="0" applyNumberFormat="1" applyFont="1" applyBorder="1" applyAlignment="1">
      <alignment horizontal="center"/>
    </xf>
    <xf numFmtId="164" fontId="3" fillId="0" borderId="14" xfId="0" applyNumberFormat="1" applyFont="1" applyBorder="1" applyAlignment="1">
      <alignment horizontal="center"/>
    </xf>
    <xf numFmtId="164" fontId="7" fillId="0" borderId="17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left"/>
    </xf>
    <xf numFmtId="164" fontId="7" fillId="0" borderId="17" xfId="0" applyNumberFormat="1" applyFont="1" applyBorder="1" applyAlignment="1">
      <alignment horizontal="center"/>
    </xf>
    <xf numFmtId="164" fontId="7" fillId="0" borderId="24" xfId="0" applyNumberFormat="1" applyFont="1" applyBorder="1" applyAlignment="1">
      <alignment horizontal="center"/>
    </xf>
    <xf numFmtId="1" fontId="7" fillId="0" borderId="22" xfId="0" applyNumberFormat="1" applyFont="1" applyBorder="1" applyAlignment="1">
      <alignment horizontal="center" vertical="center"/>
    </xf>
    <xf numFmtId="2" fontId="7" fillId="0" borderId="17" xfId="0" applyNumberFormat="1" applyFont="1" applyBorder="1" applyAlignment="1">
      <alignment horizontal="center" vertical="center"/>
    </xf>
    <xf numFmtId="2" fontId="7" fillId="0" borderId="23" xfId="0" applyNumberFormat="1" applyFont="1" applyBorder="1" applyAlignment="1">
      <alignment horizontal="center" vertical="center"/>
    </xf>
    <xf numFmtId="2" fontId="7" fillId="0" borderId="22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  <xf numFmtId="0" fontId="17" fillId="0" borderId="0" xfId="0" applyFont="1"/>
    <xf numFmtId="164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1" fontId="18" fillId="0" borderId="0" xfId="0" applyNumberFormat="1" applyFont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0" fontId="0" fillId="0" borderId="13" xfId="0" applyBorder="1"/>
    <xf numFmtId="0" fontId="21" fillId="2" borderId="34" xfId="0" applyFont="1" applyFill="1" applyBorder="1" applyAlignment="1">
      <alignment horizontal="center" vertical="center" wrapText="1"/>
    </xf>
    <xf numFmtId="0" fontId="0" fillId="2" borderId="35" xfId="0" applyFill="1" applyBorder="1"/>
    <xf numFmtId="0" fontId="21" fillId="2" borderId="35" xfId="0" applyFont="1" applyFill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/>
    </xf>
    <xf numFmtId="0" fontId="0" fillId="2" borderId="25" xfId="0" applyFill="1" applyBorder="1"/>
    <xf numFmtId="0" fontId="21" fillId="2" borderId="25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/>
    <xf numFmtId="0" fontId="0" fillId="2" borderId="36" xfId="0" applyFill="1" applyBorder="1"/>
    <xf numFmtId="0" fontId="21" fillId="2" borderId="36" xfId="0" applyFont="1" applyFill="1" applyBorder="1" applyAlignment="1">
      <alignment horizontal="center" vertical="center" wrapText="1"/>
    </xf>
    <xf numFmtId="0" fontId="22" fillId="0" borderId="0" xfId="0" applyFont="1"/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15" fillId="0" borderId="13" xfId="0" applyNumberFormat="1" applyFont="1" applyBorder="1" applyAlignment="1">
      <alignment horizontal="center" vertical="center"/>
    </xf>
    <xf numFmtId="1" fontId="15" fillId="0" borderId="13" xfId="0" applyNumberFormat="1" applyFont="1" applyBorder="1" applyAlignment="1">
      <alignment horizontal="center" vertical="center"/>
    </xf>
    <xf numFmtId="1" fontId="23" fillId="0" borderId="13" xfId="0" applyNumberFormat="1" applyFont="1" applyBorder="1" applyAlignment="1">
      <alignment horizontal="center" vertical="center"/>
    </xf>
    <xf numFmtId="2" fontId="15" fillId="0" borderId="13" xfId="0" applyNumberFormat="1" applyFont="1" applyBorder="1" applyAlignment="1">
      <alignment horizontal="center" vertical="center"/>
    </xf>
    <xf numFmtId="164" fontId="15" fillId="0" borderId="15" xfId="0" applyNumberFormat="1" applyFont="1" applyBorder="1" applyAlignment="1">
      <alignment horizontal="center" vertical="center"/>
    </xf>
    <xf numFmtId="1" fontId="15" fillId="0" borderId="11" xfId="0" applyNumberFormat="1" applyFont="1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164" fontId="15" fillId="0" borderId="14" xfId="0" applyNumberFormat="1" applyFont="1" applyBorder="1" applyAlignment="1">
      <alignment horizontal="center" vertical="center"/>
    </xf>
    <xf numFmtId="1" fontId="23" fillId="0" borderId="19" xfId="0" applyNumberFormat="1" applyFont="1" applyBorder="1" applyAlignment="1">
      <alignment horizontal="center" vertical="center"/>
    </xf>
    <xf numFmtId="164" fontId="23" fillId="0" borderId="2" xfId="0" applyNumberFormat="1" applyFont="1" applyBorder="1" applyAlignment="1">
      <alignment horizontal="center" vertical="center"/>
    </xf>
    <xf numFmtId="1" fontId="23" fillId="0" borderId="2" xfId="0" applyNumberFormat="1" applyFont="1" applyBorder="1" applyAlignment="1">
      <alignment horizontal="center" vertical="center"/>
    </xf>
    <xf numFmtId="1" fontId="23" fillId="0" borderId="1" xfId="0" applyNumberFormat="1" applyFont="1" applyBorder="1" applyAlignment="1">
      <alignment horizontal="center" vertical="center"/>
    </xf>
    <xf numFmtId="2" fontId="23" fillId="0" borderId="2" xfId="0" applyNumberFormat="1" applyFont="1" applyBorder="1" applyAlignment="1">
      <alignment horizontal="center" vertical="center"/>
    </xf>
    <xf numFmtId="2" fontId="23" fillId="0" borderId="1" xfId="0" applyNumberFormat="1" applyFont="1" applyBorder="1" applyAlignment="1">
      <alignment horizontal="center" vertical="center"/>
    </xf>
    <xf numFmtId="164" fontId="23" fillId="0" borderId="18" xfId="0" applyNumberFormat="1" applyFont="1" applyBorder="1" applyAlignment="1">
      <alignment horizontal="center" vertical="center"/>
    </xf>
    <xf numFmtId="1" fontId="23" fillId="0" borderId="20" xfId="0" applyNumberFormat="1" applyFont="1" applyBorder="1" applyAlignment="1">
      <alignment horizontal="center" vertical="center"/>
    </xf>
    <xf numFmtId="164" fontId="23" fillId="0" borderId="7" xfId="0" applyNumberFormat="1" applyFont="1" applyBorder="1" applyAlignment="1">
      <alignment horizontal="center" vertical="center"/>
    </xf>
    <xf numFmtId="1" fontId="23" fillId="0" borderId="7" xfId="0" applyNumberFormat="1" applyFont="1" applyBorder="1" applyAlignment="1">
      <alignment horizontal="center" vertical="center"/>
    </xf>
    <xf numFmtId="1" fontId="23" fillId="0" borderId="6" xfId="0" applyNumberFormat="1" applyFont="1" applyBorder="1" applyAlignment="1">
      <alignment horizontal="center" vertical="center"/>
    </xf>
    <xf numFmtId="2" fontId="23" fillId="0" borderId="7" xfId="0" applyNumberFormat="1" applyFont="1" applyBorder="1" applyAlignment="1">
      <alignment horizontal="center" vertical="center"/>
    </xf>
    <xf numFmtId="2" fontId="23" fillId="0" borderId="6" xfId="0" applyNumberFormat="1" applyFont="1" applyBorder="1" applyAlignment="1">
      <alignment horizontal="center" vertical="center"/>
    </xf>
    <xf numFmtId="2" fontId="23" fillId="0" borderId="8" xfId="0" applyNumberFormat="1" applyFont="1" applyBorder="1" applyAlignment="1">
      <alignment horizontal="center" vertical="center"/>
    </xf>
    <xf numFmtId="164" fontId="23" fillId="0" borderId="16" xfId="0" applyNumberFormat="1" applyFont="1" applyBorder="1" applyAlignment="1">
      <alignment horizontal="center" vertical="center"/>
    </xf>
    <xf numFmtId="164" fontId="15" fillId="0" borderId="2" xfId="0" applyNumberFormat="1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4" fontId="15" fillId="0" borderId="3" xfId="0" applyNumberFormat="1" applyFont="1" applyBorder="1" applyAlignment="1">
      <alignment horizontal="center" vertical="center"/>
    </xf>
    <xf numFmtId="1" fontId="15" fillId="0" borderId="4" xfId="0" applyNumberFormat="1" applyFont="1" applyBorder="1" applyAlignment="1">
      <alignment horizontal="center" vertical="center"/>
    </xf>
    <xf numFmtId="2" fontId="15" fillId="0" borderId="4" xfId="0" applyNumberFormat="1" applyFont="1" applyBorder="1" applyAlignment="1">
      <alignment horizontal="center" vertical="center"/>
    </xf>
    <xf numFmtId="164" fontId="15" fillId="0" borderId="18" xfId="0" applyNumberFormat="1" applyFont="1" applyBorder="1" applyAlignment="1">
      <alignment horizontal="center" vertical="center"/>
    </xf>
    <xf numFmtId="1" fontId="24" fillId="0" borderId="11" xfId="0" applyNumberFormat="1" applyFont="1" applyBorder="1" applyAlignment="1">
      <alignment horizontal="center" vertical="center"/>
    </xf>
    <xf numFmtId="164" fontId="20" fillId="0" borderId="0" xfId="0" applyNumberFormat="1" applyFont="1" applyAlignment="1">
      <alignment horizontal="center" vertical="center"/>
    </xf>
    <xf numFmtId="1" fontId="20" fillId="0" borderId="0" xfId="0" applyNumberFormat="1" applyFont="1" applyAlignment="1">
      <alignment horizontal="center" vertical="center"/>
    </xf>
    <xf numFmtId="164" fontId="20" fillId="0" borderId="5" xfId="0" applyNumberFormat="1" applyFont="1" applyBorder="1" applyAlignment="1">
      <alignment horizontal="center" vertical="center"/>
    </xf>
    <xf numFmtId="2" fontId="15" fillId="0" borderId="5" xfId="0" applyNumberFormat="1" applyFont="1" applyBorder="1" applyAlignment="1">
      <alignment horizontal="center" vertical="center"/>
    </xf>
    <xf numFmtId="164" fontId="15" fillId="0" borderId="21" xfId="0" applyNumberFormat="1" applyFont="1" applyBorder="1" applyAlignment="1">
      <alignment horizontal="center" vertical="center"/>
    </xf>
    <xf numFmtId="1" fontId="23" fillId="0" borderId="11" xfId="0" applyNumberFormat="1" applyFont="1" applyBorder="1" applyAlignment="1">
      <alignment horizontal="center" vertical="center"/>
    </xf>
    <xf numFmtId="164" fontId="15" fillId="0" borderId="5" xfId="0" applyNumberFormat="1" applyFont="1" applyBorder="1" applyAlignment="1">
      <alignment horizontal="center" vertical="center"/>
    </xf>
    <xf numFmtId="1" fontId="24" fillId="0" borderId="9" xfId="0" applyNumberFormat="1" applyFont="1" applyBorder="1" applyAlignment="1">
      <alignment horizontal="center" vertical="center"/>
    </xf>
    <xf numFmtId="164" fontId="20" fillId="0" borderId="17" xfId="0" applyNumberFormat="1" applyFont="1" applyBorder="1" applyAlignment="1">
      <alignment horizontal="center" vertical="center"/>
    </xf>
    <xf numFmtId="1" fontId="20" fillId="0" borderId="17" xfId="0" applyNumberFormat="1" applyFont="1" applyBorder="1" applyAlignment="1">
      <alignment horizontal="center" vertical="center"/>
    </xf>
    <xf numFmtId="164" fontId="20" fillId="0" borderId="23" xfId="0" applyNumberFormat="1" applyFont="1" applyBorder="1" applyAlignment="1">
      <alignment horizontal="center" vertical="center"/>
    </xf>
    <xf numFmtId="1" fontId="15" fillId="0" borderId="22" xfId="0" applyNumberFormat="1" applyFont="1" applyBorder="1" applyAlignment="1">
      <alignment horizontal="center" vertical="center"/>
    </xf>
    <xf numFmtId="2" fontId="15" fillId="0" borderId="17" xfId="0" applyNumberFormat="1" applyFont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22" xfId="0" applyNumberFormat="1" applyFont="1" applyBorder="1" applyAlignment="1">
      <alignment horizontal="center" vertical="center"/>
    </xf>
    <xf numFmtId="1" fontId="15" fillId="0" borderId="17" xfId="0" applyNumberFormat="1" applyFont="1" applyBorder="1" applyAlignment="1">
      <alignment horizontal="center" vertical="center"/>
    </xf>
    <xf numFmtId="164" fontId="15" fillId="0" borderId="24" xfId="0" applyNumberFormat="1" applyFont="1" applyBorder="1" applyAlignment="1">
      <alignment horizontal="center" vertical="center"/>
    </xf>
    <xf numFmtId="1" fontId="23" fillId="0" borderId="0" xfId="0" applyNumberFormat="1" applyFon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5" fillId="2" borderId="25" xfId="0" applyFont="1" applyFill="1" applyBorder="1"/>
    <xf numFmtId="0" fontId="7" fillId="2" borderId="25" xfId="0" applyFont="1" applyFill="1" applyBorder="1" applyAlignment="1">
      <alignment horizontal="center" vertical="center" wrapText="1"/>
    </xf>
    <xf numFmtId="0" fontId="26" fillId="0" borderId="0" xfId="0" applyFont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27" fillId="0" borderId="0" xfId="0" applyFont="1" applyAlignment="1">
      <alignment vertical="top"/>
    </xf>
    <xf numFmtId="0" fontId="28" fillId="0" borderId="0" xfId="0" applyFont="1" applyAlignment="1">
      <alignment vertical="top"/>
    </xf>
    <xf numFmtId="0" fontId="29" fillId="0" borderId="0" xfId="0" applyFont="1" applyAlignment="1">
      <alignment vertical="top"/>
    </xf>
    <xf numFmtId="0" fontId="28" fillId="0" borderId="0" xfId="0" applyFont="1" applyAlignment="1">
      <alignment vertical="top" wrapText="1"/>
    </xf>
    <xf numFmtId="0" fontId="18" fillId="2" borderId="25" xfId="0" applyFont="1" applyFill="1" applyBorder="1"/>
    <xf numFmtId="0" fontId="30" fillId="2" borderId="37" xfId="0" applyFont="1" applyFill="1" applyBorder="1"/>
    <xf numFmtId="0" fontId="30" fillId="2" borderId="37" xfId="0" applyFont="1" applyFill="1" applyBorder="1" applyAlignment="1">
      <alignment horizontal="left"/>
    </xf>
    <xf numFmtId="0" fontId="18" fillId="2" borderId="25" xfId="0" applyFont="1" applyFill="1" applyBorder="1" applyAlignment="1">
      <alignment horizontal="left"/>
    </xf>
    <xf numFmtId="0" fontId="30" fillId="2" borderId="38" xfId="0" applyFont="1" applyFill="1" applyBorder="1" applyAlignment="1">
      <alignment horizontal="left"/>
    </xf>
    <xf numFmtId="0" fontId="18" fillId="2" borderId="36" xfId="0" applyFont="1" applyFill="1" applyBorder="1" applyAlignment="1">
      <alignment horizontal="left"/>
    </xf>
    <xf numFmtId="0" fontId="8" fillId="2" borderId="25" xfId="0" applyFont="1" applyFill="1" applyBorder="1"/>
    <xf numFmtId="0" fontId="8" fillId="2" borderId="25" xfId="0" applyFont="1" applyFill="1" applyBorder="1" applyAlignment="1">
      <alignment horizontal="left"/>
    </xf>
    <xf numFmtId="14" fontId="8" fillId="2" borderId="25" xfId="0" applyNumberFormat="1" applyFont="1" applyFill="1" applyBorder="1" applyAlignment="1">
      <alignment horizontal="left"/>
    </xf>
    <xf numFmtId="164" fontId="23" fillId="0" borderId="39" xfId="0" applyNumberFormat="1" applyFont="1" applyBorder="1" applyAlignment="1">
      <alignment horizontal="center" vertical="center"/>
    </xf>
    <xf numFmtId="164" fontId="23" fillId="0" borderId="40" xfId="0" applyNumberFormat="1" applyFont="1" applyBorder="1" applyAlignment="1">
      <alignment horizontal="center" vertical="center"/>
    </xf>
    <xf numFmtId="164" fontId="15" fillId="0" borderId="39" xfId="0" applyNumberFormat="1" applyFont="1" applyBorder="1" applyAlignment="1">
      <alignment horizontal="center" vertical="center"/>
    </xf>
    <xf numFmtId="164" fontId="20" fillId="0" borderId="41" xfId="0" applyNumberFormat="1" applyFont="1" applyBorder="1" applyAlignment="1">
      <alignment horizontal="center" vertical="center"/>
    </xf>
    <xf numFmtId="164" fontId="15" fillId="0" borderId="41" xfId="0" applyNumberFormat="1" applyFont="1" applyBorder="1" applyAlignment="1">
      <alignment horizontal="center" vertical="center"/>
    </xf>
    <xf numFmtId="164" fontId="20" fillId="0" borderId="42" xfId="0" applyNumberFormat="1" applyFont="1" applyBorder="1" applyAlignment="1">
      <alignment horizontal="center" vertical="center"/>
    </xf>
    <xf numFmtId="0" fontId="25" fillId="2" borderId="12" xfId="0" applyFont="1" applyFill="1" applyBorder="1" applyAlignment="1">
      <alignment horizontal="center" vertical="center" wrapText="1"/>
    </xf>
    <xf numFmtId="0" fontId="25" fillId="2" borderId="13" xfId="0" applyFont="1" applyFill="1" applyBorder="1" applyAlignment="1">
      <alignment horizontal="center" vertical="center" wrapText="1"/>
    </xf>
    <xf numFmtId="0" fontId="25" fillId="2" borderId="15" xfId="0" applyFont="1" applyFill="1" applyBorder="1" applyAlignment="1">
      <alignment horizontal="center" vertical="center" wrapText="1"/>
    </xf>
    <xf numFmtId="0" fontId="25" fillId="2" borderId="11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5" fillId="2" borderId="14" xfId="0" applyFont="1" applyFill="1" applyBorder="1" applyAlignment="1">
      <alignment horizontal="center" vertical="center" wrapText="1"/>
    </xf>
    <xf numFmtId="0" fontId="25" fillId="2" borderId="9" xfId="0" applyFont="1" applyFill="1" applyBorder="1" applyAlignment="1">
      <alignment horizontal="center" vertical="center" wrapText="1"/>
    </xf>
    <xf numFmtId="0" fontId="25" fillId="2" borderId="17" xfId="0" applyFont="1" applyFill="1" applyBorder="1" applyAlignment="1">
      <alignment horizontal="center" vertical="center" wrapText="1"/>
    </xf>
    <xf numFmtId="0" fontId="25" fillId="2" borderId="10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0" fillId="0" borderId="28" xfId="0" applyBorder="1"/>
    <xf numFmtId="0" fontId="0" fillId="0" borderId="30" xfId="0" applyBorder="1"/>
    <xf numFmtId="0" fontId="0" fillId="0" borderId="33" xfId="0" applyBorder="1"/>
    <xf numFmtId="164" fontId="0" fillId="0" borderId="26" xfId="0" applyNumberForma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" fontId="0" fillId="0" borderId="26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" fontId="0" fillId="0" borderId="29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31" xfId="0" applyNumberFormat="1" applyBorder="1" applyAlignment="1">
      <alignment horizontal="center" vertical="center"/>
    </xf>
    <xf numFmtId="1" fontId="0" fillId="0" borderId="32" xfId="0" applyNumberFormat="1" applyBorder="1" applyAlignment="1">
      <alignment horizontal="center" vertical="center"/>
    </xf>
    <xf numFmtId="164" fontId="15" fillId="0" borderId="11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" fontId="23" fillId="0" borderId="12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4" fontId="15" fillId="0" borderId="0" xfId="0" applyNumberFormat="1" applyFont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1" fontId="15" fillId="0" borderId="0" xfId="0" applyNumberFormat="1" applyFont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0" borderId="17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center" vertical="center"/>
    </xf>
    <xf numFmtId="0" fontId="0" fillId="0" borderId="28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33" xfId="0" applyBorder="1" applyAlignment="1">
      <alignment vertical="center"/>
    </xf>
    <xf numFmtId="0" fontId="1" fillId="0" borderId="28" xfId="0" applyFont="1" applyBorder="1" applyAlignment="1">
      <alignment vertical="center"/>
    </xf>
    <xf numFmtId="0" fontId="1" fillId="0" borderId="30" xfId="0" applyFont="1" applyBorder="1" applyAlignment="1">
      <alignment vertical="center"/>
    </xf>
    <xf numFmtId="0" fontId="1" fillId="0" borderId="33" xfId="0" applyFont="1" applyBorder="1" applyAlignment="1">
      <alignment vertical="center"/>
    </xf>
    <xf numFmtId="0" fontId="27" fillId="0" borderId="0" xfId="0" applyFont="1" applyAlignment="1">
      <alignment horizontal="left" vertical="top" wrapText="1"/>
    </xf>
    <xf numFmtId="0" fontId="14" fillId="0" borderId="28" xfId="0" applyFont="1" applyBorder="1"/>
    <xf numFmtId="0" fontId="14" fillId="0" borderId="30" xfId="0" applyFont="1" applyBorder="1"/>
    <xf numFmtId="0" fontId="14" fillId="0" borderId="33" xfId="0" applyFont="1" applyBorder="1"/>
    <xf numFmtId="164" fontId="12" fillId="0" borderId="26" xfId="0" applyNumberFormat="1" applyFont="1" applyBorder="1" applyAlignment="1">
      <alignment horizontal="center" vertical="center"/>
    </xf>
    <xf numFmtId="0" fontId="12" fillId="0" borderId="27" xfId="0" applyFont="1" applyBorder="1" applyAlignment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12" fillId="0" borderId="28" xfId="0" applyFont="1" applyBorder="1"/>
    <xf numFmtId="0" fontId="12" fillId="0" borderId="30" xfId="0" applyFont="1" applyBorder="1"/>
    <xf numFmtId="0" fontId="12" fillId="0" borderId="33" xfId="0" applyFont="1" applyBorder="1"/>
    <xf numFmtId="1" fontId="12" fillId="0" borderId="26" xfId="0" applyNumberFormat="1" applyFont="1" applyBorder="1" applyAlignment="1">
      <alignment horizontal="center" vertical="center"/>
    </xf>
    <xf numFmtId="1" fontId="12" fillId="0" borderId="27" xfId="0" applyNumberFormat="1" applyFont="1" applyBorder="1" applyAlignment="1">
      <alignment horizontal="center" vertical="center"/>
    </xf>
    <xf numFmtId="1" fontId="12" fillId="0" borderId="29" xfId="0" applyNumberFormat="1" applyFont="1" applyBorder="1" applyAlignment="1">
      <alignment horizontal="center" vertical="center"/>
    </xf>
    <xf numFmtId="1" fontId="12" fillId="0" borderId="0" xfId="0" applyNumberFormat="1" applyFont="1" applyAlignment="1">
      <alignment horizontal="center" vertical="center"/>
    </xf>
    <xf numFmtId="1" fontId="12" fillId="0" borderId="31" xfId="0" applyNumberFormat="1" applyFont="1" applyBorder="1" applyAlignment="1">
      <alignment horizontal="center" vertical="center"/>
    </xf>
    <xf numFmtId="1" fontId="12" fillId="0" borderId="32" xfId="0" applyNumberFormat="1" applyFont="1" applyBorder="1" applyAlignment="1">
      <alignment horizontal="center" vertical="center"/>
    </xf>
    <xf numFmtId="164" fontId="7" fillId="0" borderId="1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1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7" xfId="0" applyBorder="1" applyAlignment="1">
      <alignment vertical="center"/>
    </xf>
    <xf numFmtId="164" fontId="10" fillId="0" borderId="0" xfId="0" applyNumberFormat="1" applyFont="1" applyAlignment="1">
      <alignment horizontal="center" vertical="center"/>
    </xf>
    <xf numFmtId="0" fontId="11" fillId="0" borderId="14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1" fillId="0" borderId="17" xfId="0" applyFont="1" applyBorder="1" applyAlignment="1">
      <alignment vertical="center"/>
    </xf>
    <xf numFmtId="0" fontId="11" fillId="0" borderId="10" xfId="0" applyFont="1" applyBorder="1" applyAlignment="1">
      <alignment vertical="center"/>
    </xf>
  </cellXfs>
  <cellStyles count="5">
    <cellStyle name="Normal" xfId="0" builtinId="0"/>
    <cellStyle name="Normal 2" xfId="1" xr:uid="{00000000-0005-0000-0000-000001000000}"/>
    <cellStyle name="Normal 2 2" xfId="3" xr:uid="{00000000-0005-0000-0000-000002000000}"/>
    <cellStyle name="Normal 3" xfId="2" xr:uid="{00000000-0005-0000-0000-000003000000}"/>
    <cellStyle name="Normal 5" xfId="4" xr:uid="{309D2E67-5376-48DC-B61A-7E2D2DB8203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226660</xdr:colOff>
      <xdr:row>1</xdr:row>
      <xdr:rowOff>153761</xdr:rowOff>
    </xdr:from>
    <xdr:ext cx="2813956" cy="703489"/>
    <xdr:pic>
      <xdr:nvPicPr>
        <xdr:cNvPr id="4" name="Picture 3">
          <a:extLst>
            <a:ext uri="{FF2B5EF4-FFF2-40B4-BE49-F238E27FC236}">
              <a16:creationId xmlns:a16="http://schemas.microsoft.com/office/drawing/2014/main" id="{4EBF7DD2-B218-4580-A630-40E73EF50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226660" y="344261"/>
          <a:ext cx="2813956" cy="7034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29</xdr:col>
      <xdr:colOff>0</xdr:colOff>
      <xdr:row>6</xdr:row>
      <xdr:rowOff>0</xdr:rowOff>
    </xdr:from>
    <xdr:to>
      <xdr:col>45</xdr:col>
      <xdr:colOff>791208</xdr:colOff>
      <xdr:row>34</xdr:row>
      <xdr:rowOff>184487</xdr:rowOff>
    </xdr:to>
    <xdr:pic>
      <xdr:nvPicPr>
        <xdr:cNvPr id="5" name="Picture 4" descr="A diagram of a curved curve&#10;&#10;Description automatically generated with medium confidence">
          <a:extLst>
            <a:ext uri="{FF2B5EF4-FFF2-40B4-BE49-F238E27FC236}">
              <a16:creationId xmlns:a16="http://schemas.microsoft.com/office/drawing/2014/main" id="{BD30AD79-8FCE-8BD2-4002-8923203EBE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69107" y="1143000"/>
          <a:ext cx="14289494" cy="5668166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36</xdr:row>
      <xdr:rowOff>0</xdr:rowOff>
    </xdr:from>
    <xdr:to>
      <xdr:col>45</xdr:col>
      <xdr:colOff>638787</xdr:colOff>
      <xdr:row>62</xdr:row>
      <xdr:rowOff>61943</xdr:rowOff>
    </xdr:to>
    <xdr:pic>
      <xdr:nvPicPr>
        <xdr:cNvPr id="6" name="Picture 5" descr="A diagram of different shapes&#10;&#10;Description automatically generated">
          <a:extLst>
            <a:ext uri="{FF2B5EF4-FFF2-40B4-BE49-F238E27FC236}">
              <a16:creationId xmlns:a16="http://schemas.microsoft.com/office/drawing/2014/main" id="{D92B2AC1-2E6F-7F3E-3678-F82E288C0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969107" y="7021286"/>
          <a:ext cx="14137073" cy="5096586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63</xdr:row>
      <xdr:rowOff>0</xdr:rowOff>
    </xdr:from>
    <xdr:to>
      <xdr:col>45</xdr:col>
      <xdr:colOff>724524</xdr:colOff>
      <xdr:row>81</xdr:row>
      <xdr:rowOff>15544</xdr:rowOff>
    </xdr:to>
    <xdr:pic>
      <xdr:nvPicPr>
        <xdr:cNvPr id="7" name="Picture 6" descr="A diagram of duct branches&#10;&#10;Description automatically generated">
          <a:extLst>
            <a:ext uri="{FF2B5EF4-FFF2-40B4-BE49-F238E27FC236}">
              <a16:creationId xmlns:a16="http://schemas.microsoft.com/office/drawing/2014/main" id="{F2256A16-F98F-706B-1BCA-ED82EA1A1FC1}"/>
            </a:ext>
            <a:ext uri="{147F2762-F138-4A5C-976F-8EAC2B608ADB}">
              <a16:predDERef xmlns:a16="http://schemas.microsoft.com/office/drawing/2014/main" pred="{D92B2AC1-2E6F-7F3E-3678-F82E288C0A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3345775" y="12182475"/>
          <a:ext cx="14135724" cy="4035094"/>
        </a:xfrm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82</xdr:row>
      <xdr:rowOff>0</xdr:rowOff>
    </xdr:from>
    <xdr:to>
      <xdr:col>46</xdr:col>
      <xdr:colOff>61881</xdr:colOff>
      <xdr:row>101</xdr:row>
      <xdr:rowOff>117603</xdr:rowOff>
    </xdr:to>
    <xdr:pic>
      <xdr:nvPicPr>
        <xdr:cNvPr id="8" name="Picture 7" descr="A diagram of a circular duct&#10;&#10;Description automatically generated">
          <a:extLst>
            <a:ext uri="{FF2B5EF4-FFF2-40B4-BE49-F238E27FC236}">
              <a16:creationId xmlns:a16="http://schemas.microsoft.com/office/drawing/2014/main" id="{AF17367B-111E-9BCE-432C-54B58BE370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969107" y="16600714"/>
          <a:ext cx="14403810" cy="4172532"/>
        </a:xfrm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0</xdr:rowOff>
    </xdr:from>
    <xdr:to>
      <xdr:col>53</xdr:col>
      <xdr:colOff>339572</xdr:colOff>
      <xdr:row>46</xdr:row>
      <xdr:rowOff>58248</xdr:rowOff>
    </xdr:to>
    <xdr:pic>
      <xdr:nvPicPr>
        <xdr:cNvPr id="9" name="Picture 8" descr="A table of diagrams with numbers and symbols&#10;&#10;Description automatically generated with medium confidence">
          <a:extLst>
            <a:ext uri="{FF2B5EF4-FFF2-40B4-BE49-F238E27FC236}">
              <a16:creationId xmlns:a16="http://schemas.microsoft.com/office/drawing/2014/main" id="{6E039D42-9300-BCB5-F856-1DDDF173D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154679" y="1143000"/>
          <a:ext cx="5401429" cy="7868748"/>
        </a:xfrm>
        <a:prstGeom prst="rect">
          <a:avLst/>
        </a:prstGeom>
      </xdr:spPr>
    </xdr:pic>
    <xdr:clientData/>
  </xdr:twoCellAnchor>
  <xdr:twoCellAnchor editAs="oneCell">
    <xdr:from>
      <xdr:col>46</xdr:col>
      <xdr:colOff>220680</xdr:colOff>
      <xdr:row>48</xdr:row>
      <xdr:rowOff>17318</xdr:rowOff>
    </xdr:from>
    <xdr:to>
      <xdr:col>54</xdr:col>
      <xdr:colOff>0</xdr:colOff>
      <xdr:row>82</xdr:row>
      <xdr:rowOff>718</xdr:rowOff>
    </xdr:to>
    <xdr:pic>
      <xdr:nvPicPr>
        <xdr:cNvPr id="10" name="Picture 9" descr="A diagram of duct vents&#10;&#10;Description automatically generated">
          <a:extLst>
            <a:ext uri="{FF2B5EF4-FFF2-40B4-BE49-F238E27FC236}">
              <a16:creationId xmlns:a16="http://schemas.microsoft.com/office/drawing/2014/main" id="{8F1F609D-2CC1-BA79-F2C5-AE3287508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8996089" y="9386454"/>
          <a:ext cx="6429502" cy="7232588"/>
        </a:xfrm>
        <a:prstGeom prst="rect">
          <a:avLst/>
        </a:prstGeom>
      </xdr:spPr>
    </xdr:pic>
    <xdr:clientData/>
  </xdr:twoCellAnchor>
  <xdr:twoCellAnchor editAs="oneCell">
    <xdr:from>
      <xdr:col>47</xdr:col>
      <xdr:colOff>131312</xdr:colOff>
      <xdr:row>83</xdr:row>
      <xdr:rowOff>176892</xdr:rowOff>
    </xdr:from>
    <xdr:to>
      <xdr:col>52</xdr:col>
      <xdr:colOff>762000</xdr:colOff>
      <xdr:row>114</xdr:row>
      <xdr:rowOff>168243</xdr:rowOff>
    </xdr:to>
    <xdr:pic>
      <xdr:nvPicPr>
        <xdr:cNvPr id="11" name="Picture 10" descr="A diagram of a graph&#10;&#10;Description automatically generated with medium confidence">
          <a:extLst>
            <a:ext uri="{FF2B5EF4-FFF2-40B4-BE49-F238E27FC236}">
              <a16:creationId xmlns:a16="http://schemas.microsoft.com/office/drawing/2014/main" id="{4BA2C388-45A3-B4B3-91A3-5BCB887D9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0285991" y="17022535"/>
          <a:ext cx="4848902" cy="6277851"/>
        </a:xfrm>
        <a:prstGeom prst="rect">
          <a:avLst/>
        </a:prstGeom>
      </xdr:spPr>
    </xdr:pic>
    <xdr:clientData/>
  </xdr:twoCellAnchor>
  <xdr:twoCellAnchor editAs="oneCell">
    <xdr:from>
      <xdr:col>29</xdr:col>
      <xdr:colOff>457200</xdr:colOff>
      <xdr:row>103</xdr:row>
      <xdr:rowOff>0</xdr:rowOff>
    </xdr:from>
    <xdr:to>
      <xdr:col>32</xdr:col>
      <xdr:colOff>495655</xdr:colOff>
      <xdr:row>121</xdr:row>
      <xdr:rowOff>105268</xdr:rowOff>
    </xdr:to>
    <xdr:pic>
      <xdr:nvPicPr>
        <xdr:cNvPr id="12" name="Picture 11" descr="A diagram of a damper&#10;&#10;Description automatically generated">
          <a:extLst>
            <a:ext uri="{FF2B5EF4-FFF2-40B4-BE49-F238E27FC236}">
              <a16:creationId xmlns:a16="http://schemas.microsoft.com/office/drawing/2014/main" id="{F7A971B5-B64D-C187-45EA-3CCBB3BFA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5298400" y="20497800"/>
          <a:ext cx="2553056" cy="3534268"/>
        </a:xfrm>
        <a:prstGeom prst="rect">
          <a:avLst/>
        </a:prstGeom>
      </xdr:spPr>
    </xdr:pic>
    <xdr:clientData/>
  </xdr:twoCellAnchor>
  <xdr:twoCellAnchor editAs="oneCell">
    <xdr:from>
      <xdr:col>33</xdr:col>
      <xdr:colOff>571500</xdr:colOff>
      <xdr:row>105</xdr:row>
      <xdr:rowOff>114300</xdr:rowOff>
    </xdr:from>
    <xdr:to>
      <xdr:col>42</xdr:col>
      <xdr:colOff>324868</xdr:colOff>
      <xdr:row>128</xdr:row>
      <xdr:rowOff>48227</xdr:rowOff>
    </xdr:to>
    <xdr:pic>
      <xdr:nvPicPr>
        <xdr:cNvPr id="13" name="Picture 12" descr="A diagram of hoods and numbers&#10;&#10;Description automatically generated">
          <a:extLst>
            <a:ext uri="{FF2B5EF4-FFF2-40B4-BE49-F238E27FC236}">
              <a16:creationId xmlns:a16="http://schemas.microsoft.com/office/drawing/2014/main" id="{5929BBBA-1B00-7001-D6D3-D5BB9763D3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765500" y="20993100"/>
          <a:ext cx="7297168" cy="431542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Contract%20Files/C5202%20UPP%20Hull/7.0%20Design/7.03%20Calculations/2.%20Mechanical/AGD/UoH-J-000-M-HES-CA-(52)-001%20AGD%20Block%20J-P01-S3.xlsx" TargetMode="External"/><Relationship Id="rId1" Type="http://schemas.openxmlformats.org/officeDocument/2006/relationships/externalLinkPath" Target="/Contract%20Files/C5202%20UPP%20Hull/7.0%20Design/7.03%20Calculations/2.%20Mechanical/AGD/UoH-J-000-M-HES-CA-(52)-001%20AGD%20Block%20J-P01-S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Front Page"/>
      <sheetName val="SVP &amp; WVP Pipe Check"/>
      <sheetName val="SVP J01"/>
      <sheetName val="SVP J02"/>
      <sheetName val="SVP J03"/>
      <sheetName val="SVP J04"/>
      <sheetName val="SVP J05"/>
      <sheetName val="SVP J06"/>
      <sheetName val="SVP J07"/>
      <sheetName val="SVP J08"/>
      <sheetName val="SS POD-1"/>
      <sheetName val="SS Plan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946C-C1AE-4C7C-947F-8B13BE5E5DF1}">
  <sheetPr>
    <pageSetUpPr fitToPage="1"/>
  </sheetPr>
  <dimension ref="A1:AB49"/>
  <sheetViews>
    <sheetView view="pageBreakPreview" zoomScale="70" zoomScaleNormal="40" zoomScaleSheetLayoutView="70" zoomScalePageLayoutView="40" workbookViewId="0">
      <selection activeCell="J40" sqref="J40"/>
    </sheetView>
  </sheetViews>
  <sheetFormatPr defaultColWidth="0" defaultRowHeight="15" x14ac:dyDescent="0.25"/>
  <cols>
    <col min="1" max="11" width="12.5703125" customWidth="1"/>
    <col min="12" max="12" width="18.28515625" bestFit="1" customWidth="1"/>
    <col min="13" max="55" width="12.5703125" customWidth="1"/>
  </cols>
  <sheetData>
    <row r="1" spans="1:25" x14ac:dyDescent="0.25">
      <c r="A1" s="1" t="s">
        <v>0</v>
      </c>
    </row>
    <row r="2" spans="1:25" ht="15.75" x14ac:dyDescent="0.25">
      <c r="A2" s="2"/>
    </row>
    <row r="3" spans="1:25" ht="15.75" x14ac:dyDescent="0.25">
      <c r="A3" s="2"/>
    </row>
    <row r="4" spans="1:25" ht="15.75" x14ac:dyDescent="0.25">
      <c r="A4" s="2"/>
    </row>
    <row r="5" spans="1:25" ht="15.75" x14ac:dyDescent="0.25">
      <c r="A5" s="2"/>
      <c r="C5" s="24"/>
    </row>
    <row r="6" spans="1:25" ht="16.5" thickBot="1" x14ac:dyDescent="0.3">
      <c r="A6" s="2"/>
      <c r="C6" s="24"/>
      <c r="F6" s="5"/>
    </row>
    <row r="7" spans="1:25" x14ac:dyDescent="0.25">
      <c r="B7" s="27"/>
      <c r="C7" s="26" t="s">
        <v>1</v>
      </c>
      <c r="D7" s="28"/>
      <c r="E7" s="29"/>
      <c r="F7" s="29"/>
      <c r="G7" s="28"/>
      <c r="H7" s="28"/>
      <c r="I7" s="28"/>
      <c r="J7" s="28"/>
      <c r="K7" s="28"/>
      <c r="L7" s="28"/>
      <c r="M7" s="28"/>
      <c r="N7" s="28"/>
      <c r="O7" s="51" t="s">
        <v>2</v>
      </c>
      <c r="P7" s="52"/>
      <c r="Q7" s="52"/>
      <c r="R7" s="29"/>
      <c r="S7" s="52"/>
      <c r="T7" s="52"/>
      <c r="U7" s="52"/>
      <c r="V7" s="29"/>
      <c r="W7" s="52"/>
      <c r="X7" s="52"/>
      <c r="Y7" s="53"/>
    </row>
    <row r="8" spans="1:25" ht="15.75" customHeight="1" x14ac:dyDescent="0.25">
      <c r="B8" s="7"/>
      <c r="C8" s="6"/>
      <c r="D8" s="6"/>
      <c r="E8" s="12"/>
      <c r="F8" s="12"/>
      <c r="G8" s="6"/>
      <c r="H8" s="6"/>
      <c r="I8" s="6"/>
      <c r="J8" s="6"/>
      <c r="K8" s="6"/>
      <c r="L8" s="6"/>
      <c r="M8" s="6"/>
      <c r="N8" s="6"/>
      <c r="O8" s="12"/>
      <c r="P8" s="19"/>
      <c r="Q8" s="19"/>
      <c r="R8" s="12"/>
      <c r="S8" s="19"/>
      <c r="T8" s="19"/>
      <c r="U8" s="19"/>
      <c r="V8" s="12"/>
      <c r="W8" s="19"/>
      <c r="X8" s="19"/>
      <c r="Y8" s="54"/>
    </row>
    <row r="9" spans="1:25" x14ac:dyDescent="0.25">
      <c r="B9" s="31" t="s">
        <v>3</v>
      </c>
      <c r="C9" s="32" t="s">
        <v>4</v>
      </c>
      <c r="D9" s="32" t="s">
        <v>5</v>
      </c>
      <c r="E9" s="33" t="s">
        <v>5</v>
      </c>
      <c r="F9" s="33" t="s">
        <v>5</v>
      </c>
      <c r="G9" s="32" t="s">
        <v>6</v>
      </c>
      <c r="H9" s="32" t="s">
        <v>7</v>
      </c>
      <c r="I9" s="32" t="s">
        <v>8</v>
      </c>
      <c r="J9" s="32" t="s">
        <v>9</v>
      </c>
      <c r="K9" s="32" t="s">
        <v>10</v>
      </c>
      <c r="L9" s="32" t="s">
        <v>11</v>
      </c>
      <c r="M9" s="32"/>
      <c r="N9" s="32"/>
      <c r="O9" s="34" t="s">
        <v>12</v>
      </c>
      <c r="P9" s="35"/>
      <c r="Q9" s="35"/>
      <c r="R9" s="34" t="s">
        <v>13</v>
      </c>
      <c r="S9" s="35"/>
      <c r="T9" s="35"/>
      <c r="U9" s="36" t="s">
        <v>14</v>
      </c>
      <c r="V9" s="33"/>
      <c r="W9" s="35"/>
      <c r="X9" s="35"/>
      <c r="Y9" s="37" t="s">
        <v>15</v>
      </c>
    </row>
    <row r="10" spans="1:25" x14ac:dyDescent="0.25">
      <c r="B10" s="38" t="s">
        <v>16</v>
      </c>
      <c r="C10" s="39" t="s">
        <v>17</v>
      </c>
      <c r="D10" s="39" t="s">
        <v>18</v>
      </c>
      <c r="E10" s="40" t="s">
        <v>19</v>
      </c>
      <c r="F10" s="40" t="s">
        <v>20</v>
      </c>
      <c r="G10" s="39" t="s">
        <v>21</v>
      </c>
      <c r="H10" s="39" t="s">
        <v>22</v>
      </c>
      <c r="I10" s="39" t="s">
        <v>23</v>
      </c>
      <c r="J10" s="39" t="s">
        <v>24</v>
      </c>
      <c r="K10" s="39"/>
      <c r="L10" s="39" t="s">
        <v>25</v>
      </c>
      <c r="M10" s="39" t="s">
        <v>26</v>
      </c>
      <c r="N10" s="39" t="s">
        <v>27</v>
      </c>
      <c r="O10" s="41" t="s">
        <v>28</v>
      </c>
      <c r="P10" s="42" t="s">
        <v>29</v>
      </c>
      <c r="Q10" s="42" t="s">
        <v>30</v>
      </c>
      <c r="R10" s="41" t="s">
        <v>28</v>
      </c>
      <c r="S10" s="42" t="s">
        <v>29</v>
      </c>
      <c r="T10" s="42" t="s">
        <v>30</v>
      </c>
      <c r="U10" s="43"/>
      <c r="V10" s="40" t="s">
        <v>28</v>
      </c>
      <c r="W10" s="42" t="s">
        <v>29</v>
      </c>
      <c r="X10" s="44" t="s">
        <v>30</v>
      </c>
      <c r="Y10" s="45" t="s">
        <v>31</v>
      </c>
    </row>
    <row r="11" spans="1:25" x14ac:dyDescent="0.25">
      <c r="B11" s="46" t="s">
        <v>32</v>
      </c>
      <c r="C11" s="63"/>
      <c r="D11" s="63"/>
      <c r="E11" s="64"/>
      <c r="F11" s="64"/>
      <c r="G11" s="63"/>
      <c r="H11" s="63"/>
      <c r="I11" s="63"/>
      <c r="J11" s="63"/>
      <c r="K11" s="63"/>
      <c r="L11" s="63"/>
      <c r="M11" s="63"/>
      <c r="N11" s="63"/>
      <c r="O11" s="47"/>
      <c r="P11" s="65"/>
      <c r="Q11" s="65"/>
      <c r="R11" s="47"/>
      <c r="S11" s="65"/>
      <c r="T11" s="65"/>
      <c r="U11" s="48"/>
      <c r="V11" s="64"/>
      <c r="W11" s="65"/>
      <c r="X11" s="65"/>
      <c r="Y11" s="50">
        <f t="shared" ref="Y11:Y14" si="0">X11+T11+Q11</f>
        <v>0</v>
      </c>
    </row>
    <row r="12" spans="1:25" x14ac:dyDescent="0.25">
      <c r="B12" s="46" t="s">
        <v>33</v>
      </c>
      <c r="C12" s="63">
        <v>1.5780000000000001</v>
      </c>
      <c r="D12" s="63"/>
      <c r="E12" s="64"/>
      <c r="F12" s="64"/>
      <c r="G12" s="63"/>
      <c r="H12" s="63"/>
      <c r="I12" s="63"/>
      <c r="J12" s="63"/>
      <c r="K12" s="63"/>
      <c r="L12" s="63"/>
      <c r="M12" s="63"/>
      <c r="N12" s="63"/>
      <c r="O12" s="47"/>
      <c r="P12" s="65"/>
      <c r="Q12" s="65"/>
      <c r="R12" s="47"/>
      <c r="S12" s="65"/>
      <c r="T12" s="49"/>
      <c r="U12" s="48"/>
      <c r="V12" s="64"/>
      <c r="W12" s="65"/>
      <c r="X12" s="65"/>
      <c r="Y12" s="50">
        <f t="shared" si="0"/>
        <v>0</v>
      </c>
    </row>
    <row r="13" spans="1:25" x14ac:dyDescent="0.25">
      <c r="B13" s="46">
        <v>1</v>
      </c>
      <c r="C13" s="63">
        <v>1.5780000000000001</v>
      </c>
      <c r="D13" s="63">
        <v>560</v>
      </c>
      <c r="E13" s="64"/>
      <c r="F13" s="64"/>
      <c r="G13" s="63">
        <v>6</v>
      </c>
      <c r="H13" s="63">
        <v>0.76</v>
      </c>
      <c r="I13" s="63">
        <v>6.41</v>
      </c>
      <c r="J13" s="63">
        <f t="shared" ref="J13" si="1">0.6*I13*I13</f>
        <v>24.65286</v>
      </c>
      <c r="K13" s="63">
        <f t="shared" ref="K13" si="2">Y13</f>
        <v>1.25</v>
      </c>
      <c r="L13" s="63">
        <f t="shared" ref="L13" si="3">G13*H13</f>
        <v>4.5600000000000005</v>
      </c>
      <c r="M13" s="63">
        <f t="shared" ref="M13" si="4">K13*J13</f>
        <v>30.816075000000001</v>
      </c>
      <c r="N13" s="63">
        <f t="shared" ref="N13:N14" si="5">N12+M13+L13</f>
        <v>35.376075</v>
      </c>
      <c r="O13" s="21">
        <v>2</v>
      </c>
      <c r="P13" s="23">
        <v>0.55000000000000004</v>
      </c>
      <c r="Q13" s="22">
        <f>O13*P13</f>
        <v>1.1000000000000001</v>
      </c>
      <c r="R13" s="47"/>
      <c r="S13" s="65"/>
      <c r="T13" s="49"/>
      <c r="U13" s="48" t="s">
        <v>34</v>
      </c>
      <c r="V13" s="64">
        <v>1</v>
      </c>
      <c r="W13" s="65">
        <v>0.15</v>
      </c>
      <c r="X13" s="49">
        <f>W13*V13</f>
        <v>0.15</v>
      </c>
      <c r="Y13" s="50">
        <f t="shared" si="0"/>
        <v>1.25</v>
      </c>
    </row>
    <row r="14" spans="1:25" ht="15.75" thickBot="1" x14ac:dyDescent="0.3">
      <c r="B14" s="25" t="s">
        <v>35</v>
      </c>
      <c r="C14" s="55"/>
      <c r="D14" s="55"/>
      <c r="E14" s="30"/>
      <c r="F14" s="30"/>
      <c r="G14" s="55"/>
      <c r="H14" s="55"/>
      <c r="I14" s="55"/>
      <c r="J14" s="55"/>
      <c r="K14" s="55"/>
      <c r="L14" s="55"/>
      <c r="M14" s="55">
        <v>25</v>
      </c>
      <c r="N14" s="57">
        <f t="shared" si="5"/>
        <v>60.376075</v>
      </c>
      <c r="O14" s="59"/>
      <c r="P14" s="60"/>
      <c r="Q14" s="61"/>
      <c r="R14" s="59"/>
      <c r="S14" s="60"/>
      <c r="T14" s="61"/>
      <c r="U14" s="62"/>
      <c r="V14" s="30"/>
      <c r="W14" s="60"/>
      <c r="X14" s="60"/>
      <c r="Y14" s="58">
        <f t="shared" si="0"/>
        <v>0</v>
      </c>
    </row>
    <row r="15" spans="1:25" ht="15.75" customHeight="1" x14ac:dyDescent="0.25">
      <c r="B15" s="13"/>
      <c r="C15" s="6"/>
      <c r="D15" s="6"/>
      <c r="E15" s="12"/>
      <c r="F15" s="12"/>
      <c r="G15" s="6"/>
      <c r="H15" s="6"/>
      <c r="I15" s="6"/>
      <c r="J15" s="6"/>
      <c r="K15" s="227" t="s">
        <v>36</v>
      </c>
      <c r="L15" s="228"/>
      <c r="M15" s="232">
        <f>N14*1.2</f>
        <v>72.45129</v>
      </c>
      <c r="N15" s="233"/>
      <c r="O15" s="56"/>
      <c r="P15" s="17"/>
      <c r="Q15" s="19"/>
      <c r="R15" s="12"/>
      <c r="S15" s="19"/>
      <c r="T15" s="19"/>
      <c r="U15" s="17"/>
      <c r="V15" s="16"/>
      <c r="W15" s="19"/>
      <c r="X15" s="19"/>
      <c r="Y15" s="6"/>
    </row>
    <row r="16" spans="1:25" ht="15.75" customHeight="1" x14ac:dyDescent="0.25">
      <c r="B16" s="13"/>
      <c r="C16" s="6"/>
      <c r="D16" s="6"/>
      <c r="E16" s="12"/>
      <c r="F16" s="12"/>
      <c r="G16" s="6"/>
      <c r="H16" s="6"/>
      <c r="I16" s="6"/>
      <c r="J16" s="6"/>
      <c r="K16" s="229"/>
      <c r="L16" s="228"/>
      <c r="M16" s="234"/>
      <c r="N16" s="233"/>
      <c r="O16" s="7"/>
      <c r="P16" s="17"/>
      <c r="Q16" s="19"/>
      <c r="R16" s="12"/>
      <c r="S16" s="19"/>
      <c r="T16" s="19"/>
      <c r="U16" s="17"/>
      <c r="V16" s="16"/>
      <c r="W16" s="18"/>
      <c r="X16" s="19"/>
      <c r="Y16" s="6"/>
    </row>
    <row r="17" spans="2:25" ht="15.75" customHeight="1" x14ac:dyDescent="0.25">
      <c r="B17" s="13"/>
      <c r="C17" s="6"/>
      <c r="D17" s="6"/>
      <c r="E17" s="12"/>
      <c r="F17" s="12"/>
      <c r="G17" s="8"/>
      <c r="H17" s="8"/>
      <c r="I17" s="8"/>
      <c r="J17" s="8"/>
      <c r="K17" s="229"/>
      <c r="L17" s="228"/>
      <c r="M17" s="234"/>
      <c r="N17" s="233"/>
      <c r="O17" s="20"/>
      <c r="P17" s="18"/>
      <c r="Q17" s="18"/>
      <c r="R17" s="15"/>
      <c r="S17" s="18"/>
      <c r="T17" s="18"/>
      <c r="U17" s="18"/>
      <c r="V17" s="15"/>
      <c r="W17" s="18"/>
      <c r="X17" s="18"/>
      <c r="Y17" s="6"/>
    </row>
    <row r="18" spans="2:25" ht="16.5" customHeight="1" thickBot="1" x14ac:dyDescent="0.3">
      <c r="B18" s="13"/>
      <c r="C18" s="6"/>
      <c r="D18" s="6"/>
      <c r="E18" s="12"/>
      <c r="F18" s="12"/>
      <c r="G18" s="8"/>
      <c r="H18" s="8"/>
      <c r="I18" s="8"/>
      <c r="J18" s="8"/>
      <c r="K18" s="230"/>
      <c r="L18" s="231"/>
      <c r="M18" s="235"/>
      <c r="N18" s="236"/>
      <c r="O18" s="4"/>
      <c r="P18" s="18"/>
      <c r="Q18" s="18"/>
      <c r="R18" s="15"/>
      <c r="S18" s="18"/>
      <c r="T18" s="18"/>
      <c r="U18" s="18"/>
      <c r="V18" s="15"/>
      <c r="W18" s="18"/>
      <c r="X18" s="18"/>
      <c r="Y18" s="6"/>
    </row>
    <row r="19" spans="2:25" x14ac:dyDescent="0.25">
      <c r="B19" s="14"/>
      <c r="C19" s="8"/>
      <c r="D19" s="8"/>
      <c r="E19" s="15"/>
      <c r="F19" s="15"/>
      <c r="G19" s="3"/>
      <c r="H19" s="3"/>
      <c r="I19" s="3"/>
      <c r="J19" s="3"/>
      <c r="K19" s="3"/>
      <c r="L19" s="9"/>
      <c r="M19" s="9"/>
      <c r="N19" s="10"/>
      <c r="O19" s="10"/>
      <c r="P19" s="11"/>
      <c r="Q19" s="11"/>
      <c r="R19" s="11"/>
      <c r="S19" s="11"/>
      <c r="T19" s="3"/>
      <c r="U19" s="3"/>
      <c r="V19" s="3"/>
      <c r="W19" s="3"/>
      <c r="X19" s="3"/>
      <c r="Y19" s="3"/>
    </row>
    <row r="20" spans="2:25" ht="15.75" thickBot="1" x14ac:dyDescent="0.3"/>
    <row r="21" spans="2:25" x14ac:dyDescent="0.25">
      <c r="B21" s="27"/>
      <c r="C21" s="26" t="s">
        <v>37</v>
      </c>
      <c r="D21" s="28"/>
      <c r="E21" s="29"/>
      <c r="F21" s="29"/>
      <c r="G21" s="28"/>
      <c r="H21" s="28"/>
      <c r="I21" s="28"/>
      <c r="J21" s="28"/>
      <c r="K21" s="28"/>
      <c r="L21" s="28"/>
      <c r="M21" s="28"/>
      <c r="N21" s="28"/>
      <c r="O21" s="51" t="s">
        <v>2</v>
      </c>
      <c r="P21" s="52"/>
      <c r="Q21" s="52"/>
      <c r="R21" s="29"/>
      <c r="S21" s="52"/>
      <c r="T21" s="52"/>
      <c r="U21" s="52"/>
      <c r="V21" s="29"/>
      <c r="W21" s="52"/>
      <c r="X21" s="52"/>
      <c r="Y21" s="53"/>
    </row>
    <row r="22" spans="2:25" ht="15.75" customHeight="1" x14ac:dyDescent="0.25">
      <c r="B22" s="7"/>
      <c r="C22" s="6"/>
      <c r="D22" s="6"/>
      <c r="E22" s="12"/>
      <c r="F22" s="12"/>
      <c r="G22" s="6"/>
      <c r="H22" s="6"/>
      <c r="I22" s="6"/>
      <c r="J22" s="6"/>
      <c r="K22" s="6"/>
      <c r="L22" s="6"/>
      <c r="M22" s="6"/>
      <c r="N22" s="6"/>
      <c r="O22" s="12"/>
      <c r="P22" s="19"/>
      <c r="Q22" s="19"/>
      <c r="R22" s="12"/>
      <c r="S22" s="19"/>
      <c r="T22" s="19"/>
      <c r="U22" s="19"/>
      <c r="V22" s="12"/>
      <c r="W22" s="19"/>
      <c r="X22" s="19"/>
      <c r="Y22" s="54"/>
    </row>
    <row r="23" spans="2:25" x14ac:dyDescent="0.25">
      <c r="B23" s="31" t="s">
        <v>3</v>
      </c>
      <c r="C23" s="32" t="s">
        <v>4</v>
      </c>
      <c r="D23" s="32" t="s">
        <v>5</v>
      </c>
      <c r="E23" s="33" t="s">
        <v>5</v>
      </c>
      <c r="F23" s="33" t="s">
        <v>5</v>
      </c>
      <c r="G23" s="32" t="s">
        <v>6</v>
      </c>
      <c r="H23" s="32" t="s">
        <v>7</v>
      </c>
      <c r="I23" s="32" t="s">
        <v>8</v>
      </c>
      <c r="J23" s="32" t="s">
        <v>9</v>
      </c>
      <c r="K23" s="32" t="s">
        <v>10</v>
      </c>
      <c r="L23" s="32" t="s">
        <v>11</v>
      </c>
      <c r="M23" s="32"/>
      <c r="N23" s="32"/>
      <c r="O23" s="34" t="s">
        <v>12</v>
      </c>
      <c r="P23" s="35"/>
      <c r="Q23" s="35"/>
      <c r="R23" s="34" t="s">
        <v>13</v>
      </c>
      <c r="S23" s="35"/>
      <c r="T23" s="35"/>
      <c r="U23" s="36" t="s">
        <v>14</v>
      </c>
      <c r="V23" s="33"/>
      <c r="W23" s="35"/>
      <c r="X23" s="35"/>
      <c r="Y23" s="37" t="s">
        <v>15</v>
      </c>
    </row>
    <row r="24" spans="2:25" x14ac:dyDescent="0.25">
      <c r="B24" s="38" t="s">
        <v>16</v>
      </c>
      <c r="C24" s="39" t="s">
        <v>17</v>
      </c>
      <c r="D24" s="39" t="s">
        <v>18</v>
      </c>
      <c r="E24" s="40" t="s">
        <v>19</v>
      </c>
      <c r="F24" s="40" t="s">
        <v>20</v>
      </c>
      <c r="G24" s="39" t="s">
        <v>21</v>
      </c>
      <c r="H24" s="39" t="s">
        <v>22</v>
      </c>
      <c r="I24" s="39" t="s">
        <v>23</v>
      </c>
      <c r="J24" s="39" t="s">
        <v>24</v>
      </c>
      <c r="K24" s="39"/>
      <c r="L24" s="39" t="s">
        <v>25</v>
      </c>
      <c r="M24" s="39" t="s">
        <v>26</v>
      </c>
      <c r="N24" s="39" t="s">
        <v>27</v>
      </c>
      <c r="O24" s="41" t="s">
        <v>28</v>
      </c>
      <c r="P24" s="42" t="s">
        <v>29</v>
      </c>
      <c r="Q24" s="42" t="s">
        <v>30</v>
      </c>
      <c r="R24" s="41" t="s">
        <v>28</v>
      </c>
      <c r="S24" s="42" t="s">
        <v>29</v>
      </c>
      <c r="T24" s="42" t="s">
        <v>30</v>
      </c>
      <c r="U24" s="43"/>
      <c r="V24" s="40" t="s">
        <v>28</v>
      </c>
      <c r="W24" s="42" t="s">
        <v>29</v>
      </c>
      <c r="X24" s="44" t="s">
        <v>30</v>
      </c>
      <c r="Y24" s="45" t="s">
        <v>31</v>
      </c>
    </row>
    <row r="25" spans="2:25" x14ac:dyDescent="0.25">
      <c r="B25" s="46" t="s">
        <v>32</v>
      </c>
      <c r="C25" s="63"/>
      <c r="D25" s="63"/>
      <c r="E25" s="64"/>
      <c r="F25" s="64"/>
      <c r="G25" s="63"/>
      <c r="H25" s="63"/>
      <c r="I25" s="63"/>
      <c r="J25" s="63"/>
      <c r="K25" s="63"/>
      <c r="L25" s="63"/>
      <c r="M25" s="63"/>
      <c r="N25" s="63"/>
      <c r="O25" s="47"/>
      <c r="P25" s="65"/>
      <c r="Q25" s="65"/>
      <c r="R25" s="47"/>
      <c r="S25" s="65"/>
      <c r="T25" s="65"/>
      <c r="U25" s="48"/>
      <c r="V25" s="64"/>
      <c r="W25" s="65"/>
      <c r="X25" s="65"/>
      <c r="Y25" s="50">
        <f t="shared" ref="Y25:Y27" si="6">X25+T25+Q25</f>
        <v>0</v>
      </c>
    </row>
    <row r="26" spans="2:25" x14ac:dyDescent="0.25">
      <c r="B26" s="46"/>
      <c r="C26" s="63"/>
      <c r="D26" s="63"/>
      <c r="E26" s="64"/>
      <c r="F26" s="64"/>
      <c r="G26" s="63"/>
      <c r="H26" s="63"/>
      <c r="I26" s="63"/>
      <c r="J26" s="63"/>
      <c r="K26" s="63"/>
      <c r="L26" s="63"/>
      <c r="M26" s="63"/>
      <c r="N26" s="63"/>
      <c r="O26" s="47"/>
      <c r="P26" s="65"/>
      <c r="Q26" s="65"/>
      <c r="R26" s="47"/>
      <c r="S26" s="65"/>
      <c r="T26" s="49"/>
      <c r="U26" s="48"/>
      <c r="V26" s="64"/>
      <c r="W26" s="65"/>
      <c r="X26" s="65"/>
      <c r="Y26" s="50">
        <f t="shared" si="6"/>
        <v>0</v>
      </c>
    </row>
    <row r="27" spans="2:25" ht="15.75" thickBot="1" x14ac:dyDescent="0.3">
      <c r="B27" s="25" t="s">
        <v>35</v>
      </c>
      <c r="C27" s="55"/>
      <c r="D27" s="55"/>
      <c r="E27" s="30"/>
      <c r="F27" s="30"/>
      <c r="G27" s="55"/>
      <c r="H27" s="55"/>
      <c r="I27" s="55"/>
      <c r="J27" s="55"/>
      <c r="K27" s="55"/>
      <c r="L27" s="55"/>
      <c r="M27" s="55">
        <v>10</v>
      </c>
      <c r="N27" s="57">
        <f>M27+L27</f>
        <v>10</v>
      </c>
      <c r="O27" s="59"/>
      <c r="P27" s="60"/>
      <c r="Q27" s="61"/>
      <c r="R27" s="59"/>
      <c r="S27" s="60"/>
      <c r="T27" s="61"/>
      <c r="U27" s="62"/>
      <c r="V27" s="30"/>
      <c r="W27" s="60"/>
      <c r="X27" s="60"/>
      <c r="Y27" s="58">
        <f t="shared" si="6"/>
        <v>0</v>
      </c>
    </row>
    <row r="28" spans="2:25" ht="15.75" customHeight="1" x14ac:dyDescent="0.25">
      <c r="B28" s="13"/>
      <c r="C28" s="6"/>
      <c r="D28" s="6"/>
      <c r="E28" s="12"/>
      <c r="F28" s="12"/>
      <c r="G28" s="6"/>
      <c r="H28" s="6"/>
      <c r="I28" s="6"/>
      <c r="J28" s="6"/>
      <c r="K28" s="227" t="s">
        <v>36</v>
      </c>
      <c r="L28" s="228"/>
      <c r="M28" s="232">
        <f>N27*1.2</f>
        <v>12</v>
      </c>
      <c r="N28" s="233"/>
      <c r="O28" s="56"/>
      <c r="P28" s="17"/>
      <c r="Q28" s="19"/>
      <c r="R28" s="12"/>
      <c r="S28" s="19"/>
      <c r="T28" s="19"/>
      <c r="U28" s="17"/>
      <c r="V28" s="16"/>
      <c r="W28" s="19"/>
      <c r="X28" s="19"/>
      <c r="Y28" s="6"/>
    </row>
    <row r="29" spans="2:25" ht="15.75" customHeight="1" x14ac:dyDescent="0.25">
      <c r="B29" s="13"/>
      <c r="C29" s="6"/>
      <c r="D29" s="6"/>
      <c r="E29" s="12"/>
      <c r="F29" s="12"/>
      <c r="G29" s="6"/>
      <c r="H29" s="6"/>
      <c r="I29" s="6"/>
      <c r="J29" s="6"/>
      <c r="K29" s="229"/>
      <c r="L29" s="228"/>
      <c r="M29" s="234"/>
      <c r="N29" s="233"/>
      <c r="O29" s="7"/>
      <c r="P29" s="17"/>
      <c r="Q29" s="19"/>
      <c r="R29" s="12"/>
      <c r="S29" s="19"/>
      <c r="T29" s="19"/>
      <c r="U29" s="17"/>
      <c r="V29" s="16"/>
      <c r="W29" s="18"/>
      <c r="X29" s="19"/>
      <c r="Y29" s="6"/>
    </row>
    <row r="30" spans="2:25" ht="15.75" customHeight="1" x14ac:dyDescent="0.25">
      <c r="B30" s="13"/>
      <c r="C30" s="6"/>
      <c r="D30" s="6"/>
      <c r="E30" s="12"/>
      <c r="F30" s="12"/>
      <c r="G30" s="8"/>
      <c r="H30" s="8"/>
      <c r="I30" s="8"/>
      <c r="J30" s="8"/>
      <c r="K30" s="229"/>
      <c r="L30" s="228"/>
      <c r="M30" s="234"/>
      <c r="N30" s="233"/>
      <c r="O30" s="20"/>
      <c r="P30" s="18"/>
      <c r="Q30" s="18"/>
      <c r="R30" s="15"/>
      <c r="S30" s="18"/>
      <c r="T30" s="18"/>
      <c r="U30" s="18"/>
      <c r="V30" s="15"/>
      <c r="W30" s="18"/>
      <c r="X30" s="18"/>
      <c r="Y30" s="6"/>
    </row>
    <row r="31" spans="2:25" ht="16.5" customHeight="1" thickBot="1" x14ac:dyDescent="0.3">
      <c r="B31" s="13"/>
      <c r="C31" s="6"/>
      <c r="D31" s="6"/>
      <c r="E31" s="12"/>
      <c r="F31" s="12"/>
      <c r="G31" s="8"/>
      <c r="H31" s="8"/>
      <c r="I31" s="8"/>
      <c r="J31" s="8"/>
      <c r="K31" s="230"/>
      <c r="L31" s="231"/>
      <c r="M31" s="235"/>
      <c r="N31" s="236"/>
      <c r="O31" s="4"/>
      <c r="P31" s="18"/>
      <c r="Q31" s="18"/>
      <c r="R31" s="15"/>
      <c r="S31" s="18"/>
      <c r="T31" s="18"/>
      <c r="U31" s="18"/>
      <c r="V31" s="15"/>
      <c r="W31" s="18"/>
      <c r="X31" s="18"/>
      <c r="Y31" s="6"/>
    </row>
    <row r="35" spans="3:28" x14ac:dyDescent="0.25">
      <c r="C35" s="5"/>
    </row>
    <row r="36" spans="3:28" ht="15.75" customHeight="1" x14ac:dyDescent="0.25">
      <c r="E36" s="14"/>
      <c r="F36" s="8"/>
      <c r="G36" s="8"/>
      <c r="H36" s="15"/>
      <c r="I36" s="15"/>
      <c r="J36" s="3"/>
      <c r="K36" s="3"/>
      <c r="L36" s="3"/>
      <c r="M36" s="3"/>
      <c r="N36" s="3"/>
      <c r="O36" s="9"/>
      <c r="P36" s="9"/>
      <c r="Q36" s="10"/>
      <c r="R36" s="10"/>
      <c r="S36" s="11"/>
      <c r="T36" s="11"/>
      <c r="U36" s="11"/>
      <c r="V36" s="11"/>
      <c r="W36" s="3"/>
      <c r="X36" s="3"/>
      <c r="Y36" s="3"/>
      <c r="Z36" s="3"/>
      <c r="AA36" s="3"/>
      <c r="AB36" s="3"/>
    </row>
    <row r="37" spans="3:28" ht="16.5" customHeight="1" x14ac:dyDescent="0.25"/>
    <row r="40" spans="3:28" ht="15.75" thickBot="1" x14ac:dyDescent="0.3"/>
    <row r="41" spans="3:28" ht="15" customHeight="1" thickTop="1" x14ac:dyDescent="0.25">
      <c r="C41" s="212">
        <f>C12</f>
        <v>1.5780000000000001</v>
      </c>
      <c r="D41" s="213"/>
      <c r="E41" s="218" t="s">
        <v>38</v>
      </c>
      <c r="F41" s="221">
        <f>SUM(M15)</f>
        <v>72.45129</v>
      </c>
      <c r="G41" s="222"/>
      <c r="H41" s="218" t="s">
        <v>39</v>
      </c>
      <c r="I41" s="209" t="s">
        <v>40</v>
      </c>
    </row>
    <row r="42" spans="3:28" ht="15" customHeight="1" x14ac:dyDescent="0.25">
      <c r="C42" s="214"/>
      <c r="D42" s="215"/>
      <c r="E42" s="219"/>
      <c r="F42" s="223"/>
      <c r="G42" s="224"/>
      <c r="H42" s="219"/>
      <c r="I42" s="210"/>
    </row>
    <row r="43" spans="3:28" ht="15" customHeight="1" x14ac:dyDescent="0.25">
      <c r="C43" s="214"/>
      <c r="D43" s="215"/>
      <c r="E43" s="219"/>
      <c r="F43" s="223"/>
      <c r="G43" s="224"/>
      <c r="H43" s="219"/>
      <c r="I43" s="210"/>
    </row>
    <row r="44" spans="3:28" ht="15.75" customHeight="1" thickBot="1" x14ac:dyDescent="0.3">
      <c r="C44" s="216"/>
      <c r="D44" s="217"/>
      <c r="E44" s="220"/>
      <c r="F44" s="225"/>
      <c r="G44" s="226"/>
      <c r="H44" s="220"/>
      <c r="I44" s="211"/>
    </row>
    <row r="45" spans="3:28" ht="15.75" customHeight="1" thickTop="1" x14ac:dyDescent="0.25">
      <c r="C45" s="212">
        <f>C12</f>
        <v>1.5780000000000001</v>
      </c>
      <c r="D45" s="213"/>
      <c r="E45" s="218" t="s">
        <v>38</v>
      </c>
      <c r="F45" s="221">
        <f>SUM(M28)</f>
        <v>12</v>
      </c>
      <c r="G45" s="222"/>
      <c r="H45" s="218" t="s">
        <v>39</v>
      </c>
      <c r="I45" s="209" t="s">
        <v>41</v>
      </c>
    </row>
    <row r="46" spans="3:28" ht="15" customHeight="1" x14ac:dyDescent="0.25">
      <c r="C46" s="214"/>
      <c r="D46" s="215"/>
      <c r="E46" s="219"/>
      <c r="F46" s="223"/>
      <c r="G46" s="224"/>
      <c r="H46" s="219"/>
      <c r="I46" s="210"/>
    </row>
    <row r="47" spans="3:28" ht="15" customHeight="1" x14ac:dyDescent="0.25">
      <c r="C47" s="214"/>
      <c r="D47" s="215"/>
      <c r="E47" s="219"/>
      <c r="F47" s="223"/>
      <c r="G47" s="224"/>
      <c r="H47" s="219"/>
      <c r="I47" s="210"/>
    </row>
    <row r="48" spans="3:28" ht="15.75" customHeight="1" thickBot="1" x14ac:dyDescent="0.3">
      <c r="C48" s="216"/>
      <c r="D48" s="217"/>
      <c r="E48" s="220"/>
      <c r="F48" s="225"/>
      <c r="G48" s="226"/>
      <c r="H48" s="220"/>
      <c r="I48" s="211"/>
    </row>
    <row r="49" ht="15.75" thickTop="1" x14ac:dyDescent="0.25"/>
  </sheetData>
  <mergeCells count="14">
    <mergeCell ref="K15:L18"/>
    <mergeCell ref="M15:N18"/>
    <mergeCell ref="C41:D44"/>
    <mergeCell ref="E41:E44"/>
    <mergeCell ref="F41:G44"/>
    <mergeCell ref="H41:H44"/>
    <mergeCell ref="K28:L31"/>
    <mergeCell ref="M28:N31"/>
    <mergeCell ref="I41:I44"/>
    <mergeCell ref="I45:I48"/>
    <mergeCell ref="C45:D48"/>
    <mergeCell ref="E45:E48"/>
    <mergeCell ref="F45:G48"/>
    <mergeCell ref="H45:H48"/>
  </mergeCells>
  <conditionalFormatting sqref="C14:L14 O14:Y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{6F67C7EC-0C6A-4A54-8C2C-0FBF8671A3E8}</x14:id>
        </ext>
      </extLst>
    </cfRule>
  </conditionalFormatting>
  <conditionalFormatting sqref="C27:L27 O27:Y27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{E5DC714A-0CAE-410F-9857-78BE5A387BB0}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39" orientation="landscape" r:id="rId1"/>
  <headerFooter>
    <oddHeader xml:space="preserve">&amp;L&amp;"-,Bold"&amp;14 5.2&amp;U Index Resistance&amp;R&amp;G
</oddHeader>
  </headerFooter>
  <legacyDrawingHF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F67C7EC-0C6A-4A54-8C2C-0FBF8671A3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C14:L14 O14:Y14</xm:sqref>
        </x14:conditionalFormatting>
        <x14:conditionalFormatting xmlns:xm="http://schemas.microsoft.com/office/excel/2006/main">
          <x14:cfRule type="dataBar" id="{E5DC714A-0CAE-410F-9857-78BE5A387B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C27:L27 O27:Y27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A3CE2-2128-446A-B2BF-3C42F871AEF6}">
  <sheetPr>
    <pageSetUpPr fitToPage="1"/>
  </sheetPr>
  <dimension ref="A1:AG336"/>
  <sheetViews>
    <sheetView tabSelected="1" view="pageBreakPreview" zoomScaleNormal="85" zoomScaleSheetLayoutView="100" zoomScalePageLayoutView="55" workbookViewId="0">
      <selection activeCell="T46" sqref="T46:W52"/>
    </sheetView>
  </sheetViews>
  <sheetFormatPr defaultColWidth="0" defaultRowHeight="12" x14ac:dyDescent="0.2"/>
  <cols>
    <col min="1" max="4" width="12.5703125" style="66" customWidth="1"/>
    <col min="5" max="5" width="21.28515625" style="66" customWidth="1"/>
    <col min="6" max="6" width="12.5703125" style="66" customWidth="1"/>
    <col min="7" max="7" width="9.28515625" style="66" customWidth="1"/>
    <col min="8" max="8" width="9.7109375" style="66" customWidth="1"/>
    <col min="9" max="9" width="10.7109375" style="66" customWidth="1"/>
    <col min="10" max="10" width="12.5703125" style="66" customWidth="1"/>
    <col min="11" max="11" width="16.85546875" style="66" customWidth="1"/>
    <col min="12" max="13" width="12.5703125" style="66" customWidth="1"/>
    <col min="14" max="14" width="9.85546875" style="66" customWidth="1"/>
    <col min="15" max="15" width="9.7109375" style="66" customWidth="1"/>
    <col min="16" max="16" width="10.85546875" style="66" customWidth="1"/>
    <col min="17" max="17" width="10.7109375" style="66" customWidth="1"/>
    <col min="18" max="18" width="9.7109375" style="66" customWidth="1"/>
    <col min="19" max="19" width="10.7109375" style="66" customWidth="1"/>
    <col min="20" max="20" width="10" style="66" customWidth="1"/>
    <col min="21" max="21" width="9.5703125" style="66" customWidth="1"/>
    <col min="22" max="54" width="12.5703125" style="66" customWidth="1"/>
    <col min="55" max="16384" width="0" style="66" hidden="1"/>
  </cols>
  <sheetData>
    <row r="1" spans="1:33" customFormat="1" ht="15" customHeight="1" x14ac:dyDescent="0.25">
      <c r="A1" s="70"/>
      <c r="B1" s="71"/>
      <c r="C1" s="71"/>
      <c r="D1" s="71"/>
      <c r="E1" s="72"/>
      <c r="F1" s="73"/>
      <c r="G1" s="73"/>
      <c r="H1" s="74"/>
      <c r="I1" s="74"/>
      <c r="J1" s="74"/>
      <c r="K1" s="74"/>
      <c r="L1" s="74"/>
      <c r="M1" s="74"/>
      <c r="N1" s="73"/>
      <c r="O1" s="73"/>
      <c r="P1" s="73"/>
      <c r="Q1" s="73"/>
      <c r="R1" s="73"/>
      <c r="S1" s="73"/>
      <c r="T1" s="73"/>
      <c r="U1" s="164" t="s">
        <v>42</v>
      </c>
      <c r="V1" s="165"/>
      <c r="W1" s="165"/>
      <c r="X1" s="166"/>
      <c r="AG1" s="173"/>
    </row>
    <row r="2" spans="1:33" customFormat="1" ht="15" x14ac:dyDescent="0.25">
      <c r="A2" s="75"/>
      <c r="E2" s="150" t="s">
        <v>43</v>
      </c>
      <c r="F2" s="149"/>
      <c r="G2" s="155"/>
      <c r="H2" s="139"/>
      <c r="I2" s="76"/>
      <c r="J2" s="76"/>
      <c r="K2" s="140"/>
      <c r="L2" s="77"/>
      <c r="M2" s="77"/>
      <c r="N2" s="76"/>
      <c r="O2" s="76"/>
      <c r="P2" s="76"/>
      <c r="Q2" s="76"/>
      <c r="R2" s="76"/>
      <c r="S2" s="76"/>
      <c r="T2" s="76"/>
      <c r="U2" s="167"/>
      <c r="V2" s="168"/>
      <c r="W2" s="168"/>
      <c r="X2" s="169"/>
      <c r="AG2" s="173"/>
    </row>
    <row r="3" spans="1:33" customFormat="1" ht="15" x14ac:dyDescent="0.25">
      <c r="A3" s="75"/>
      <c r="E3" s="151" t="s">
        <v>44</v>
      </c>
      <c r="F3" s="152"/>
      <c r="G3" s="156"/>
      <c r="H3" s="139"/>
      <c r="I3" s="76"/>
      <c r="J3" s="76"/>
      <c r="K3" s="140"/>
      <c r="L3" s="77"/>
      <c r="M3" s="77"/>
      <c r="N3" s="76"/>
      <c r="O3" s="76"/>
      <c r="P3" s="76"/>
      <c r="Q3" s="76"/>
      <c r="R3" s="76"/>
      <c r="S3" s="76"/>
      <c r="T3" s="76"/>
      <c r="U3" s="167"/>
      <c r="V3" s="168"/>
      <c r="W3" s="168"/>
      <c r="X3" s="169"/>
      <c r="AG3" s="173"/>
    </row>
    <row r="4" spans="1:33" customFormat="1" ht="15" x14ac:dyDescent="0.25">
      <c r="A4" s="75"/>
      <c r="E4" s="151" t="s">
        <v>45</v>
      </c>
      <c r="F4" s="152"/>
      <c r="G4" s="156"/>
      <c r="H4" s="139"/>
      <c r="I4" s="76"/>
      <c r="J4" s="76"/>
      <c r="K4" s="140"/>
      <c r="L4" s="77"/>
      <c r="M4" s="77"/>
      <c r="N4" s="76"/>
      <c r="O4" s="76"/>
      <c r="P4" s="76"/>
      <c r="Q4" s="76"/>
      <c r="R4" s="76"/>
      <c r="S4" s="76"/>
      <c r="T4" s="76"/>
      <c r="U4" s="167"/>
      <c r="V4" s="168"/>
      <c r="W4" s="168"/>
      <c r="X4" s="169"/>
      <c r="AG4" s="173"/>
    </row>
    <row r="5" spans="1:33" customFormat="1" ht="15" x14ac:dyDescent="0.25">
      <c r="A5" s="75"/>
      <c r="E5" s="151" t="s">
        <v>46</v>
      </c>
      <c r="F5" s="152"/>
      <c r="G5" s="156"/>
      <c r="H5" s="139"/>
      <c r="I5" s="76"/>
      <c r="J5" s="76"/>
      <c r="K5" s="140"/>
      <c r="L5" s="77"/>
      <c r="M5" s="77"/>
      <c r="N5" s="76"/>
      <c r="O5" s="76"/>
      <c r="P5" s="76"/>
      <c r="Q5" s="76"/>
      <c r="R5" s="76"/>
      <c r="S5" s="76"/>
      <c r="T5" s="76"/>
      <c r="U5" s="167"/>
      <c r="V5" s="168"/>
      <c r="W5" s="168"/>
      <c r="X5" s="169"/>
      <c r="AG5" s="173"/>
    </row>
    <row r="6" spans="1:33" customFormat="1" ht="15" x14ac:dyDescent="0.25">
      <c r="A6" s="75"/>
      <c r="E6" s="151" t="s">
        <v>47</v>
      </c>
      <c r="F6" s="152"/>
      <c r="G6" s="156"/>
      <c r="H6" s="139"/>
      <c r="I6" s="76"/>
      <c r="J6" s="76"/>
      <c r="K6" s="140"/>
      <c r="L6" s="77"/>
      <c r="M6" s="77"/>
      <c r="N6" s="76"/>
      <c r="O6" s="76"/>
      <c r="P6" s="76"/>
      <c r="Q6" s="76"/>
      <c r="R6" s="76"/>
      <c r="S6" s="76"/>
      <c r="T6" s="76"/>
      <c r="U6" s="167"/>
      <c r="V6" s="168"/>
      <c r="W6" s="168"/>
      <c r="X6" s="169"/>
      <c r="AG6" s="173"/>
    </row>
    <row r="7" spans="1:33" customFormat="1" ht="18" customHeight="1" x14ac:dyDescent="0.25">
      <c r="A7" s="75"/>
      <c r="E7" s="151" t="s">
        <v>48</v>
      </c>
      <c r="F7" s="152"/>
      <c r="G7" s="157"/>
      <c r="H7" s="139"/>
      <c r="I7" s="76"/>
      <c r="J7" s="76"/>
      <c r="K7" s="140"/>
      <c r="L7" s="77"/>
      <c r="M7" s="77"/>
      <c r="N7" s="76"/>
      <c r="O7" s="76"/>
      <c r="P7" s="76"/>
      <c r="Q7" s="76"/>
      <c r="R7" s="76"/>
      <c r="S7" s="76"/>
      <c r="T7" s="76"/>
      <c r="U7" s="167"/>
      <c r="V7" s="168"/>
      <c r="W7" s="168"/>
      <c r="X7" s="169"/>
      <c r="AG7" s="173"/>
    </row>
    <row r="8" spans="1:33" customFormat="1" ht="15.75" thickBot="1" x14ac:dyDescent="0.3">
      <c r="A8" s="78"/>
      <c r="B8" s="79"/>
      <c r="C8" s="79"/>
      <c r="D8" s="79"/>
      <c r="E8" s="153" t="s">
        <v>49</v>
      </c>
      <c r="F8" s="154"/>
      <c r="G8" s="80"/>
      <c r="H8" s="81"/>
      <c r="I8" s="81"/>
      <c r="J8" s="81"/>
      <c r="K8" s="81"/>
      <c r="L8" s="81"/>
      <c r="M8" s="81"/>
      <c r="N8" s="80"/>
      <c r="O8" s="80"/>
      <c r="P8" s="80"/>
      <c r="Q8" s="80"/>
      <c r="R8" s="80"/>
      <c r="S8" s="80"/>
      <c r="T8" s="80"/>
      <c r="U8" s="170"/>
      <c r="V8" s="171"/>
      <c r="W8" s="171"/>
      <c r="X8" s="172"/>
      <c r="AG8" s="173"/>
    </row>
    <row r="9" spans="1:33" customFormat="1" ht="15" x14ac:dyDescent="0.25">
      <c r="A9" s="1" t="s">
        <v>50</v>
      </c>
    </row>
    <row r="10" spans="1:33" customFormat="1" ht="15" x14ac:dyDescent="0.25">
      <c r="A10" s="82" t="s">
        <v>51</v>
      </c>
    </row>
    <row r="11" spans="1:33" customFormat="1" ht="15" x14ac:dyDescent="0.25"/>
    <row r="12" spans="1:33" customFormat="1" ht="15.75" thickBot="1" x14ac:dyDescent="0.3">
      <c r="A12" s="83"/>
      <c r="B12" s="83"/>
      <c r="C12" s="83"/>
      <c r="D12" s="83"/>
      <c r="E12" s="84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</row>
    <row r="13" spans="1:33" customFormat="1" ht="15" x14ac:dyDescent="0.25">
      <c r="A13" s="193" t="s">
        <v>1</v>
      </c>
      <c r="B13" s="194"/>
      <c r="C13" s="85"/>
      <c r="D13" s="86"/>
      <c r="E13" s="86"/>
      <c r="F13" s="85"/>
      <c r="G13" s="85"/>
      <c r="H13" s="85"/>
      <c r="I13" s="85"/>
      <c r="J13" s="85"/>
      <c r="K13" s="85"/>
      <c r="L13" s="85"/>
      <c r="M13" s="85"/>
      <c r="N13" s="87" t="s">
        <v>2</v>
      </c>
      <c r="O13" s="88"/>
      <c r="P13" s="88"/>
      <c r="Q13" s="86"/>
      <c r="R13" s="88"/>
      <c r="S13" s="88"/>
      <c r="T13" s="88"/>
      <c r="U13" s="86"/>
      <c r="V13" s="88"/>
      <c r="W13" s="88"/>
      <c r="X13" s="89"/>
    </row>
    <row r="14" spans="1:33" customFormat="1" ht="15.75" customHeight="1" x14ac:dyDescent="0.25">
      <c r="A14" s="90"/>
      <c r="B14" s="91"/>
      <c r="C14" s="91"/>
      <c r="D14" s="92"/>
      <c r="E14" s="92"/>
      <c r="F14" s="91"/>
      <c r="G14" s="91"/>
      <c r="H14" s="91"/>
      <c r="I14" s="91"/>
      <c r="J14" s="91"/>
      <c r="K14" s="91"/>
      <c r="L14" s="91"/>
      <c r="M14" s="91"/>
      <c r="N14" s="92"/>
      <c r="O14" s="93"/>
      <c r="P14" s="93"/>
      <c r="Q14" s="92"/>
      <c r="R14" s="93"/>
      <c r="S14" s="93"/>
      <c r="T14" s="93"/>
      <c r="U14" s="92"/>
      <c r="V14" s="93"/>
      <c r="W14" s="93"/>
      <c r="X14" s="94"/>
    </row>
    <row r="15" spans="1:33" customFormat="1" ht="15" x14ac:dyDescent="0.25">
      <c r="A15" s="95" t="s">
        <v>3</v>
      </c>
      <c r="B15" s="96" t="s">
        <v>4</v>
      </c>
      <c r="C15" s="96" t="s">
        <v>5</v>
      </c>
      <c r="D15" s="97" t="s">
        <v>5</v>
      </c>
      <c r="E15" s="97" t="s">
        <v>5</v>
      </c>
      <c r="F15" s="96" t="s">
        <v>6</v>
      </c>
      <c r="G15" s="96" t="s">
        <v>7</v>
      </c>
      <c r="H15" s="96" t="s">
        <v>8</v>
      </c>
      <c r="I15" s="96" t="s">
        <v>9</v>
      </c>
      <c r="J15" s="96" t="s">
        <v>10</v>
      </c>
      <c r="K15" s="96" t="s">
        <v>11</v>
      </c>
      <c r="L15" s="158" t="s">
        <v>26</v>
      </c>
      <c r="M15" s="158" t="s">
        <v>27</v>
      </c>
      <c r="N15" s="98" t="s">
        <v>12</v>
      </c>
      <c r="O15" s="99"/>
      <c r="P15" s="99"/>
      <c r="Q15" s="98" t="s">
        <v>13</v>
      </c>
      <c r="R15" s="99"/>
      <c r="S15" s="99"/>
      <c r="T15" s="100" t="s">
        <v>14</v>
      </c>
      <c r="U15" s="97"/>
      <c r="V15" s="99"/>
      <c r="W15" s="99"/>
      <c r="X15" s="101" t="s">
        <v>15</v>
      </c>
    </row>
    <row r="16" spans="1:33" customFormat="1" ht="15" x14ac:dyDescent="0.25">
      <c r="A16" s="102" t="s">
        <v>16</v>
      </c>
      <c r="B16" s="103" t="s">
        <v>17</v>
      </c>
      <c r="C16" s="103" t="s">
        <v>18</v>
      </c>
      <c r="D16" s="104" t="s">
        <v>19</v>
      </c>
      <c r="E16" s="104" t="s">
        <v>20</v>
      </c>
      <c r="F16" s="103" t="s">
        <v>21</v>
      </c>
      <c r="G16" s="103" t="s">
        <v>22</v>
      </c>
      <c r="H16" s="103" t="s">
        <v>23</v>
      </c>
      <c r="I16" s="103" t="s">
        <v>24</v>
      </c>
      <c r="J16" s="103"/>
      <c r="K16" s="103" t="s">
        <v>25</v>
      </c>
      <c r="L16" s="159" t="s">
        <v>24</v>
      </c>
      <c r="M16" s="159" t="s">
        <v>24</v>
      </c>
      <c r="N16" s="105" t="s">
        <v>28</v>
      </c>
      <c r="O16" s="106" t="s">
        <v>29</v>
      </c>
      <c r="P16" s="106" t="s">
        <v>30</v>
      </c>
      <c r="Q16" s="105" t="s">
        <v>28</v>
      </c>
      <c r="R16" s="106" t="s">
        <v>29</v>
      </c>
      <c r="S16" s="106" t="s">
        <v>30</v>
      </c>
      <c r="T16" s="107"/>
      <c r="U16" s="104" t="s">
        <v>28</v>
      </c>
      <c r="V16" s="106" t="s">
        <v>29</v>
      </c>
      <c r="W16" s="108" t="s">
        <v>30</v>
      </c>
      <c r="X16" s="109" t="s">
        <v>31</v>
      </c>
    </row>
    <row r="17" spans="1:24" customFormat="1" ht="15" x14ac:dyDescent="0.25">
      <c r="A17" s="95" t="s">
        <v>32</v>
      </c>
      <c r="B17" s="110"/>
      <c r="C17" s="110"/>
      <c r="D17" s="111"/>
      <c r="E17" s="111"/>
      <c r="F17" s="110"/>
      <c r="G17" s="110"/>
      <c r="H17" s="110"/>
      <c r="I17" s="110"/>
      <c r="J17" s="110"/>
      <c r="K17" s="110"/>
      <c r="L17" s="160"/>
      <c r="M17" s="160"/>
      <c r="N17" s="113"/>
      <c r="O17" s="93"/>
      <c r="P17" s="93"/>
      <c r="Q17" s="113"/>
      <c r="R17" s="93"/>
      <c r="S17" s="93"/>
      <c r="T17" s="114"/>
      <c r="U17" s="92"/>
      <c r="V17" s="93"/>
      <c r="W17" s="93"/>
      <c r="X17" s="115"/>
    </row>
    <row r="18" spans="1:24" customFormat="1" ht="15" x14ac:dyDescent="0.25">
      <c r="A18" s="116" t="s">
        <v>52</v>
      </c>
      <c r="B18" s="91"/>
      <c r="C18" s="117"/>
      <c r="D18" s="118"/>
      <c r="E18" s="118"/>
      <c r="F18" s="117"/>
      <c r="G18" s="117"/>
      <c r="H18" s="117"/>
      <c r="I18" s="117"/>
      <c r="J18" s="117"/>
      <c r="K18" s="117"/>
      <c r="L18" s="161"/>
      <c r="M18" s="161">
        <f t="shared" ref="M18" si="0">M17+L18+K18</f>
        <v>0</v>
      </c>
      <c r="N18" s="113"/>
      <c r="O18" s="93"/>
      <c r="P18" s="93"/>
      <c r="Q18" s="113"/>
      <c r="R18" s="93"/>
      <c r="S18" s="120"/>
      <c r="T18" s="114"/>
      <c r="U18" s="92"/>
      <c r="V18" s="93"/>
      <c r="W18" s="93"/>
      <c r="X18" s="121">
        <f t="shared" ref="X18" si="1">W18+S18+P18</f>
        <v>0</v>
      </c>
    </row>
    <row r="19" spans="1:24" customFormat="1" ht="15" x14ac:dyDescent="0.25">
      <c r="A19" s="122"/>
      <c r="B19" s="91"/>
      <c r="C19" s="92"/>
      <c r="D19" s="92"/>
      <c r="E19" s="92"/>
      <c r="F19" s="91"/>
      <c r="G19" s="91"/>
      <c r="H19" s="91"/>
      <c r="I19" s="91"/>
      <c r="J19" s="91"/>
      <c r="K19" s="91"/>
      <c r="L19" s="162"/>
      <c r="M19" s="162">
        <f t="shared" ref="M19:M24" si="2">M18+L19+K19</f>
        <v>0</v>
      </c>
      <c r="N19" s="113"/>
      <c r="O19" s="93"/>
      <c r="P19" s="120"/>
      <c r="Q19" s="113"/>
      <c r="R19" s="93"/>
      <c r="S19" s="120"/>
      <c r="T19" s="114"/>
      <c r="U19" s="92"/>
      <c r="V19" s="93"/>
      <c r="W19" s="93"/>
      <c r="X19" s="121">
        <f t="shared" ref="X19" si="3">W19+S19+P19</f>
        <v>0</v>
      </c>
    </row>
    <row r="20" spans="1:24" customFormat="1" ht="15" x14ac:dyDescent="0.25">
      <c r="A20" s="122"/>
      <c r="B20" s="91"/>
      <c r="C20" s="92"/>
      <c r="D20" s="92"/>
      <c r="E20" s="92"/>
      <c r="F20" s="91"/>
      <c r="G20" s="91"/>
      <c r="H20" s="91"/>
      <c r="I20" s="91"/>
      <c r="J20" s="91"/>
      <c r="K20" s="91"/>
      <c r="L20" s="162"/>
      <c r="M20" s="162">
        <f t="shared" si="2"/>
        <v>0</v>
      </c>
      <c r="N20" s="113"/>
      <c r="O20" s="93"/>
      <c r="P20" s="120"/>
      <c r="Q20" s="113"/>
      <c r="R20" s="93"/>
      <c r="S20" s="120"/>
      <c r="T20" s="114"/>
      <c r="U20" s="92"/>
      <c r="V20" s="93"/>
      <c r="W20" s="93"/>
      <c r="X20" s="121">
        <f t="shared" ref="X20" si="4">W20+S20+P20</f>
        <v>0</v>
      </c>
    </row>
    <row r="21" spans="1:24" customFormat="1" ht="15" x14ac:dyDescent="0.25">
      <c r="A21" s="122"/>
      <c r="B21" s="91"/>
      <c r="C21" s="92"/>
      <c r="D21" s="92"/>
      <c r="E21" s="92"/>
      <c r="F21" s="91"/>
      <c r="G21" s="91"/>
      <c r="H21" s="91"/>
      <c r="I21" s="91"/>
      <c r="J21" s="91"/>
      <c r="K21" s="91"/>
      <c r="L21" s="162"/>
      <c r="M21" s="162">
        <f t="shared" si="2"/>
        <v>0</v>
      </c>
      <c r="N21" s="113"/>
      <c r="O21" s="93"/>
      <c r="P21" s="120"/>
      <c r="Q21" s="113"/>
      <c r="R21" s="93"/>
      <c r="S21" s="120"/>
      <c r="T21" s="114"/>
      <c r="U21" s="92"/>
      <c r="V21" s="93"/>
      <c r="W21" s="93"/>
      <c r="X21" s="121">
        <f t="shared" ref="X21" si="5">W21+S21+P21</f>
        <v>0</v>
      </c>
    </row>
    <row r="22" spans="1:24" customFormat="1" ht="15" x14ac:dyDescent="0.25">
      <c r="A22" s="122"/>
      <c r="B22" s="91"/>
      <c r="C22" s="92"/>
      <c r="D22" s="92"/>
      <c r="E22" s="92"/>
      <c r="F22" s="91"/>
      <c r="G22" s="91"/>
      <c r="H22" s="91"/>
      <c r="I22" s="91"/>
      <c r="J22" s="91"/>
      <c r="K22" s="91"/>
      <c r="L22" s="162"/>
      <c r="M22" s="162">
        <f t="shared" si="2"/>
        <v>0</v>
      </c>
      <c r="N22" s="113"/>
      <c r="O22" s="93"/>
      <c r="P22" s="120"/>
      <c r="Q22" s="113"/>
      <c r="R22" s="93"/>
      <c r="S22" s="120"/>
      <c r="T22" s="114"/>
      <c r="U22" s="92"/>
      <c r="V22" s="93"/>
      <c r="W22" s="93"/>
      <c r="X22" s="121">
        <f t="shared" ref="X22" si="6">W22+S22+P22</f>
        <v>0</v>
      </c>
    </row>
    <row r="23" spans="1:24" customFormat="1" ht="15" x14ac:dyDescent="0.25">
      <c r="A23" s="122" t="s">
        <v>54</v>
      </c>
      <c r="B23" s="91"/>
      <c r="C23" s="92"/>
      <c r="D23" s="92"/>
      <c r="E23" s="92"/>
      <c r="F23" s="91"/>
      <c r="G23" s="91"/>
      <c r="H23" s="91"/>
      <c r="I23" s="91"/>
      <c r="J23" s="91"/>
      <c r="K23" s="91"/>
      <c r="L23" s="162"/>
      <c r="M23" s="162">
        <f>M22+L23+K23</f>
        <v>0</v>
      </c>
      <c r="N23" s="113"/>
      <c r="O23" s="93"/>
      <c r="P23" s="120"/>
      <c r="Q23" s="113"/>
      <c r="R23" s="93"/>
      <c r="S23" s="120"/>
      <c r="T23" s="114"/>
      <c r="U23" s="92"/>
      <c r="V23" s="93"/>
      <c r="W23" s="93"/>
      <c r="X23" s="121"/>
    </row>
    <row r="24" spans="1:24" customFormat="1" ht="15" x14ac:dyDescent="0.25">
      <c r="A24" s="122" t="s">
        <v>55</v>
      </c>
      <c r="B24" s="91"/>
      <c r="C24" s="92"/>
      <c r="D24" s="92"/>
      <c r="E24" s="92"/>
      <c r="F24" s="91"/>
      <c r="G24" s="91"/>
      <c r="H24" s="91"/>
      <c r="I24" s="91"/>
      <c r="J24" s="91"/>
      <c r="K24" s="91"/>
      <c r="L24" s="162"/>
      <c r="M24" s="162">
        <f t="shared" si="2"/>
        <v>0</v>
      </c>
      <c r="N24" s="113"/>
      <c r="O24" s="93"/>
      <c r="P24" s="93"/>
      <c r="Q24" s="113"/>
      <c r="R24" s="93"/>
      <c r="S24" s="120"/>
      <c r="T24" s="114"/>
      <c r="U24" s="92"/>
      <c r="V24" s="93"/>
      <c r="W24" s="93"/>
      <c r="X24" s="121"/>
    </row>
    <row r="25" spans="1:24" customFormat="1" ht="15" x14ac:dyDescent="0.25">
      <c r="A25" s="116"/>
      <c r="B25" s="91"/>
      <c r="C25" s="117"/>
      <c r="D25" s="118"/>
      <c r="E25" s="118"/>
      <c r="F25" s="117"/>
      <c r="G25" s="117"/>
      <c r="H25" s="117"/>
      <c r="I25" s="117"/>
      <c r="J25" s="117"/>
      <c r="K25" s="117"/>
      <c r="L25" s="161"/>
      <c r="M25" s="161">
        <f>M24+L25+K25</f>
        <v>0</v>
      </c>
      <c r="N25" s="113"/>
      <c r="O25" s="93"/>
      <c r="P25" s="93"/>
      <c r="Q25" s="113"/>
      <c r="R25" s="93"/>
      <c r="S25" s="120"/>
      <c r="T25" s="114"/>
      <c r="U25" s="92"/>
      <c r="V25" s="93"/>
      <c r="W25" s="93"/>
      <c r="X25" s="121"/>
    </row>
    <row r="26" spans="1:24" customFormat="1" ht="15.75" thickBot="1" x14ac:dyDescent="0.3">
      <c r="A26" s="124"/>
      <c r="B26" s="125"/>
      <c r="C26" s="125"/>
      <c r="D26" s="126"/>
      <c r="E26" s="126"/>
      <c r="F26" s="125"/>
      <c r="G26" s="125"/>
      <c r="H26" s="125"/>
      <c r="I26" s="125"/>
      <c r="J26" s="125"/>
      <c r="K26" s="125"/>
      <c r="L26" s="163"/>
      <c r="M26" s="163"/>
      <c r="N26" s="128"/>
      <c r="O26" s="129"/>
      <c r="P26" s="130"/>
      <c r="Q26" s="128"/>
      <c r="R26" s="129"/>
      <c r="S26" s="130"/>
      <c r="T26" s="131"/>
      <c r="U26" s="132"/>
      <c r="V26" s="129"/>
      <c r="W26" s="129"/>
      <c r="X26" s="133"/>
    </row>
    <row r="27" spans="1:24" customFormat="1" ht="15" x14ac:dyDescent="0.25">
      <c r="A27" s="134"/>
      <c r="B27" s="91"/>
      <c r="C27" s="91"/>
      <c r="D27" s="92"/>
      <c r="E27" s="92"/>
      <c r="F27" s="91"/>
      <c r="G27" s="91"/>
      <c r="H27" s="91"/>
      <c r="I27" s="91"/>
      <c r="J27" s="189" t="s">
        <v>56</v>
      </c>
      <c r="K27" s="180"/>
      <c r="L27" s="198">
        <f>M25*1.1</f>
        <v>0</v>
      </c>
      <c r="M27" s="199"/>
      <c r="N27" s="90"/>
      <c r="O27" s="93"/>
      <c r="P27" s="93"/>
      <c r="Q27" s="92"/>
      <c r="R27" s="93"/>
      <c r="S27" s="93"/>
      <c r="T27" s="93"/>
      <c r="U27" s="92"/>
      <c r="V27" s="93"/>
      <c r="W27" s="93"/>
      <c r="X27" s="91"/>
    </row>
    <row r="28" spans="1:24" customFormat="1" ht="15" x14ac:dyDescent="0.25">
      <c r="A28" s="134"/>
      <c r="B28" s="91"/>
      <c r="C28" s="91"/>
      <c r="D28" s="92"/>
      <c r="E28" s="92"/>
      <c r="F28" s="91"/>
      <c r="G28" s="91"/>
      <c r="H28" s="91"/>
      <c r="I28" s="91"/>
      <c r="J28" s="190"/>
      <c r="K28" s="180"/>
      <c r="L28" s="186"/>
      <c r="M28" s="199"/>
      <c r="N28" s="90"/>
      <c r="O28" s="93"/>
      <c r="P28" s="93"/>
      <c r="Q28" s="92"/>
      <c r="R28" s="93"/>
      <c r="S28" s="93"/>
      <c r="T28" s="93"/>
      <c r="U28" s="92"/>
      <c r="V28" s="93"/>
      <c r="W28" s="93"/>
      <c r="X28" s="91"/>
    </row>
    <row r="29" spans="1:24" customFormat="1" ht="15" x14ac:dyDescent="0.25">
      <c r="A29" s="134"/>
      <c r="B29" s="91"/>
      <c r="C29" s="91"/>
      <c r="D29" s="92"/>
      <c r="E29" s="92"/>
      <c r="F29" s="91"/>
      <c r="G29" s="91"/>
      <c r="H29" s="91"/>
      <c r="I29" s="91"/>
      <c r="J29" s="190"/>
      <c r="K29" s="180"/>
      <c r="L29" s="186"/>
      <c r="M29" s="199"/>
      <c r="N29" s="90"/>
      <c r="O29" s="93"/>
      <c r="P29" s="93"/>
      <c r="Q29" s="92"/>
      <c r="R29" s="93"/>
      <c r="S29" s="93"/>
      <c r="T29" s="93"/>
      <c r="U29" s="92"/>
      <c r="V29" s="93"/>
      <c r="W29" s="93"/>
      <c r="X29" s="91"/>
    </row>
    <row r="30" spans="1:24" customFormat="1" ht="15.75" customHeight="1" thickBot="1" x14ac:dyDescent="0.3">
      <c r="A30" s="134"/>
      <c r="B30" s="91"/>
      <c r="C30" s="91"/>
      <c r="D30" s="92"/>
      <c r="E30" s="92"/>
      <c r="F30" s="91"/>
      <c r="G30" s="91"/>
      <c r="H30" s="91"/>
      <c r="I30" s="91"/>
      <c r="J30" s="191"/>
      <c r="K30" s="192"/>
      <c r="L30" s="200"/>
      <c r="M30" s="201"/>
      <c r="N30" s="135"/>
      <c r="O30" s="93"/>
      <c r="P30" s="93"/>
      <c r="Q30" s="92"/>
      <c r="R30" s="93"/>
      <c r="S30" s="93"/>
      <c r="T30" s="93"/>
      <c r="U30" s="92"/>
      <c r="V30" s="93"/>
      <c r="W30" s="93"/>
      <c r="X30" s="91"/>
    </row>
    <row r="31" spans="1:24" customFormat="1" ht="15.75" customHeight="1" x14ac:dyDescent="0.25">
      <c r="A31" s="134"/>
      <c r="B31" s="91"/>
      <c r="C31" s="91"/>
      <c r="D31" s="92"/>
      <c r="E31" s="92"/>
      <c r="F31" s="83"/>
      <c r="G31" s="83"/>
      <c r="H31" s="83"/>
      <c r="I31" s="83"/>
      <c r="J31" s="83"/>
      <c r="K31" s="136"/>
      <c r="L31" s="136"/>
      <c r="M31" s="137"/>
      <c r="N31" s="137"/>
      <c r="O31" s="138"/>
      <c r="P31" s="138"/>
      <c r="Q31" s="138"/>
      <c r="R31" s="138"/>
      <c r="S31" s="83"/>
      <c r="T31" s="83"/>
      <c r="U31" s="83"/>
      <c r="V31" s="83"/>
      <c r="W31" s="83"/>
      <c r="X31" s="83"/>
    </row>
    <row r="32" spans="1:24" customFormat="1" ht="15.75" thickBot="1" x14ac:dyDescent="0.3"/>
    <row r="33" spans="1:24" customFormat="1" ht="15.75" thickTop="1" x14ac:dyDescent="0.25">
      <c r="A33" s="177" t="str">
        <f>A10</f>
        <v>AHU 01</v>
      </c>
      <c r="B33" s="178"/>
      <c r="C33" s="177"/>
      <c r="D33" s="178"/>
      <c r="E33" s="205" t="s">
        <v>38</v>
      </c>
      <c r="F33" s="183">
        <f>SUM(L27)</f>
        <v>0</v>
      </c>
      <c r="G33" s="184"/>
      <c r="H33" s="205" t="s">
        <v>39</v>
      </c>
      <c r="I33" s="202" t="s">
        <v>40</v>
      </c>
    </row>
    <row r="34" spans="1:24" customFormat="1" ht="15" x14ac:dyDescent="0.25">
      <c r="A34" s="179"/>
      <c r="B34" s="180"/>
      <c r="C34" s="179"/>
      <c r="D34" s="180"/>
      <c r="E34" s="206"/>
      <c r="F34" s="185"/>
      <c r="G34" s="186"/>
      <c r="H34" s="206"/>
      <c r="I34" s="203"/>
    </row>
    <row r="35" spans="1:24" customFormat="1" ht="15" x14ac:dyDescent="0.25">
      <c r="A35" s="179"/>
      <c r="B35" s="180"/>
      <c r="C35" s="179"/>
      <c r="D35" s="180"/>
      <c r="E35" s="206"/>
      <c r="F35" s="185"/>
      <c r="G35" s="186"/>
      <c r="H35" s="206"/>
      <c r="I35" s="203"/>
    </row>
    <row r="36" spans="1:24" customFormat="1" ht="15.75" thickBot="1" x14ac:dyDescent="0.3">
      <c r="A36" s="181"/>
      <c r="B36" s="182"/>
      <c r="C36" s="181"/>
      <c r="D36" s="182"/>
      <c r="E36" s="207"/>
      <c r="F36" s="187"/>
      <c r="G36" s="188"/>
      <c r="H36" s="207"/>
      <c r="I36" s="204"/>
    </row>
    <row r="37" spans="1:24" customFormat="1" ht="15.75" thickTop="1" x14ac:dyDescent="0.25"/>
    <row r="38" spans="1:24" customFormat="1" ht="15" x14ac:dyDescent="0.25"/>
    <row r="39" spans="1:24" customFormat="1" ht="15" x14ac:dyDescent="0.25">
      <c r="A39" s="82" t="s">
        <v>51</v>
      </c>
    </row>
    <row r="40" spans="1:24" customFormat="1" ht="15" x14ac:dyDescent="0.25"/>
    <row r="41" spans="1:24" customFormat="1" ht="15.75" thickBot="1" x14ac:dyDescent="0.3">
      <c r="A41" s="83"/>
      <c r="B41" s="83"/>
      <c r="C41" s="83"/>
      <c r="D41" s="83"/>
      <c r="E41" s="84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</row>
    <row r="42" spans="1:24" customFormat="1" ht="15" x14ac:dyDescent="0.25">
      <c r="A42" s="193" t="s">
        <v>57</v>
      </c>
      <c r="B42" s="194"/>
      <c r="C42" s="85"/>
      <c r="D42" s="86"/>
      <c r="E42" s="86"/>
      <c r="F42" s="85"/>
      <c r="G42" s="85"/>
      <c r="H42" s="85"/>
      <c r="I42" s="85"/>
      <c r="J42" s="85"/>
      <c r="K42" s="85"/>
      <c r="L42" s="85"/>
      <c r="M42" s="85"/>
      <c r="N42" s="87" t="s">
        <v>2</v>
      </c>
      <c r="O42" s="88"/>
      <c r="P42" s="88"/>
      <c r="Q42" s="86"/>
      <c r="R42" s="88"/>
      <c r="S42" s="88"/>
      <c r="T42" s="88"/>
      <c r="U42" s="86"/>
      <c r="V42" s="88"/>
      <c r="W42" s="88"/>
      <c r="X42" s="89"/>
    </row>
    <row r="43" spans="1:24" customFormat="1" ht="15" x14ac:dyDescent="0.25">
      <c r="A43" s="90"/>
      <c r="B43" s="91"/>
      <c r="C43" s="91"/>
      <c r="D43" s="92"/>
      <c r="E43" s="92"/>
      <c r="F43" s="91"/>
      <c r="G43" s="91"/>
      <c r="H43" s="91"/>
      <c r="I43" s="91"/>
      <c r="J43" s="91"/>
      <c r="K43" s="91"/>
      <c r="L43" s="91"/>
      <c r="M43" s="91"/>
      <c r="N43" s="92"/>
      <c r="O43" s="93"/>
      <c r="P43" s="93"/>
      <c r="Q43" s="92"/>
      <c r="R43" s="93"/>
      <c r="S43" s="93"/>
      <c r="T43" s="93"/>
      <c r="U43" s="92"/>
      <c r="V43" s="93"/>
      <c r="W43" s="93"/>
      <c r="X43" s="94"/>
    </row>
    <row r="44" spans="1:24" customFormat="1" ht="15" x14ac:dyDescent="0.25">
      <c r="A44" s="95" t="s">
        <v>3</v>
      </c>
      <c r="B44" s="96" t="s">
        <v>4</v>
      </c>
      <c r="C44" s="96" t="s">
        <v>5</v>
      </c>
      <c r="D44" s="97" t="s">
        <v>5</v>
      </c>
      <c r="E44" s="97" t="s">
        <v>5</v>
      </c>
      <c r="F44" s="96" t="s">
        <v>6</v>
      </c>
      <c r="G44" s="96" t="s">
        <v>7</v>
      </c>
      <c r="H44" s="96" t="s">
        <v>8</v>
      </c>
      <c r="I44" s="96" t="s">
        <v>9</v>
      </c>
      <c r="J44" s="96" t="s">
        <v>10</v>
      </c>
      <c r="K44" s="96" t="s">
        <v>11</v>
      </c>
      <c r="L44" s="158" t="s">
        <v>26</v>
      </c>
      <c r="M44" s="158" t="s">
        <v>27</v>
      </c>
      <c r="N44" s="98" t="s">
        <v>12</v>
      </c>
      <c r="O44" s="99"/>
      <c r="P44" s="99"/>
      <c r="Q44" s="98" t="s">
        <v>13</v>
      </c>
      <c r="R44" s="99"/>
      <c r="S44" s="99"/>
      <c r="T44" s="100" t="s">
        <v>14</v>
      </c>
      <c r="U44" s="97"/>
      <c r="V44" s="99"/>
      <c r="W44" s="99"/>
      <c r="X44" s="101" t="s">
        <v>15</v>
      </c>
    </row>
    <row r="45" spans="1:24" customFormat="1" ht="15" x14ac:dyDescent="0.25">
      <c r="A45" s="102" t="s">
        <v>16</v>
      </c>
      <c r="B45" s="103" t="s">
        <v>17</v>
      </c>
      <c r="C45" s="103" t="s">
        <v>18</v>
      </c>
      <c r="D45" s="104" t="s">
        <v>19</v>
      </c>
      <c r="E45" s="104" t="s">
        <v>20</v>
      </c>
      <c r="F45" s="103" t="s">
        <v>21</v>
      </c>
      <c r="G45" s="103" t="s">
        <v>22</v>
      </c>
      <c r="H45" s="103" t="s">
        <v>23</v>
      </c>
      <c r="I45" s="103" t="s">
        <v>24</v>
      </c>
      <c r="J45" s="103"/>
      <c r="K45" s="103" t="s">
        <v>25</v>
      </c>
      <c r="L45" s="159" t="s">
        <v>24</v>
      </c>
      <c r="M45" s="159" t="s">
        <v>24</v>
      </c>
      <c r="N45" s="105" t="s">
        <v>28</v>
      </c>
      <c r="O45" s="106" t="s">
        <v>29</v>
      </c>
      <c r="P45" s="106" t="s">
        <v>30</v>
      </c>
      <c r="Q45" s="105" t="s">
        <v>28</v>
      </c>
      <c r="R45" s="106" t="s">
        <v>29</v>
      </c>
      <c r="S45" s="106" t="s">
        <v>30</v>
      </c>
      <c r="T45" s="107"/>
      <c r="U45" s="104" t="s">
        <v>28</v>
      </c>
      <c r="V45" s="106" t="s">
        <v>29</v>
      </c>
      <c r="W45" s="108" t="s">
        <v>30</v>
      </c>
      <c r="X45" s="109" t="s">
        <v>31</v>
      </c>
    </row>
    <row r="46" spans="1:24" customFormat="1" ht="15" x14ac:dyDescent="0.25">
      <c r="A46" s="95"/>
      <c r="B46" s="110"/>
      <c r="C46" s="110"/>
      <c r="D46" s="111"/>
      <c r="E46" s="111"/>
      <c r="F46" s="110"/>
      <c r="G46" s="110"/>
      <c r="H46" s="110"/>
      <c r="I46" s="110"/>
      <c r="J46" s="110"/>
      <c r="K46" s="110"/>
      <c r="L46" s="160"/>
      <c r="M46" s="160"/>
      <c r="N46" s="113"/>
      <c r="O46" s="93"/>
      <c r="P46" s="93"/>
      <c r="Q46" s="113"/>
      <c r="R46" s="93"/>
      <c r="S46" s="93"/>
      <c r="T46" s="114"/>
      <c r="U46" s="92"/>
      <c r="V46" s="93"/>
      <c r="W46" s="93"/>
      <c r="X46" s="115"/>
    </row>
    <row r="47" spans="1:24" customFormat="1" ht="15" x14ac:dyDescent="0.25">
      <c r="A47" s="116"/>
      <c r="B47" s="91"/>
      <c r="C47" s="117"/>
      <c r="D47" s="118"/>
      <c r="E47" s="118"/>
      <c r="F47" s="117"/>
      <c r="G47" s="117"/>
      <c r="H47" s="117"/>
      <c r="I47" s="117"/>
      <c r="J47" s="117"/>
      <c r="K47" s="117"/>
      <c r="L47" s="161"/>
      <c r="M47" s="161">
        <f t="shared" ref="M47:M54" si="7">M46+L47+K47</f>
        <v>0</v>
      </c>
      <c r="N47" s="113"/>
      <c r="O47" s="93"/>
      <c r="P47" s="93"/>
      <c r="Q47" s="113"/>
      <c r="R47" s="93"/>
      <c r="S47" s="120"/>
      <c r="T47" s="114"/>
      <c r="U47" s="92"/>
      <c r="V47" s="93"/>
      <c r="W47" s="93"/>
      <c r="X47" s="121">
        <f t="shared" ref="X47:X51" si="8">W47+S47+P47</f>
        <v>0</v>
      </c>
    </row>
    <row r="48" spans="1:24" customFormat="1" ht="15" x14ac:dyDescent="0.25">
      <c r="A48" s="122"/>
      <c r="B48" s="91"/>
      <c r="C48" s="92"/>
      <c r="D48" s="92"/>
      <c r="E48" s="92"/>
      <c r="F48" s="91"/>
      <c r="G48" s="91"/>
      <c r="H48" s="91"/>
      <c r="I48" s="91"/>
      <c r="J48" s="91"/>
      <c r="K48" s="91"/>
      <c r="L48" s="162"/>
      <c r="M48" s="162">
        <f t="shared" si="7"/>
        <v>0</v>
      </c>
      <c r="N48" s="113"/>
      <c r="O48" s="93"/>
      <c r="P48" s="120"/>
      <c r="Q48" s="113"/>
      <c r="R48" s="93"/>
      <c r="S48" s="120"/>
      <c r="T48" s="114"/>
      <c r="U48" s="92"/>
      <c r="V48" s="93"/>
      <c r="W48" s="93"/>
      <c r="X48" s="121">
        <f t="shared" si="8"/>
        <v>0</v>
      </c>
    </row>
    <row r="49" spans="1:24" customFormat="1" ht="15" x14ac:dyDescent="0.25">
      <c r="A49" s="122"/>
      <c r="B49" s="91"/>
      <c r="C49" s="92"/>
      <c r="D49" s="92"/>
      <c r="E49" s="92"/>
      <c r="F49" s="91"/>
      <c r="G49" s="91"/>
      <c r="H49" s="91"/>
      <c r="I49" s="91"/>
      <c r="J49" s="91"/>
      <c r="K49" s="91"/>
      <c r="L49" s="162"/>
      <c r="M49" s="162">
        <f t="shared" si="7"/>
        <v>0</v>
      </c>
      <c r="N49" s="113"/>
      <c r="O49" s="93"/>
      <c r="P49" s="120"/>
      <c r="Q49" s="113"/>
      <c r="R49" s="93"/>
      <c r="S49" s="120"/>
      <c r="T49" s="114"/>
      <c r="U49" s="92"/>
      <c r="V49" s="93"/>
      <c r="W49" s="93"/>
      <c r="X49" s="121"/>
    </row>
    <row r="50" spans="1:24" customFormat="1" ht="15" x14ac:dyDescent="0.25">
      <c r="A50" s="122"/>
      <c r="B50" s="91"/>
      <c r="C50" s="92"/>
      <c r="D50" s="92"/>
      <c r="E50" s="92"/>
      <c r="F50" s="91"/>
      <c r="G50" s="91"/>
      <c r="H50" s="91"/>
      <c r="I50" s="91"/>
      <c r="J50" s="91"/>
      <c r="K50" s="91"/>
      <c r="L50" s="162"/>
      <c r="M50" s="162">
        <f t="shared" si="7"/>
        <v>0</v>
      </c>
      <c r="N50" s="113"/>
      <c r="O50" s="93"/>
      <c r="P50" s="120"/>
      <c r="Q50" s="113"/>
      <c r="R50" s="93"/>
      <c r="S50" s="120"/>
      <c r="T50" s="114"/>
      <c r="U50" s="92"/>
      <c r="V50" s="93"/>
      <c r="W50" s="93"/>
      <c r="X50" s="121"/>
    </row>
    <row r="51" spans="1:24" customFormat="1" ht="15" x14ac:dyDescent="0.25">
      <c r="A51" s="122"/>
      <c r="B51" s="91"/>
      <c r="C51" s="92"/>
      <c r="D51" s="92"/>
      <c r="E51" s="92"/>
      <c r="F51" s="91"/>
      <c r="G51" s="91"/>
      <c r="H51" s="91"/>
      <c r="I51" s="91"/>
      <c r="J51" s="91"/>
      <c r="K51" s="91"/>
      <c r="L51" s="162"/>
      <c r="M51" s="162">
        <f t="shared" si="7"/>
        <v>0</v>
      </c>
      <c r="N51" s="113"/>
      <c r="O51" s="93"/>
      <c r="P51" s="120"/>
      <c r="Q51" s="113"/>
      <c r="R51" s="93"/>
      <c r="S51" s="120"/>
      <c r="T51" s="114"/>
      <c r="U51" s="92"/>
      <c r="V51" s="93"/>
      <c r="W51" s="93"/>
      <c r="X51" s="121">
        <f t="shared" si="8"/>
        <v>0</v>
      </c>
    </row>
    <row r="52" spans="1:24" customFormat="1" ht="15" x14ac:dyDescent="0.25">
      <c r="A52" s="122"/>
      <c r="B52" s="91"/>
      <c r="C52" s="92"/>
      <c r="D52" s="92"/>
      <c r="E52" s="92"/>
      <c r="F52" s="91"/>
      <c r="G52" s="91"/>
      <c r="H52" s="91"/>
      <c r="I52" s="91"/>
      <c r="J52" s="91"/>
      <c r="K52" s="91"/>
      <c r="L52" s="162"/>
      <c r="M52" s="162">
        <f t="shared" si="7"/>
        <v>0</v>
      </c>
      <c r="N52" s="113"/>
      <c r="O52" s="93"/>
      <c r="P52" s="120"/>
      <c r="Q52" s="113"/>
      <c r="R52" s="93"/>
      <c r="S52" s="120"/>
      <c r="T52" s="114"/>
      <c r="U52" s="92"/>
      <c r="V52" s="93"/>
      <c r="W52" s="93"/>
      <c r="X52" s="121"/>
    </row>
    <row r="53" spans="1:24" customFormat="1" ht="15" x14ac:dyDescent="0.25">
      <c r="A53" s="122"/>
      <c r="B53" s="91"/>
      <c r="C53" s="92"/>
      <c r="D53" s="92"/>
      <c r="E53" s="92"/>
      <c r="F53" s="91"/>
      <c r="G53" s="91"/>
      <c r="H53" s="91"/>
      <c r="I53" s="91"/>
      <c r="J53" s="91"/>
      <c r="K53" s="91"/>
      <c r="L53" s="162"/>
      <c r="M53" s="162">
        <f t="shared" si="7"/>
        <v>0</v>
      </c>
      <c r="N53" s="113"/>
      <c r="O53" s="93"/>
      <c r="P53" s="93"/>
      <c r="Q53" s="113"/>
      <c r="R53" s="93"/>
      <c r="S53" s="120"/>
      <c r="T53" s="114"/>
      <c r="U53" s="92"/>
      <c r="V53" s="93"/>
      <c r="W53" s="93"/>
      <c r="X53" s="121"/>
    </row>
    <row r="54" spans="1:24" customFormat="1" ht="15" x14ac:dyDescent="0.25">
      <c r="A54" s="116"/>
      <c r="B54" s="91"/>
      <c r="C54" s="117"/>
      <c r="D54" s="118"/>
      <c r="E54" s="118"/>
      <c r="F54" s="117"/>
      <c r="G54" s="117"/>
      <c r="H54" s="117"/>
      <c r="I54" s="117"/>
      <c r="J54" s="117"/>
      <c r="K54" s="117"/>
      <c r="L54" s="161"/>
      <c r="M54" s="161">
        <f t="shared" si="7"/>
        <v>0</v>
      </c>
      <c r="N54" s="113"/>
      <c r="O54" s="93"/>
      <c r="P54" s="93"/>
      <c r="Q54" s="113"/>
      <c r="R54" s="93"/>
      <c r="S54" s="120"/>
      <c r="T54" s="114"/>
      <c r="U54" s="92"/>
      <c r="V54" s="93"/>
      <c r="W54" s="93"/>
      <c r="X54" s="121"/>
    </row>
    <row r="55" spans="1:24" customFormat="1" ht="15.75" thickBot="1" x14ac:dyDescent="0.3">
      <c r="A55" s="124"/>
      <c r="B55" s="125"/>
      <c r="C55" s="125"/>
      <c r="D55" s="126"/>
      <c r="E55" s="126"/>
      <c r="F55" s="125"/>
      <c r="G55" s="125"/>
      <c r="H55" s="125"/>
      <c r="I55" s="125"/>
      <c r="J55" s="125"/>
      <c r="K55" s="125"/>
      <c r="L55" s="163"/>
      <c r="M55" s="163"/>
      <c r="N55" s="128"/>
      <c r="O55" s="129"/>
      <c r="P55" s="130"/>
      <c r="Q55" s="128"/>
      <c r="R55" s="129"/>
      <c r="S55" s="130"/>
      <c r="T55" s="131"/>
      <c r="U55" s="132"/>
      <c r="V55" s="129"/>
      <c r="W55" s="129"/>
      <c r="X55" s="133"/>
    </row>
    <row r="56" spans="1:24" customFormat="1" ht="15" x14ac:dyDescent="0.25">
      <c r="A56" s="134"/>
      <c r="B56" s="91"/>
      <c r="C56" s="91"/>
      <c r="D56" s="92"/>
      <c r="E56" s="92"/>
      <c r="F56" s="91"/>
      <c r="G56" s="91"/>
      <c r="H56" s="91"/>
      <c r="I56" s="91"/>
      <c r="J56" s="189" t="s">
        <v>56</v>
      </c>
      <c r="K56" s="180"/>
      <c r="L56" s="198">
        <f>M54*1.1</f>
        <v>0</v>
      </c>
      <c r="M56" s="199"/>
      <c r="N56" s="90"/>
      <c r="O56" s="93"/>
      <c r="P56" s="93"/>
      <c r="Q56" s="92"/>
      <c r="R56" s="93"/>
      <c r="S56" s="93"/>
      <c r="T56" s="93"/>
      <c r="U56" s="92"/>
      <c r="V56" s="93"/>
      <c r="W56" s="93"/>
      <c r="X56" s="91"/>
    </row>
    <row r="57" spans="1:24" customFormat="1" ht="15" x14ac:dyDescent="0.25">
      <c r="A57" s="134"/>
      <c r="B57" s="91"/>
      <c r="C57" s="91"/>
      <c r="D57" s="92"/>
      <c r="E57" s="92"/>
      <c r="F57" s="91"/>
      <c r="G57" s="91"/>
      <c r="H57" s="91"/>
      <c r="I57" s="91"/>
      <c r="J57" s="190"/>
      <c r="K57" s="180"/>
      <c r="L57" s="186"/>
      <c r="M57" s="199"/>
      <c r="N57" s="90"/>
      <c r="O57" s="93"/>
      <c r="P57" s="93"/>
      <c r="Q57" s="92"/>
      <c r="R57" s="93"/>
      <c r="S57" s="93"/>
      <c r="T57" s="93"/>
      <c r="U57" s="92"/>
      <c r="V57" s="93"/>
      <c r="W57" s="93"/>
      <c r="X57" s="91"/>
    </row>
    <row r="58" spans="1:24" customFormat="1" ht="15" x14ac:dyDescent="0.25">
      <c r="A58" s="134"/>
      <c r="B58" s="91"/>
      <c r="C58" s="91"/>
      <c r="D58" s="92"/>
      <c r="E58" s="92"/>
      <c r="F58" s="91"/>
      <c r="G58" s="91"/>
      <c r="H58" s="91"/>
      <c r="I58" s="91"/>
      <c r="J58" s="190"/>
      <c r="K58" s="180"/>
      <c r="L58" s="186"/>
      <c r="M58" s="199"/>
      <c r="N58" s="90"/>
      <c r="O58" s="93"/>
      <c r="P58" s="93"/>
      <c r="Q58" s="92"/>
      <c r="R58" s="93"/>
      <c r="S58" s="93"/>
      <c r="T58" s="93"/>
      <c r="U58" s="92"/>
      <c r="V58" s="93"/>
      <c r="W58" s="93"/>
      <c r="X58" s="91"/>
    </row>
    <row r="59" spans="1:24" customFormat="1" ht="15.75" thickBot="1" x14ac:dyDescent="0.3">
      <c r="A59" s="134"/>
      <c r="B59" s="91"/>
      <c r="C59" s="91"/>
      <c r="D59" s="92"/>
      <c r="E59" s="92"/>
      <c r="F59" s="91"/>
      <c r="G59" s="91"/>
      <c r="H59" s="91"/>
      <c r="I59" s="91"/>
      <c r="J59" s="191"/>
      <c r="K59" s="192"/>
      <c r="L59" s="200"/>
      <c r="M59" s="201"/>
      <c r="N59" s="135"/>
      <c r="O59" s="93"/>
      <c r="P59" s="93"/>
      <c r="Q59" s="92"/>
      <c r="R59" s="93"/>
      <c r="S59" s="93"/>
      <c r="T59" s="93"/>
      <c r="U59" s="92"/>
      <c r="V59" s="93"/>
      <c r="W59" s="93"/>
      <c r="X59" s="91"/>
    </row>
    <row r="60" spans="1:24" customFormat="1" ht="15" x14ac:dyDescent="0.25">
      <c r="A60" s="134"/>
      <c r="B60" s="91"/>
      <c r="C60" s="91"/>
      <c r="D60" s="92"/>
      <c r="E60" s="92"/>
      <c r="F60" s="83"/>
      <c r="G60" s="83"/>
      <c r="H60" s="83"/>
      <c r="I60" s="83"/>
      <c r="J60" s="83"/>
      <c r="K60" s="136"/>
      <c r="L60" s="136"/>
      <c r="M60" s="137"/>
      <c r="N60" s="137"/>
      <c r="O60" s="138"/>
      <c r="P60" s="138"/>
      <c r="Q60" s="138"/>
      <c r="R60" s="138"/>
      <c r="S60" s="83"/>
      <c r="T60" s="83"/>
      <c r="U60" s="83"/>
      <c r="V60" s="83"/>
      <c r="W60" s="83"/>
      <c r="X60" s="83"/>
    </row>
    <row r="61" spans="1:24" customFormat="1" ht="15.75" thickBot="1" x14ac:dyDescent="0.3"/>
    <row r="62" spans="1:24" customFormat="1" ht="15.75" thickTop="1" x14ac:dyDescent="0.25">
      <c r="A62" s="177" t="str">
        <f>A39</f>
        <v>AHU 01</v>
      </c>
      <c r="B62" s="178"/>
      <c r="C62" s="177"/>
      <c r="D62" s="178"/>
      <c r="E62" s="202" t="s">
        <v>38</v>
      </c>
      <c r="F62" s="183">
        <f>SUM(L56)</f>
        <v>0</v>
      </c>
      <c r="G62" s="184"/>
      <c r="H62" s="202" t="s">
        <v>39</v>
      </c>
      <c r="I62" s="202" t="s">
        <v>41</v>
      </c>
    </row>
    <row r="63" spans="1:24" customFormat="1" ht="15" x14ac:dyDescent="0.25">
      <c r="A63" s="179"/>
      <c r="B63" s="180"/>
      <c r="C63" s="179"/>
      <c r="D63" s="180"/>
      <c r="E63" s="203"/>
      <c r="F63" s="185"/>
      <c r="G63" s="186"/>
      <c r="H63" s="203"/>
      <c r="I63" s="203"/>
    </row>
    <row r="64" spans="1:24" customFormat="1" ht="15" x14ac:dyDescent="0.25">
      <c r="A64" s="179"/>
      <c r="B64" s="180"/>
      <c r="C64" s="179"/>
      <c r="D64" s="180"/>
      <c r="E64" s="203"/>
      <c r="F64" s="185"/>
      <c r="G64" s="186"/>
      <c r="H64" s="203"/>
      <c r="I64" s="203"/>
    </row>
    <row r="65" spans="1:9" customFormat="1" ht="15.75" thickBot="1" x14ac:dyDescent="0.3">
      <c r="A65" s="181"/>
      <c r="B65" s="182"/>
      <c r="C65" s="181"/>
      <c r="D65" s="182"/>
      <c r="E65" s="204"/>
      <c r="F65" s="187"/>
      <c r="G65" s="188"/>
      <c r="H65" s="204"/>
      <c r="I65" s="204"/>
    </row>
    <row r="66" spans="1:9" customFormat="1" ht="15.75" thickTop="1" x14ac:dyDescent="0.25">
      <c r="A66" s="83"/>
      <c r="B66" s="83"/>
      <c r="C66" s="83"/>
      <c r="D66" s="83"/>
      <c r="F66" s="137"/>
      <c r="G66" s="137"/>
    </row>
    <row r="67" spans="1:9" customFormat="1" ht="15" x14ac:dyDescent="0.25">
      <c r="A67" t="s">
        <v>58</v>
      </c>
      <c r="B67" s="83"/>
      <c r="C67" s="83"/>
      <c r="D67" s="83"/>
      <c r="F67" s="137"/>
      <c r="G67" s="137"/>
    </row>
    <row r="68" spans="1:9" customFormat="1" ht="15" x14ac:dyDescent="0.25">
      <c r="A68" s="83"/>
      <c r="B68" s="83"/>
      <c r="C68" s="83"/>
      <c r="D68" s="83"/>
      <c r="F68" s="137"/>
      <c r="G68" s="137"/>
    </row>
    <row r="69" spans="1:9" customFormat="1" ht="15" x14ac:dyDescent="0.25">
      <c r="A69" s="83"/>
      <c r="B69" s="83"/>
      <c r="C69" s="83"/>
      <c r="D69" s="83"/>
      <c r="F69" s="137"/>
      <c r="G69" s="137"/>
    </row>
    <row r="70" spans="1:9" customFormat="1" ht="18.75" x14ac:dyDescent="0.3">
      <c r="A70" s="141" t="s">
        <v>59</v>
      </c>
      <c r="B70" s="142"/>
      <c r="C70" s="142"/>
      <c r="D70" s="143"/>
      <c r="E70" s="143"/>
      <c r="F70" s="143"/>
      <c r="G70" s="143"/>
      <c r="H70" s="143"/>
      <c r="I70" s="143"/>
    </row>
    <row r="71" spans="1:9" customFormat="1" ht="18.75" x14ac:dyDescent="0.3">
      <c r="A71" s="144" t="s">
        <v>60</v>
      </c>
      <c r="B71" s="142"/>
      <c r="C71" s="142"/>
      <c r="D71" s="143"/>
      <c r="E71" s="143"/>
      <c r="F71" s="143"/>
      <c r="G71" s="143"/>
      <c r="H71" s="143"/>
      <c r="I71" s="143"/>
    </row>
    <row r="72" spans="1:9" customFormat="1" ht="18.75" x14ac:dyDescent="0.3">
      <c r="A72" s="143"/>
      <c r="B72" s="143"/>
      <c r="C72" s="143"/>
      <c r="D72" s="143"/>
      <c r="E72" s="143"/>
      <c r="F72" s="143"/>
      <c r="G72" s="143"/>
      <c r="H72" s="143"/>
      <c r="I72" s="143"/>
    </row>
    <row r="73" spans="1:9" customFormat="1" ht="18.75" x14ac:dyDescent="0.25">
      <c r="A73" s="145" t="s">
        <v>61</v>
      </c>
      <c r="B73" s="146"/>
      <c r="C73" s="146"/>
      <c r="D73" s="146"/>
      <c r="E73" s="146"/>
      <c r="F73" s="146"/>
      <c r="G73" s="146"/>
      <c r="H73" s="146"/>
      <c r="I73" s="146"/>
    </row>
    <row r="74" spans="1:9" customFormat="1" ht="18.75" x14ac:dyDescent="0.25">
      <c r="A74" s="145" t="s">
        <v>62</v>
      </c>
      <c r="B74" s="146"/>
      <c r="C74" s="146"/>
      <c r="D74" s="146"/>
      <c r="E74" s="146"/>
      <c r="F74" s="146"/>
      <c r="G74" s="146"/>
      <c r="H74" s="146"/>
      <c r="I74" s="146"/>
    </row>
    <row r="75" spans="1:9" customFormat="1" ht="18.75" x14ac:dyDescent="0.25">
      <c r="A75" s="145" t="s">
        <v>63</v>
      </c>
      <c r="B75" s="146"/>
      <c r="C75" s="146"/>
      <c r="D75" s="146"/>
      <c r="E75" s="146"/>
      <c r="F75" s="146"/>
      <c r="G75" s="146"/>
      <c r="H75" s="146"/>
      <c r="I75" s="146"/>
    </row>
    <row r="76" spans="1:9" customFormat="1" ht="18.75" x14ac:dyDescent="0.25">
      <c r="A76" s="145" t="s">
        <v>64</v>
      </c>
      <c r="B76" s="146"/>
      <c r="C76" s="146"/>
      <c r="D76" s="146"/>
      <c r="E76" s="146"/>
      <c r="F76" s="146"/>
      <c r="G76" s="146"/>
      <c r="H76" s="146"/>
      <c r="I76" s="146"/>
    </row>
    <row r="77" spans="1:9" customFormat="1" ht="18.75" x14ac:dyDescent="0.25">
      <c r="A77" s="146"/>
      <c r="B77" s="146"/>
      <c r="C77" s="146"/>
      <c r="D77" s="146"/>
      <c r="E77" s="146"/>
      <c r="F77" s="146"/>
      <c r="G77" s="146"/>
      <c r="H77" s="146"/>
      <c r="I77" s="146"/>
    </row>
    <row r="78" spans="1:9" customFormat="1" ht="18.75" x14ac:dyDescent="0.25">
      <c r="A78" s="147" t="s">
        <v>65</v>
      </c>
      <c r="B78" s="146"/>
      <c r="C78" s="146"/>
      <c r="D78" s="146"/>
      <c r="E78" s="146"/>
      <c r="F78" s="146"/>
      <c r="G78" s="146"/>
      <c r="H78" s="146"/>
      <c r="I78" s="146"/>
    </row>
    <row r="79" spans="1:9" customFormat="1" ht="18.75" x14ac:dyDescent="0.25">
      <c r="A79" s="146"/>
      <c r="B79" s="146"/>
      <c r="C79" s="146"/>
      <c r="D79" s="146"/>
      <c r="E79" s="146"/>
      <c r="F79" s="146"/>
      <c r="G79" s="146"/>
      <c r="H79" s="146"/>
      <c r="I79" s="146"/>
    </row>
    <row r="80" spans="1:9" customFormat="1" ht="18.75" x14ac:dyDescent="0.25">
      <c r="A80" s="145" t="s">
        <v>66</v>
      </c>
      <c r="B80" s="146"/>
      <c r="C80" s="146"/>
      <c r="D80" s="146"/>
      <c r="E80" s="146"/>
      <c r="F80" s="146"/>
      <c r="G80" s="146"/>
      <c r="H80" s="146"/>
      <c r="I80" s="146"/>
    </row>
    <row r="81" spans="1:9" customFormat="1" ht="18.75" x14ac:dyDescent="0.25">
      <c r="A81" s="146"/>
      <c r="B81" s="146"/>
      <c r="C81" s="146"/>
      <c r="D81" s="146"/>
      <c r="E81" s="146"/>
      <c r="F81" s="146"/>
      <c r="G81" s="146"/>
      <c r="H81" s="146"/>
      <c r="I81" s="146"/>
    </row>
    <row r="82" spans="1:9" customFormat="1" ht="18.75" x14ac:dyDescent="0.3">
      <c r="A82" s="147" t="s">
        <v>67</v>
      </c>
      <c r="B82" s="143"/>
      <c r="C82" s="143"/>
      <c r="D82" s="143"/>
      <c r="E82" s="143"/>
      <c r="F82" s="143"/>
      <c r="G82" s="143"/>
      <c r="H82" s="143"/>
      <c r="I82" s="143"/>
    </row>
    <row r="83" spans="1:9" customFormat="1" ht="18.75" x14ac:dyDescent="0.3">
      <c r="A83" s="143"/>
      <c r="B83" s="143"/>
      <c r="C83" s="143"/>
      <c r="D83" s="143"/>
      <c r="E83" s="143"/>
      <c r="F83" s="143"/>
      <c r="G83" s="143"/>
      <c r="H83" s="143"/>
      <c r="I83" s="143"/>
    </row>
    <row r="84" spans="1:9" customFormat="1" ht="18.75" x14ac:dyDescent="0.25">
      <c r="A84" s="145" t="s">
        <v>68</v>
      </c>
      <c r="B84" s="146"/>
      <c r="C84" s="146"/>
      <c r="D84" s="146"/>
      <c r="E84" s="146"/>
      <c r="F84" s="146"/>
      <c r="G84" s="146"/>
      <c r="H84" s="146"/>
      <c r="I84" s="146"/>
    </row>
    <row r="85" spans="1:9" customFormat="1" ht="18.75" x14ac:dyDescent="0.25">
      <c r="A85" s="148"/>
      <c r="B85" s="148"/>
      <c r="C85" s="148"/>
      <c r="D85" s="148"/>
      <c r="E85" s="148"/>
      <c r="F85" s="148"/>
      <c r="G85" s="148"/>
      <c r="H85" s="148"/>
      <c r="I85" s="148"/>
    </row>
    <row r="86" spans="1:9" customFormat="1" ht="18.75" x14ac:dyDescent="0.25">
      <c r="A86" s="147" t="s">
        <v>69</v>
      </c>
      <c r="B86" s="148"/>
      <c r="C86" s="148"/>
      <c r="D86" s="148"/>
      <c r="E86" s="148"/>
      <c r="F86" s="148"/>
      <c r="G86" s="148"/>
      <c r="H86" s="148"/>
      <c r="I86" s="148"/>
    </row>
    <row r="87" spans="1:9" customFormat="1" ht="18.75" x14ac:dyDescent="0.3">
      <c r="A87" s="143"/>
      <c r="B87" s="143"/>
      <c r="C87" s="143"/>
      <c r="D87" s="143"/>
      <c r="E87" s="143"/>
      <c r="F87" s="143"/>
      <c r="G87" s="143"/>
      <c r="H87" s="143"/>
      <c r="I87" s="143"/>
    </row>
    <row r="88" spans="1:9" customFormat="1" ht="15" x14ac:dyDescent="0.25">
      <c r="A88" s="208" t="s">
        <v>70</v>
      </c>
      <c r="B88" s="208"/>
      <c r="C88" s="208"/>
      <c r="D88" s="208"/>
      <c r="E88" s="208"/>
      <c r="F88" s="208"/>
      <c r="G88" s="208"/>
      <c r="H88" s="208"/>
      <c r="I88" s="208"/>
    </row>
    <row r="89" spans="1:9" customFormat="1" ht="27.75" customHeight="1" x14ac:dyDescent="0.25">
      <c r="A89" s="208"/>
      <c r="B89" s="208"/>
      <c r="C89" s="208"/>
      <c r="D89" s="208"/>
      <c r="E89" s="208"/>
      <c r="F89" s="208"/>
      <c r="G89" s="208"/>
      <c r="H89" s="208"/>
      <c r="I89" s="208"/>
    </row>
    <row r="90" spans="1:9" customFormat="1" ht="15" x14ac:dyDescent="0.25">
      <c r="A90" s="83"/>
      <c r="B90" s="83"/>
      <c r="C90" s="83"/>
      <c r="D90" s="83"/>
      <c r="F90" s="137"/>
      <c r="G90" s="137"/>
    </row>
    <row r="91" spans="1:9" customFormat="1" ht="15" x14ac:dyDescent="0.25">
      <c r="A91" s="83"/>
      <c r="B91" s="83"/>
      <c r="C91" s="83"/>
      <c r="D91" s="83"/>
      <c r="F91" s="137"/>
      <c r="G91" s="137"/>
    </row>
    <row r="92" spans="1:9" customFormat="1" ht="15" x14ac:dyDescent="0.25">
      <c r="A92" s="83"/>
      <c r="B92" s="83"/>
      <c r="C92" s="83"/>
      <c r="D92" s="83"/>
      <c r="F92" s="137"/>
      <c r="G92" s="137"/>
    </row>
    <row r="93" spans="1:9" customFormat="1" ht="15" x14ac:dyDescent="0.25">
      <c r="A93" s="83"/>
      <c r="B93" s="83"/>
      <c r="C93" s="83"/>
      <c r="D93" s="83"/>
      <c r="F93" s="137"/>
      <c r="G93" s="137"/>
    </row>
    <row r="94" spans="1:9" customFormat="1" ht="15" x14ac:dyDescent="0.25">
      <c r="A94" s="83"/>
      <c r="B94" s="83"/>
      <c r="C94" s="83"/>
      <c r="D94" s="83"/>
      <c r="F94" s="137"/>
      <c r="G94" s="137"/>
    </row>
    <row r="95" spans="1:9" customFormat="1" ht="15" x14ac:dyDescent="0.25">
      <c r="A95" s="83"/>
      <c r="B95" s="83"/>
      <c r="C95" s="83"/>
      <c r="D95" s="83"/>
      <c r="F95" s="137"/>
      <c r="G95" s="137"/>
    </row>
    <row r="96" spans="1:9" customFormat="1" ht="15" x14ac:dyDescent="0.25">
      <c r="A96" s="83"/>
      <c r="B96" s="83"/>
      <c r="C96" s="83"/>
      <c r="D96" s="83"/>
      <c r="F96" s="137"/>
      <c r="G96" s="137"/>
    </row>
    <row r="97" spans="1:7" customFormat="1" ht="15" x14ac:dyDescent="0.25">
      <c r="A97" s="83"/>
      <c r="B97" s="83"/>
      <c r="C97" s="83"/>
      <c r="D97" s="83"/>
      <c r="F97" s="137"/>
      <c r="G97" s="137"/>
    </row>
    <row r="98" spans="1:7" customFormat="1" ht="15" x14ac:dyDescent="0.25">
      <c r="A98" s="83"/>
      <c r="B98" s="83"/>
      <c r="C98" s="83"/>
      <c r="D98" s="83"/>
      <c r="F98" s="137"/>
      <c r="G98" s="137"/>
    </row>
    <row r="99" spans="1:7" customFormat="1" ht="15" x14ac:dyDescent="0.25">
      <c r="A99" s="83"/>
      <c r="B99" s="83"/>
      <c r="C99" s="83"/>
      <c r="D99" s="83"/>
      <c r="F99" s="137"/>
      <c r="G99" s="137"/>
    </row>
    <row r="100" spans="1:7" customFormat="1" ht="15" x14ac:dyDescent="0.25">
      <c r="A100" s="83"/>
      <c r="B100" s="83"/>
      <c r="C100" s="83"/>
      <c r="D100" s="83"/>
      <c r="F100" s="137"/>
      <c r="G100" s="137"/>
    </row>
    <row r="101" spans="1:7" customFormat="1" ht="15" x14ac:dyDescent="0.25">
      <c r="A101" s="83"/>
      <c r="B101" s="83"/>
      <c r="C101" s="83"/>
      <c r="D101" s="83"/>
      <c r="F101" s="137"/>
      <c r="G101" s="137"/>
    </row>
    <row r="102" spans="1:7" customFormat="1" ht="15" x14ac:dyDescent="0.25">
      <c r="A102" s="83"/>
      <c r="B102" s="83"/>
      <c r="C102" s="83"/>
      <c r="D102" s="83"/>
      <c r="F102" s="137"/>
      <c r="G102" s="137"/>
    </row>
    <row r="103" spans="1:7" customFormat="1" ht="15" x14ac:dyDescent="0.25">
      <c r="A103" s="83"/>
      <c r="B103" s="83"/>
      <c r="C103" s="83"/>
      <c r="D103" s="83"/>
      <c r="F103" s="137"/>
      <c r="G103" s="137"/>
    </row>
    <row r="104" spans="1:7" customFormat="1" ht="15" x14ac:dyDescent="0.25">
      <c r="A104" s="83"/>
      <c r="B104" s="83"/>
      <c r="C104" s="83"/>
      <c r="D104" s="83"/>
      <c r="F104" s="137"/>
      <c r="G104" s="137"/>
    </row>
    <row r="105" spans="1:7" customFormat="1" ht="15" x14ac:dyDescent="0.25">
      <c r="A105" s="83"/>
      <c r="B105" s="83"/>
      <c r="C105" s="83"/>
      <c r="D105" s="83"/>
      <c r="F105" s="137"/>
      <c r="G105" s="137"/>
    </row>
    <row r="106" spans="1:7" customFormat="1" ht="15" x14ac:dyDescent="0.25">
      <c r="A106" s="83"/>
      <c r="B106" s="83"/>
      <c r="C106" s="83"/>
      <c r="D106" s="83"/>
      <c r="F106" s="137"/>
      <c r="G106" s="137"/>
    </row>
    <row r="107" spans="1:7" customFormat="1" ht="15" x14ac:dyDescent="0.25">
      <c r="A107" s="83"/>
      <c r="B107" s="83"/>
      <c r="C107" s="83"/>
      <c r="D107" s="83"/>
      <c r="F107" s="137"/>
      <c r="G107" s="137"/>
    </row>
    <row r="108" spans="1:7" customFormat="1" ht="15" x14ac:dyDescent="0.25">
      <c r="A108" s="83"/>
      <c r="B108" s="83"/>
      <c r="C108" s="83"/>
      <c r="D108" s="83"/>
      <c r="F108" s="137"/>
      <c r="G108" s="137"/>
    </row>
    <row r="109" spans="1:7" customFormat="1" ht="15" x14ac:dyDescent="0.25">
      <c r="A109" s="83"/>
      <c r="B109" s="83"/>
      <c r="C109" s="83"/>
      <c r="D109" s="83"/>
      <c r="F109" s="137"/>
      <c r="G109" s="137"/>
    </row>
    <row r="110" spans="1:7" customFormat="1" ht="15" x14ac:dyDescent="0.25">
      <c r="A110" s="83"/>
      <c r="B110" s="83"/>
      <c r="C110" s="83"/>
      <c r="D110" s="83"/>
      <c r="F110" s="137"/>
      <c r="G110" s="137"/>
    </row>
    <row r="111" spans="1:7" customFormat="1" ht="15" x14ac:dyDescent="0.25">
      <c r="A111" s="83"/>
      <c r="B111" s="83"/>
      <c r="C111" s="83"/>
      <c r="D111" s="83"/>
      <c r="F111" s="137"/>
      <c r="G111" s="137"/>
    </row>
    <row r="112" spans="1:7" customFormat="1" ht="15" x14ac:dyDescent="0.25">
      <c r="A112" s="83"/>
      <c r="B112" s="83"/>
      <c r="C112" s="83"/>
      <c r="D112" s="83"/>
      <c r="F112" s="137"/>
      <c r="G112" s="137"/>
    </row>
    <row r="113" spans="1:7" customFormat="1" ht="15" x14ac:dyDescent="0.25">
      <c r="A113" s="83"/>
      <c r="B113" s="83"/>
      <c r="C113" s="83"/>
      <c r="D113" s="83"/>
      <c r="F113" s="137"/>
      <c r="G113" s="137"/>
    </row>
    <row r="114" spans="1:7" customFormat="1" ht="15" x14ac:dyDescent="0.25">
      <c r="A114" s="83"/>
      <c r="B114" s="83"/>
      <c r="C114" s="83"/>
      <c r="D114" s="83"/>
      <c r="F114" s="137"/>
      <c r="G114" s="137"/>
    </row>
    <row r="115" spans="1:7" customFormat="1" ht="15" x14ac:dyDescent="0.25">
      <c r="A115" s="83"/>
      <c r="B115" s="83"/>
      <c r="C115" s="83"/>
      <c r="D115" s="83"/>
      <c r="F115" s="137"/>
      <c r="G115" s="137"/>
    </row>
    <row r="116" spans="1:7" customFormat="1" ht="15" x14ac:dyDescent="0.25">
      <c r="A116" s="83"/>
      <c r="B116" s="83"/>
      <c r="C116" s="83"/>
      <c r="D116" s="83"/>
      <c r="F116" s="137"/>
      <c r="G116" s="137"/>
    </row>
    <row r="117" spans="1:7" customFormat="1" ht="15" x14ac:dyDescent="0.25">
      <c r="A117" s="83"/>
      <c r="B117" s="83"/>
      <c r="C117" s="83"/>
      <c r="D117" s="83"/>
      <c r="F117" s="137"/>
      <c r="G117" s="137"/>
    </row>
    <row r="118" spans="1:7" customFormat="1" ht="15" x14ac:dyDescent="0.25">
      <c r="A118" s="83"/>
      <c r="B118" s="83"/>
      <c r="C118" s="83"/>
      <c r="D118" s="83"/>
      <c r="F118" s="137"/>
      <c r="G118" s="137"/>
    </row>
    <row r="119" spans="1:7" customFormat="1" ht="15" x14ac:dyDescent="0.25">
      <c r="A119" s="83"/>
      <c r="B119" s="83"/>
      <c r="C119" s="83"/>
      <c r="D119" s="83"/>
      <c r="F119" s="137"/>
      <c r="G119" s="137"/>
    </row>
    <row r="120" spans="1:7" customFormat="1" ht="15" x14ac:dyDescent="0.25">
      <c r="A120" s="83"/>
      <c r="B120" s="83"/>
      <c r="C120" s="83"/>
      <c r="D120" s="83"/>
      <c r="F120" s="137"/>
      <c r="G120" s="137"/>
    </row>
    <row r="121" spans="1:7" customFormat="1" ht="15" x14ac:dyDescent="0.25">
      <c r="A121" s="83"/>
      <c r="B121" s="83"/>
      <c r="C121" s="83"/>
      <c r="D121" s="83"/>
      <c r="F121" s="137"/>
      <c r="G121" s="137"/>
    </row>
    <row r="122" spans="1:7" customFormat="1" ht="15" x14ac:dyDescent="0.25">
      <c r="A122" s="83"/>
      <c r="B122" s="83"/>
      <c r="C122" s="83"/>
      <c r="D122" s="83"/>
      <c r="F122" s="137"/>
      <c r="G122" s="137"/>
    </row>
    <row r="123" spans="1:7" customFormat="1" ht="15" x14ac:dyDescent="0.25">
      <c r="A123" s="83"/>
      <c r="B123" s="83"/>
      <c r="C123" s="83"/>
      <c r="D123" s="83"/>
      <c r="F123" s="137"/>
      <c r="G123" s="137"/>
    </row>
    <row r="124" spans="1:7" customFormat="1" ht="15" x14ac:dyDescent="0.25">
      <c r="A124" s="83"/>
      <c r="B124" s="83"/>
      <c r="C124" s="83"/>
      <c r="D124" s="83"/>
      <c r="F124" s="137"/>
      <c r="G124" s="137"/>
    </row>
    <row r="125" spans="1:7" customFormat="1" ht="15" x14ac:dyDescent="0.25">
      <c r="A125" s="83"/>
      <c r="B125" s="83"/>
      <c r="C125" s="83"/>
      <c r="D125" s="83"/>
      <c r="F125" s="137"/>
      <c r="G125" s="137"/>
    </row>
    <row r="126" spans="1:7" customFormat="1" ht="15" x14ac:dyDescent="0.25">
      <c r="A126" s="83"/>
      <c r="B126" s="83"/>
      <c r="C126" s="83"/>
      <c r="D126" s="83"/>
      <c r="F126" s="137"/>
      <c r="G126" s="137"/>
    </row>
    <row r="127" spans="1:7" customFormat="1" ht="15" x14ac:dyDescent="0.25">
      <c r="A127" s="83"/>
      <c r="B127" s="83"/>
      <c r="C127" s="83"/>
      <c r="D127" s="83"/>
      <c r="F127" s="137"/>
      <c r="G127" s="137"/>
    </row>
    <row r="128" spans="1:7" customFormat="1" ht="15" x14ac:dyDescent="0.25">
      <c r="A128" s="83"/>
      <c r="B128" s="83"/>
      <c r="C128" s="83"/>
      <c r="D128" s="83"/>
      <c r="F128" s="137"/>
      <c r="G128" s="137"/>
    </row>
    <row r="129" spans="1:7" customFormat="1" ht="15" x14ac:dyDescent="0.25">
      <c r="A129" s="83"/>
      <c r="B129" s="83"/>
      <c r="C129" s="83"/>
      <c r="D129" s="83"/>
      <c r="F129" s="137"/>
      <c r="G129" s="137"/>
    </row>
    <row r="130" spans="1:7" customFormat="1" ht="15" x14ac:dyDescent="0.25">
      <c r="A130" s="83"/>
      <c r="B130" s="83"/>
      <c r="C130" s="83"/>
      <c r="D130" s="83"/>
      <c r="F130" s="137"/>
      <c r="G130" s="137"/>
    </row>
    <row r="131" spans="1:7" customFormat="1" ht="15" x14ac:dyDescent="0.25">
      <c r="A131" s="83"/>
      <c r="B131" s="83"/>
      <c r="C131" s="83"/>
      <c r="D131" s="83"/>
      <c r="F131" s="137"/>
      <c r="G131" s="137"/>
    </row>
    <row r="132" spans="1:7" customFormat="1" ht="15" x14ac:dyDescent="0.25">
      <c r="A132" s="83"/>
      <c r="B132" s="83"/>
      <c r="C132" s="83"/>
      <c r="D132" s="83"/>
      <c r="F132" s="137"/>
      <c r="G132" s="137"/>
    </row>
    <row r="133" spans="1:7" customFormat="1" ht="15" x14ac:dyDescent="0.25">
      <c r="A133" s="83"/>
      <c r="B133" s="83"/>
      <c r="C133" s="83"/>
      <c r="D133" s="83"/>
      <c r="F133" s="137"/>
      <c r="G133" s="137"/>
    </row>
    <row r="134" spans="1:7" customFormat="1" ht="15" x14ac:dyDescent="0.25">
      <c r="A134" s="83"/>
      <c r="B134" s="83"/>
      <c r="C134" s="83"/>
      <c r="D134" s="83"/>
      <c r="F134" s="137"/>
      <c r="G134" s="137"/>
    </row>
    <row r="135" spans="1:7" customFormat="1" ht="15" x14ac:dyDescent="0.25">
      <c r="A135" s="83"/>
      <c r="B135" s="83"/>
      <c r="C135" s="83"/>
      <c r="D135" s="83"/>
      <c r="F135" s="137"/>
      <c r="G135" s="137"/>
    </row>
    <row r="136" spans="1:7" customFormat="1" ht="15" x14ac:dyDescent="0.25">
      <c r="A136" s="83"/>
      <c r="B136" s="83"/>
      <c r="C136" s="83"/>
      <c r="D136" s="83"/>
      <c r="F136" s="137"/>
      <c r="G136" s="137"/>
    </row>
    <row r="137" spans="1:7" customFormat="1" ht="15" x14ac:dyDescent="0.25">
      <c r="A137" s="83"/>
      <c r="B137" s="83"/>
      <c r="C137" s="83"/>
      <c r="D137" s="83"/>
      <c r="F137" s="137"/>
      <c r="G137" s="137"/>
    </row>
    <row r="138" spans="1:7" customFormat="1" ht="15" x14ac:dyDescent="0.25">
      <c r="A138" s="83"/>
      <c r="B138" s="83"/>
      <c r="C138" s="83"/>
      <c r="D138" s="83"/>
      <c r="F138" s="137"/>
      <c r="G138" s="137"/>
    </row>
    <row r="139" spans="1:7" customFormat="1" ht="15" x14ac:dyDescent="0.25">
      <c r="A139" s="83"/>
      <c r="B139" s="83"/>
      <c r="C139" s="83"/>
      <c r="D139" s="83"/>
      <c r="F139" s="137"/>
      <c r="G139" s="137"/>
    </row>
    <row r="140" spans="1:7" customFormat="1" ht="15" x14ac:dyDescent="0.25">
      <c r="A140" s="83"/>
      <c r="B140" s="83"/>
      <c r="C140" s="83"/>
      <c r="D140" s="83"/>
      <c r="F140" s="137"/>
      <c r="G140" s="137"/>
    </row>
    <row r="141" spans="1:7" customFormat="1" ht="15" x14ac:dyDescent="0.25">
      <c r="A141" s="83"/>
      <c r="B141" s="83"/>
      <c r="C141" s="83"/>
      <c r="D141" s="83"/>
      <c r="F141" s="137"/>
      <c r="G141" s="137"/>
    </row>
    <row r="142" spans="1:7" customFormat="1" ht="15" x14ac:dyDescent="0.25">
      <c r="A142" s="83"/>
      <c r="B142" s="83"/>
      <c r="C142" s="83"/>
      <c r="D142" s="83"/>
      <c r="F142" s="137"/>
      <c r="G142" s="137"/>
    </row>
    <row r="143" spans="1:7" customFormat="1" ht="15" x14ac:dyDescent="0.25">
      <c r="A143" s="83"/>
      <c r="B143" s="83"/>
      <c r="C143" s="83"/>
      <c r="D143" s="83"/>
      <c r="F143" s="137"/>
      <c r="G143" s="137"/>
    </row>
    <row r="144" spans="1:7" customFormat="1" ht="15" x14ac:dyDescent="0.25">
      <c r="A144" s="83"/>
      <c r="B144" s="83"/>
      <c r="C144" s="83"/>
      <c r="D144" s="83"/>
      <c r="F144" s="137"/>
      <c r="G144" s="137"/>
    </row>
    <row r="145" spans="1:7" customFormat="1" ht="15" x14ac:dyDescent="0.25">
      <c r="A145" s="83"/>
      <c r="B145" s="83"/>
      <c r="C145" s="83"/>
      <c r="D145" s="83"/>
      <c r="F145" s="137"/>
      <c r="G145" s="137"/>
    </row>
    <row r="146" spans="1:7" customFormat="1" ht="15" x14ac:dyDescent="0.25">
      <c r="A146" s="83"/>
      <c r="B146" s="83"/>
      <c r="C146" s="83"/>
      <c r="D146" s="83"/>
      <c r="F146" s="137"/>
      <c r="G146" s="137"/>
    </row>
    <row r="147" spans="1:7" customFormat="1" ht="15" x14ac:dyDescent="0.25">
      <c r="A147" s="83"/>
      <c r="B147" s="83"/>
      <c r="C147" s="83"/>
      <c r="D147" s="83"/>
      <c r="F147" s="137"/>
      <c r="G147" s="137"/>
    </row>
    <row r="148" spans="1:7" customFormat="1" ht="15" x14ac:dyDescent="0.25">
      <c r="A148" s="83"/>
      <c r="B148" s="83"/>
      <c r="C148" s="83"/>
      <c r="D148" s="83"/>
      <c r="F148" s="137"/>
      <c r="G148" s="137"/>
    </row>
    <row r="149" spans="1:7" customFormat="1" ht="15" x14ac:dyDescent="0.25">
      <c r="A149" s="83"/>
      <c r="B149" s="83"/>
      <c r="C149" s="83"/>
      <c r="D149" s="83"/>
      <c r="F149" s="137"/>
      <c r="G149" s="137"/>
    </row>
    <row r="150" spans="1:7" customFormat="1" ht="15" x14ac:dyDescent="0.25">
      <c r="A150" s="83"/>
      <c r="B150" s="83"/>
      <c r="C150" s="83"/>
      <c r="D150" s="83"/>
      <c r="F150" s="137"/>
      <c r="G150" s="137"/>
    </row>
    <row r="151" spans="1:7" customFormat="1" ht="15" x14ac:dyDescent="0.25">
      <c r="A151" s="83"/>
      <c r="B151" s="83"/>
      <c r="C151" s="83"/>
      <c r="D151" s="83"/>
      <c r="F151" s="137"/>
      <c r="G151" s="137"/>
    </row>
    <row r="152" spans="1:7" customFormat="1" ht="15" x14ac:dyDescent="0.25">
      <c r="A152" s="83"/>
      <c r="B152" s="83"/>
      <c r="C152" s="83"/>
      <c r="D152" s="83"/>
      <c r="F152" s="137"/>
      <c r="G152" s="137"/>
    </row>
    <row r="153" spans="1:7" customFormat="1" ht="15" x14ac:dyDescent="0.25">
      <c r="A153" s="83"/>
      <c r="B153" s="83"/>
      <c r="C153" s="83"/>
      <c r="D153" s="83"/>
      <c r="F153" s="137"/>
      <c r="G153" s="137"/>
    </row>
    <row r="154" spans="1:7" customFormat="1" ht="15" x14ac:dyDescent="0.25">
      <c r="A154" s="83"/>
      <c r="B154" s="83"/>
      <c r="C154" s="83"/>
      <c r="D154" s="83"/>
      <c r="F154" s="137"/>
      <c r="G154" s="137"/>
    </row>
    <row r="155" spans="1:7" customFormat="1" ht="15" x14ac:dyDescent="0.25">
      <c r="A155" s="83"/>
      <c r="B155" s="83"/>
      <c r="C155" s="83"/>
      <c r="D155" s="83"/>
      <c r="F155" s="137"/>
      <c r="G155" s="137"/>
    </row>
    <row r="156" spans="1:7" customFormat="1" ht="15" x14ac:dyDescent="0.25">
      <c r="A156" s="83"/>
      <c r="B156" s="83"/>
      <c r="C156" s="83"/>
      <c r="D156" s="83"/>
      <c r="F156" s="137"/>
      <c r="G156" s="137"/>
    </row>
    <row r="157" spans="1:7" customFormat="1" ht="15" x14ac:dyDescent="0.25">
      <c r="A157" s="83"/>
      <c r="B157" s="83"/>
      <c r="C157" s="83"/>
      <c r="D157" s="83"/>
      <c r="F157" s="137"/>
      <c r="G157" s="137"/>
    </row>
    <row r="158" spans="1:7" customFormat="1" ht="15" x14ac:dyDescent="0.25">
      <c r="A158" s="83"/>
      <c r="B158" s="83"/>
      <c r="C158" s="83"/>
      <c r="D158" s="83"/>
      <c r="F158" s="137"/>
      <c r="G158" s="137"/>
    </row>
    <row r="159" spans="1:7" customFormat="1" ht="15" x14ac:dyDescent="0.25">
      <c r="A159" s="83"/>
      <c r="B159" s="83"/>
      <c r="C159" s="83"/>
      <c r="D159" s="83"/>
      <c r="F159" s="137"/>
      <c r="G159" s="137"/>
    </row>
    <row r="160" spans="1:7" customFormat="1" ht="15" x14ac:dyDescent="0.25">
      <c r="A160" s="83"/>
      <c r="B160" s="83"/>
      <c r="C160" s="83"/>
      <c r="D160" s="83"/>
      <c r="F160" s="137"/>
      <c r="G160" s="137"/>
    </row>
    <row r="161" spans="1:7" customFormat="1" ht="15" x14ac:dyDescent="0.25">
      <c r="A161" s="83"/>
      <c r="B161" s="83"/>
      <c r="C161" s="83"/>
      <c r="D161" s="83"/>
      <c r="F161" s="137"/>
      <c r="G161" s="137"/>
    </row>
    <row r="162" spans="1:7" customFormat="1" ht="15" x14ac:dyDescent="0.25">
      <c r="A162" s="83"/>
      <c r="B162" s="83"/>
      <c r="C162" s="83"/>
      <c r="D162" s="83"/>
      <c r="F162" s="137"/>
      <c r="G162" s="137"/>
    </row>
    <row r="163" spans="1:7" customFormat="1" ht="15" x14ac:dyDescent="0.25">
      <c r="A163" s="83"/>
      <c r="B163" s="83"/>
      <c r="C163" s="83"/>
      <c r="D163" s="83"/>
      <c r="F163" s="137"/>
      <c r="G163" s="137"/>
    </row>
    <row r="164" spans="1:7" customFormat="1" ht="15" x14ac:dyDescent="0.25">
      <c r="A164" s="83"/>
      <c r="B164" s="83"/>
      <c r="C164" s="83"/>
      <c r="D164" s="83"/>
      <c r="F164" s="137"/>
      <c r="G164" s="137"/>
    </row>
    <row r="165" spans="1:7" customFormat="1" ht="15" x14ac:dyDescent="0.25">
      <c r="A165" s="83"/>
      <c r="B165" s="83"/>
      <c r="C165" s="83"/>
      <c r="D165" s="83"/>
      <c r="F165" s="137"/>
      <c r="G165" s="137"/>
    </row>
    <row r="166" spans="1:7" customFormat="1" ht="15" x14ac:dyDescent="0.25">
      <c r="A166" s="83"/>
      <c r="B166" s="83"/>
      <c r="C166" s="83"/>
      <c r="D166" s="83"/>
      <c r="F166" s="137"/>
      <c r="G166" s="137"/>
    </row>
    <row r="167" spans="1:7" customFormat="1" ht="15" x14ac:dyDescent="0.25">
      <c r="A167" s="83"/>
      <c r="B167" s="83"/>
      <c r="C167" s="83"/>
      <c r="D167" s="83"/>
      <c r="F167" s="137"/>
      <c r="G167" s="137"/>
    </row>
    <row r="168" spans="1:7" customFormat="1" ht="15" x14ac:dyDescent="0.25">
      <c r="A168" s="83"/>
      <c r="B168" s="83"/>
      <c r="C168" s="83"/>
      <c r="D168" s="83"/>
      <c r="F168" s="137"/>
      <c r="G168" s="137"/>
    </row>
    <row r="169" spans="1:7" customFormat="1" ht="15" x14ac:dyDescent="0.25">
      <c r="A169" s="83"/>
      <c r="B169" s="83"/>
      <c r="C169" s="83"/>
      <c r="D169" s="83"/>
      <c r="F169" s="137"/>
      <c r="G169" s="137"/>
    </row>
    <row r="170" spans="1:7" customFormat="1" ht="15" x14ac:dyDescent="0.25">
      <c r="A170" s="83"/>
      <c r="B170" s="83"/>
      <c r="C170" s="83"/>
      <c r="D170" s="83"/>
      <c r="F170" s="137"/>
      <c r="G170" s="137"/>
    </row>
    <row r="171" spans="1:7" customFormat="1" ht="15" x14ac:dyDescent="0.25">
      <c r="A171" s="83"/>
      <c r="B171" s="83"/>
      <c r="C171" s="83"/>
      <c r="D171" s="83"/>
      <c r="F171" s="137"/>
      <c r="G171" s="137"/>
    </row>
    <row r="172" spans="1:7" customFormat="1" ht="15" x14ac:dyDescent="0.25">
      <c r="A172" s="83"/>
      <c r="B172" s="83"/>
      <c r="C172" s="83"/>
      <c r="D172" s="83"/>
      <c r="F172" s="137"/>
      <c r="G172" s="137"/>
    </row>
    <row r="173" spans="1:7" customFormat="1" ht="15" x14ac:dyDescent="0.25">
      <c r="A173" s="83"/>
      <c r="B173" s="83"/>
      <c r="C173" s="83"/>
      <c r="D173" s="83"/>
      <c r="F173" s="137"/>
      <c r="G173" s="137"/>
    </row>
    <row r="174" spans="1:7" customFormat="1" ht="15" x14ac:dyDescent="0.25">
      <c r="A174" s="83"/>
      <c r="B174" s="83"/>
      <c r="C174" s="83"/>
      <c r="D174" s="83"/>
      <c r="F174" s="137"/>
      <c r="G174" s="137"/>
    </row>
    <row r="175" spans="1:7" customFormat="1" ht="15" x14ac:dyDescent="0.25">
      <c r="A175" s="83"/>
      <c r="B175" s="83"/>
      <c r="C175" s="83"/>
      <c r="D175" s="83"/>
      <c r="F175" s="137"/>
      <c r="G175" s="137"/>
    </row>
    <row r="176" spans="1:7" customFormat="1" ht="15" x14ac:dyDescent="0.25">
      <c r="A176" s="83"/>
      <c r="B176" s="83"/>
      <c r="C176" s="83"/>
      <c r="D176" s="83"/>
      <c r="F176" s="137"/>
      <c r="G176" s="137"/>
    </row>
    <row r="177" spans="1:7" customFormat="1" ht="15" x14ac:dyDescent="0.25">
      <c r="A177" s="83"/>
      <c r="B177" s="83"/>
      <c r="C177" s="83"/>
      <c r="D177" s="83"/>
      <c r="F177" s="137"/>
      <c r="G177" s="137"/>
    </row>
    <row r="178" spans="1:7" customFormat="1" ht="15" x14ac:dyDescent="0.25">
      <c r="A178" s="83"/>
      <c r="B178" s="83"/>
      <c r="C178" s="83"/>
      <c r="D178" s="83"/>
      <c r="F178" s="137"/>
      <c r="G178" s="137"/>
    </row>
    <row r="179" spans="1:7" customFormat="1" ht="15" x14ac:dyDescent="0.25">
      <c r="A179" s="83"/>
      <c r="B179" s="83"/>
      <c r="C179" s="83"/>
      <c r="D179" s="83"/>
      <c r="F179" s="137"/>
      <c r="G179" s="137"/>
    </row>
    <row r="180" spans="1:7" customFormat="1" ht="15" x14ac:dyDescent="0.25">
      <c r="A180" s="83"/>
      <c r="B180" s="83"/>
      <c r="C180" s="83"/>
      <c r="D180" s="83"/>
      <c r="F180" s="137"/>
      <c r="G180" s="137"/>
    </row>
    <row r="181" spans="1:7" customFormat="1" ht="15" x14ac:dyDescent="0.25">
      <c r="A181" s="83"/>
      <c r="B181" s="83"/>
      <c r="C181" s="83"/>
      <c r="D181" s="83"/>
      <c r="F181" s="137"/>
      <c r="G181" s="137"/>
    </row>
    <row r="182" spans="1:7" customFormat="1" ht="15" x14ac:dyDescent="0.25">
      <c r="A182" s="83"/>
      <c r="B182" s="83"/>
      <c r="C182" s="83"/>
      <c r="D182" s="83"/>
      <c r="F182" s="137"/>
      <c r="G182" s="137"/>
    </row>
    <row r="183" spans="1:7" customFormat="1" ht="15" x14ac:dyDescent="0.25">
      <c r="A183" s="83"/>
      <c r="B183" s="83"/>
      <c r="C183" s="83"/>
      <c r="D183" s="83"/>
      <c r="F183" s="137"/>
      <c r="G183" s="137"/>
    </row>
    <row r="184" spans="1:7" customFormat="1" ht="15" x14ac:dyDescent="0.25">
      <c r="A184" s="83"/>
      <c r="B184" s="83"/>
      <c r="C184" s="83"/>
      <c r="D184" s="83"/>
      <c r="F184" s="137"/>
      <c r="G184" s="137"/>
    </row>
    <row r="185" spans="1:7" customFormat="1" ht="15" x14ac:dyDescent="0.25">
      <c r="A185" s="83"/>
      <c r="B185" s="83"/>
      <c r="C185" s="83"/>
      <c r="D185" s="83"/>
      <c r="F185" s="137"/>
      <c r="G185" s="137"/>
    </row>
    <row r="186" spans="1:7" customFormat="1" ht="15" x14ac:dyDescent="0.25">
      <c r="A186" s="83"/>
      <c r="B186" s="83"/>
      <c r="C186" s="83"/>
      <c r="D186" s="83"/>
      <c r="F186" s="137"/>
      <c r="G186" s="137"/>
    </row>
    <row r="187" spans="1:7" customFormat="1" ht="15" x14ac:dyDescent="0.25">
      <c r="A187" s="83"/>
      <c r="B187" s="83"/>
      <c r="C187" s="83"/>
      <c r="D187" s="83"/>
      <c r="F187" s="137"/>
      <c r="G187" s="137"/>
    </row>
    <row r="188" spans="1:7" customFormat="1" ht="15" x14ac:dyDescent="0.25">
      <c r="A188" s="83"/>
      <c r="B188" s="83"/>
      <c r="C188" s="83"/>
      <c r="D188" s="83"/>
      <c r="F188" s="137"/>
      <c r="G188" s="137"/>
    </row>
    <row r="189" spans="1:7" customFormat="1" ht="15" x14ac:dyDescent="0.25">
      <c r="A189" s="83"/>
      <c r="B189" s="83"/>
      <c r="C189" s="83"/>
      <c r="D189" s="83"/>
      <c r="F189" s="137"/>
      <c r="G189" s="137"/>
    </row>
    <row r="190" spans="1:7" customFormat="1" ht="15" x14ac:dyDescent="0.25">
      <c r="A190" s="83"/>
      <c r="B190" s="83"/>
      <c r="C190" s="83"/>
      <c r="D190" s="83"/>
      <c r="F190" s="137"/>
      <c r="G190" s="137"/>
    </row>
    <row r="191" spans="1:7" customFormat="1" ht="15" x14ac:dyDescent="0.25">
      <c r="A191" s="83"/>
      <c r="B191" s="83"/>
      <c r="C191" s="83"/>
      <c r="D191" s="83"/>
      <c r="F191" s="137"/>
      <c r="G191" s="137"/>
    </row>
    <row r="192" spans="1:7" customFormat="1" ht="15" x14ac:dyDescent="0.25">
      <c r="A192" s="83"/>
      <c r="B192" s="83"/>
      <c r="C192" s="83"/>
      <c r="D192" s="83"/>
      <c r="F192" s="137"/>
      <c r="G192" s="137"/>
    </row>
    <row r="193" spans="1:24" customFormat="1" ht="15" x14ac:dyDescent="0.25">
      <c r="A193" s="83"/>
      <c r="B193" s="83"/>
      <c r="C193" s="83"/>
      <c r="D193" s="83"/>
      <c r="F193" s="137"/>
      <c r="G193" s="137"/>
    </row>
    <row r="194" spans="1:24" customFormat="1" ht="15" x14ac:dyDescent="0.25">
      <c r="A194" s="83"/>
      <c r="B194" s="83"/>
      <c r="C194" s="83"/>
      <c r="D194" s="83"/>
      <c r="F194" s="137"/>
      <c r="G194" s="137"/>
    </row>
    <row r="195" spans="1:24" customFormat="1" ht="15" x14ac:dyDescent="0.25">
      <c r="A195" s="83"/>
      <c r="B195" s="83"/>
      <c r="C195" s="83"/>
      <c r="D195" s="83"/>
      <c r="F195" s="137"/>
      <c r="G195" s="137"/>
    </row>
    <row r="196" spans="1:24" customFormat="1" ht="15" x14ac:dyDescent="0.25">
      <c r="A196" s="83"/>
      <c r="B196" s="83"/>
      <c r="C196" s="83"/>
      <c r="D196" s="83"/>
      <c r="F196" s="137"/>
      <c r="G196" s="137"/>
    </row>
    <row r="197" spans="1:24" customFormat="1" ht="15" x14ac:dyDescent="0.25">
      <c r="A197" s="83"/>
      <c r="B197" s="83"/>
      <c r="C197" s="83"/>
      <c r="D197" s="83"/>
      <c r="F197" s="137"/>
      <c r="G197" s="137"/>
    </row>
    <row r="198" spans="1:24" customFormat="1" ht="15" x14ac:dyDescent="0.25">
      <c r="A198" s="83"/>
      <c r="B198" s="83"/>
      <c r="C198" s="83"/>
      <c r="D198" s="83"/>
      <c r="F198" s="137"/>
      <c r="G198" s="137"/>
    </row>
    <row r="199" spans="1:24" customFormat="1" ht="15" x14ac:dyDescent="0.25">
      <c r="A199" s="83"/>
      <c r="B199" s="83"/>
      <c r="C199" s="83"/>
      <c r="D199" s="83"/>
      <c r="F199" s="137"/>
      <c r="G199" s="137"/>
    </row>
    <row r="200" spans="1:24" customFormat="1" ht="15" x14ac:dyDescent="0.25">
      <c r="A200" s="83"/>
      <c r="B200" s="83"/>
      <c r="C200" s="83"/>
      <c r="D200" s="83"/>
      <c r="F200" s="137"/>
      <c r="G200" s="137"/>
    </row>
    <row r="201" spans="1:24" customFormat="1" ht="15" x14ac:dyDescent="0.25">
      <c r="A201" s="83"/>
      <c r="B201" s="83"/>
      <c r="C201" s="83"/>
      <c r="D201" s="83"/>
      <c r="F201" s="137"/>
      <c r="G201" s="137"/>
    </row>
    <row r="202" spans="1:24" customFormat="1" ht="15" x14ac:dyDescent="0.25">
      <c r="A202" s="95" t="s">
        <v>3</v>
      </c>
      <c r="B202" s="96" t="s">
        <v>4</v>
      </c>
      <c r="C202" s="96" t="s">
        <v>5</v>
      </c>
      <c r="D202" s="97" t="s">
        <v>5</v>
      </c>
      <c r="E202" s="97" t="s">
        <v>5</v>
      </c>
      <c r="F202" s="96" t="s">
        <v>6</v>
      </c>
      <c r="G202" s="96" t="s">
        <v>7</v>
      </c>
      <c r="H202" s="96" t="s">
        <v>8</v>
      </c>
      <c r="I202" s="96" t="s">
        <v>9</v>
      </c>
      <c r="J202" s="96" t="s">
        <v>10</v>
      </c>
      <c r="K202" s="96" t="s">
        <v>11</v>
      </c>
      <c r="L202" s="96"/>
      <c r="M202" s="96"/>
      <c r="N202" s="98" t="s">
        <v>12</v>
      </c>
      <c r="O202" s="99"/>
      <c r="P202" s="99"/>
      <c r="Q202" s="98" t="s">
        <v>13</v>
      </c>
      <c r="R202" s="99"/>
      <c r="S202" s="99"/>
      <c r="T202" s="100" t="s">
        <v>14</v>
      </c>
      <c r="U202" s="97"/>
      <c r="V202" s="99"/>
      <c r="W202" s="99"/>
      <c r="X202" s="101" t="s">
        <v>15</v>
      </c>
    </row>
    <row r="203" spans="1:24" customFormat="1" ht="15" x14ac:dyDescent="0.25">
      <c r="A203" s="102" t="s">
        <v>16</v>
      </c>
      <c r="B203" s="103" t="s">
        <v>17</v>
      </c>
      <c r="C203" s="103" t="s">
        <v>18</v>
      </c>
      <c r="D203" s="104" t="s">
        <v>19</v>
      </c>
      <c r="E203" s="104" t="s">
        <v>20</v>
      </c>
      <c r="F203" s="103" t="s">
        <v>21</v>
      </c>
      <c r="G203" s="103" t="s">
        <v>22</v>
      </c>
      <c r="H203" s="103" t="s">
        <v>23</v>
      </c>
      <c r="I203" s="103" t="s">
        <v>24</v>
      </c>
      <c r="J203" s="103"/>
      <c r="K203" s="103" t="s">
        <v>25</v>
      </c>
      <c r="L203" s="103" t="s">
        <v>26</v>
      </c>
      <c r="M203" s="103" t="s">
        <v>27</v>
      </c>
      <c r="N203" s="105" t="s">
        <v>28</v>
      </c>
      <c r="O203" s="106" t="s">
        <v>29</v>
      </c>
      <c r="P203" s="106" t="s">
        <v>30</v>
      </c>
      <c r="Q203" s="105" t="s">
        <v>28</v>
      </c>
      <c r="R203" s="106" t="s">
        <v>29</v>
      </c>
      <c r="S203" s="106" t="s">
        <v>30</v>
      </c>
      <c r="T203" s="107"/>
      <c r="U203" s="104" t="s">
        <v>28</v>
      </c>
      <c r="V203" s="106" t="s">
        <v>29</v>
      </c>
      <c r="W203" s="108" t="s">
        <v>30</v>
      </c>
      <c r="X203" s="109" t="s">
        <v>31</v>
      </c>
    </row>
    <row r="204" spans="1:24" customFormat="1" ht="15" x14ac:dyDescent="0.25">
      <c r="A204" s="95" t="s">
        <v>32</v>
      </c>
      <c r="B204" s="110"/>
      <c r="C204" s="110"/>
      <c r="D204" s="111"/>
      <c r="E204" s="111"/>
      <c r="F204" s="110"/>
      <c r="G204" s="110"/>
      <c r="H204" s="110"/>
      <c r="I204" s="110"/>
      <c r="J204" s="110"/>
      <c r="K204" s="110"/>
      <c r="L204" s="110"/>
      <c r="M204" s="112"/>
      <c r="N204" s="113"/>
      <c r="O204" s="93"/>
      <c r="P204" s="93"/>
      <c r="Q204" s="113"/>
      <c r="R204" s="93"/>
      <c r="S204" s="93"/>
      <c r="T204" s="114"/>
      <c r="U204" s="92"/>
      <c r="V204" s="93"/>
      <c r="W204" s="93"/>
      <c r="X204" s="115"/>
    </row>
    <row r="205" spans="1:24" customFormat="1" ht="15" x14ac:dyDescent="0.25">
      <c r="A205" s="116" t="s">
        <v>52</v>
      </c>
      <c r="B205" s="91"/>
      <c r="C205" s="117"/>
      <c r="D205" s="118"/>
      <c r="E205" s="118"/>
      <c r="F205" s="117"/>
      <c r="G205" s="117"/>
      <c r="H205" s="117"/>
      <c r="I205" s="117"/>
      <c r="J205" s="117"/>
      <c r="K205" s="117"/>
      <c r="L205" s="117">
        <v>25</v>
      </c>
      <c r="M205" s="119">
        <f t="shared" ref="M205" si="9">M204+L205+K205</f>
        <v>25</v>
      </c>
      <c r="N205" s="113"/>
      <c r="O205" s="93"/>
      <c r="P205" s="93"/>
      <c r="Q205" s="113"/>
      <c r="R205" s="93"/>
      <c r="S205" s="120"/>
      <c r="T205" s="114"/>
      <c r="U205" s="92"/>
      <c r="V205" s="93"/>
      <c r="W205" s="93"/>
      <c r="X205" s="121">
        <f t="shared" ref="X205:X210" si="10">W205+S205+P205</f>
        <v>0</v>
      </c>
    </row>
    <row r="206" spans="1:24" customFormat="1" ht="15" x14ac:dyDescent="0.25">
      <c r="A206" s="122">
        <v>1</v>
      </c>
      <c r="B206" s="91">
        <v>0.05</v>
      </c>
      <c r="C206" s="92">
        <v>150</v>
      </c>
      <c r="D206" s="92"/>
      <c r="E206" s="92"/>
      <c r="F206" s="91">
        <v>6</v>
      </c>
      <c r="G206" s="91">
        <v>0.84</v>
      </c>
      <c r="H206" s="91">
        <v>2.7</v>
      </c>
      <c r="I206" s="91">
        <f t="shared" ref="I206:I207" si="11">0.6*H206*H206</f>
        <v>4.3740000000000006</v>
      </c>
      <c r="J206" s="91">
        <f t="shared" ref="J206:J207" si="12">X206</f>
        <v>0.75</v>
      </c>
      <c r="K206" s="91">
        <f t="shared" ref="K206:K207" si="13">F206*G206</f>
        <v>5.04</v>
      </c>
      <c r="L206" s="91">
        <f t="shared" ref="L206:L207" si="14">J206*I206</f>
        <v>3.2805000000000004</v>
      </c>
      <c r="M206" s="123">
        <f>M205+L206+K206</f>
        <v>33.320500000000003</v>
      </c>
      <c r="N206" s="113">
        <v>1</v>
      </c>
      <c r="O206" s="93">
        <v>0.55000000000000004</v>
      </c>
      <c r="P206" s="120">
        <f>N206*O206</f>
        <v>0.55000000000000004</v>
      </c>
      <c r="Q206" s="113"/>
      <c r="R206" s="93"/>
      <c r="S206" s="120"/>
      <c r="T206" s="114" t="s">
        <v>53</v>
      </c>
      <c r="U206" s="92">
        <v>1</v>
      </c>
      <c r="V206" s="93">
        <v>0.2</v>
      </c>
      <c r="W206" s="93">
        <f>U206*V206</f>
        <v>0.2</v>
      </c>
      <c r="X206" s="121">
        <f t="shared" si="10"/>
        <v>0.75</v>
      </c>
    </row>
    <row r="207" spans="1:24" customFormat="1" ht="15" x14ac:dyDescent="0.25">
      <c r="A207" s="122">
        <v>2</v>
      </c>
      <c r="B207" s="91">
        <v>0.09</v>
      </c>
      <c r="C207" s="92">
        <v>200</v>
      </c>
      <c r="D207" s="92"/>
      <c r="E207" s="92"/>
      <c r="F207" s="91">
        <v>3</v>
      </c>
      <c r="G207" s="91">
        <v>0.6</v>
      </c>
      <c r="H207" s="91">
        <v>2.86</v>
      </c>
      <c r="I207" s="91">
        <f t="shared" si="11"/>
        <v>4.9077599999999997</v>
      </c>
      <c r="J207" s="91">
        <f t="shared" si="12"/>
        <v>0.6</v>
      </c>
      <c r="K207" s="91">
        <f t="shared" si="13"/>
        <v>1.7999999999999998</v>
      </c>
      <c r="L207" s="91">
        <f t="shared" si="14"/>
        <v>2.9446559999999997</v>
      </c>
      <c r="M207" s="123">
        <f>M206+L207+K207</f>
        <v>38.065156000000002</v>
      </c>
      <c r="N207" s="113"/>
      <c r="O207" s="93"/>
      <c r="P207" s="120"/>
      <c r="Q207" s="113">
        <v>2</v>
      </c>
      <c r="R207" s="93">
        <v>0.3</v>
      </c>
      <c r="S207" s="120">
        <f>R207*Q207</f>
        <v>0.6</v>
      </c>
      <c r="T207" s="114"/>
      <c r="U207" s="92"/>
      <c r="V207" s="93"/>
      <c r="W207" s="93"/>
      <c r="X207" s="121">
        <f t="shared" ref="X207" si="15">W207+S207+P207</f>
        <v>0.6</v>
      </c>
    </row>
    <row r="208" spans="1:24" customFormat="1" ht="15" x14ac:dyDescent="0.25">
      <c r="A208" s="122" t="s">
        <v>71</v>
      </c>
      <c r="B208" s="91">
        <v>9.5000000000000001E-2</v>
      </c>
      <c r="C208" s="92">
        <v>200</v>
      </c>
      <c r="D208" s="92"/>
      <c r="E208" s="92"/>
      <c r="F208" s="91">
        <v>0.5</v>
      </c>
      <c r="G208" s="91">
        <v>0.66</v>
      </c>
      <c r="H208" s="91">
        <v>3.02</v>
      </c>
      <c r="I208" s="91">
        <f t="shared" ref="I208" si="16">0.6*H208*H208</f>
        <v>5.4722399999999993</v>
      </c>
      <c r="J208" s="91">
        <f t="shared" ref="J208:J209" si="17">X208</f>
        <v>0.65</v>
      </c>
      <c r="K208" s="91">
        <f t="shared" ref="K208:K209" si="18">F208*G208</f>
        <v>0.33</v>
      </c>
      <c r="L208" s="91">
        <f t="shared" ref="L208:L209" si="19">J208*I208</f>
        <v>3.5569559999999996</v>
      </c>
      <c r="M208" s="123">
        <f>M207+L208+K208</f>
        <v>41.952112</v>
      </c>
      <c r="N208" s="113"/>
      <c r="O208" s="93"/>
      <c r="P208" s="120"/>
      <c r="Q208" s="113">
        <v>2</v>
      </c>
      <c r="R208" s="93">
        <v>0.3</v>
      </c>
      <c r="S208" s="120">
        <f>R208*Q208</f>
        <v>0.6</v>
      </c>
      <c r="T208" s="114" t="s">
        <v>71</v>
      </c>
      <c r="U208" s="92">
        <v>1</v>
      </c>
      <c r="V208" s="93">
        <v>0.05</v>
      </c>
      <c r="W208" s="93">
        <f>U208*V208</f>
        <v>0.05</v>
      </c>
      <c r="X208" s="121">
        <f t="shared" si="10"/>
        <v>0.65</v>
      </c>
    </row>
    <row r="209" spans="1:24" customFormat="1" ht="15" x14ac:dyDescent="0.25">
      <c r="A209" s="122">
        <v>3</v>
      </c>
      <c r="B209" s="91">
        <v>0.28000000000000003</v>
      </c>
      <c r="C209" s="92">
        <v>315</v>
      </c>
      <c r="D209" s="92"/>
      <c r="E209" s="92"/>
      <c r="F209" s="91">
        <v>3</v>
      </c>
      <c r="G209" s="91">
        <v>0.52</v>
      </c>
      <c r="H209" s="91">
        <v>3.59</v>
      </c>
      <c r="I209" s="91">
        <f t="shared" ref="I209" si="20">0.6*H209*H209</f>
        <v>7.7328599999999996</v>
      </c>
      <c r="J209" s="91">
        <f t="shared" si="17"/>
        <v>1.4000000000000001</v>
      </c>
      <c r="K209" s="91">
        <f t="shared" si="18"/>
        <v>1.56</v>
      </c>
      <c r="L209" s="91">
        <f t="shared" si="19"/>
        <v>10.826004000000001</v>
      </c>
      <c r="M209" s="123">
        <f>M208+L209+K209</f>
        <v>54.338115999999999</v>
      </c>
      <c r="N209" s="113">
        <v>2</v>
      </c>
      <c r="O209" s="93">
        <v>0.55000000000000004</v>
      </c>
      <c r="P209" s="120">
        <f>N209*O209</f>
        <v>1.1000000000000001</v>
      </c>
      <c r="Q209" s="113">
        <v>1</v>
      </c>
      <c r="R209" s="93">
        <v>0.3</v>
      </c>
      <c r="S209" s="120">
        <f>R209*Q209</f>
        <v>0.3</v>
      </c>
      <c r="T209" s="114"/>
      <c r="U209" s="92"/>
      <c r="V209" s="93"/>
      <c r="W209" s="93"/>
      <c r="X209" s="121">
        <f t="shared" si="10"/>
        <v>1.4000000000000001</v>
      </c>
    </row>
    <row r="210" spans="1:24" customFormat="1" ht="15" x14ac:dyDescent="0.25">
      <c r="A210" s="116" t="s">
        <v>72</v>
      </c>
      <c r="B210" s="91"/>
      <c r="C210" s="117"/>
      <c r="D210" s="118"/>
      <c r="E210" s="118"/>
      <c r="F210" s="117"/>
      <c r="G210" s="117"/>
      <c r="H210" s="91"/>
      <c r="I210" s="117"/>
      <c r="J210" s="117"/>
      <c r="K210" s="117"/>
      <c r="L210" s="117">
        <v>25</v>
      </c>
      <c r="M210" s="119">
        <f t="shared" ref="M210" si="21">M209+L210+K210</f>
        <v>79.338115999999999</v>
      </c>
      <c r="N210" s="113"/>
      <c r="O210" s="93"/>
      <c r="P210" s="93"/>
      <c r="Q210" s="113"/>
      <c r="R210" s="93"/>
      <c r="S210" s="120"/>
      <c r="T210" s="114"/>
      <c r="U210" s="92"/>
      <c r="V210" s="93"/>
      <c r="W210" s="93"/>
      <c r="X210" s="121">
        <f t="shared" si="10"/>
        <v>0</v>
      </c>
    </row>
    <row r="211" spans="1:24" customFormat="1" ht="15.75" thickBot="1" x14ac:dyDescent="0.3">
      <c r="A211" s="124"/>
      <c r="B211" s="125"/>
      <c r="C211" s="125"/>
      <c r="D211" s="126"/>
      <c r="E211" s="126"/>
      <c r="F211" s="125"/>
      <c r="G211" s="125"/>
      <c r="H211" s="125"/>
      <c r="I211" s="125"/>
      <c r="J211" s="125"/>
      <c r="K211" s="125"/>
      <c r="L211" s="125"/>
      <c r="M211" s="127"/>
      <c r="N211" s="128"/>
      <c r="O211" s="129"/>
      <c r="P211" s="130"/>
      <c r="Q211" s="128"/>
      <c r="R211" s="129"/>
      <c r="S211" s="130"/>
      <c r="T211" s="131"/>
      <c r="U211" s="132"/>
      <c r="V211" s="129"/>
      <c r="W211" s="129"/>
      <c r="X211" s="133"/>
    </row>
    <row r="212" spans="1:24" customFormat="1" ht="15" x14ac:dyDescent="0.25">
      <c r="A212" s="134"/>
      <c r="B212" s="91"/>
      <c r="C212" s="91"/>
      <c r="D212" s="92"/>
      <c r="E212" s="92"/>
      <c r="F212" s="91"/>
      <c r="G212" s="91"/>
      <c r="H212" s="91"/>
      <c r="I212" s="91"/>
      <c r="J212" s="189" t="s">
        <v>73</v>
      </c>
      <c r="K212" s="180"/>
      <c r="L212" s="195">
        <f>M210*1.21</f>
        <v>95.999120359999992</v>
      </c>
      <c r="M212" s="196"/>
      <c r="N212" s="90"/>
      <c r="O212" s="93"/>
      <c r="P212" s="93"/>
      <c r="Q212" s="92"/>
      <c r="R212" s="93"/>
      <c r="S212" s="93"/>
      <c r="T212" s="93"/>
      <c r="U212" s="92"/>
      <c r="V212" s="93"/>
      <c r="W212" s="93"/>
      <c r="X212" s="91"/>
    </row>
    <row r="213" spans="1:24" customFormat="1" ht="15" x14ac:dyDescent="0.25">
      <c r="A213" s="134"/>
      <c r="B213" s="91"/>
      <c r="C213" s="91"/>
      <c r="D213" s="92"/>
      <c r="E213" s="92"/>
      <c r="F213" s="91"/>
      <c r="G213" s="91"/>
      <c r="H213" s="91"/>
      <c r="I213" s="91"/>
      <c r="J213" s="190"/>
      <c r="K213" s="180"/>
      <c r="L213" s="180"/>
      <c r="M213" s="196"/>
      <c r="N213" s="90"/>
      <c r="O213" s="93"/>
      <c r="P213" s="93"/>
      <c r="Q213" s="92"/>
      <c r="R213" s="93"/>
      <c r="S213" s="93"/>
      <c r="T213" s="93"/>
      <c r="U213" s="92"/>
      <c r="V213" s="93"/>
      <c r="W213" s="93"/>
      <c r="X213" s="91"/>
    </row>
    <row r="214" spans="1:24" customFormat="1" ht="15" x14ac:dyDescent="0.25">
      <c r="A214" s="134"/>
      <c r="B214" s="91"/>
      <c r="C214" s="91"/>
      <c r="D214" s="92"/>
      <c r="E214" s="92"/>
      <c r="F214" s="91"/>
      <c r="G214" s="91"/>
      <c r="H214" s="91"/>
      <c r="I214" s="91"/>
      <c r="J214" s="190"/>
      <c r="K214" s="180"/>
      <c r="L214" s="180"/>
      <c r="M214" s="196"/>
      <c r="N214" s="90"/>
      <c r="O214" s="93"/>
      <c r="P214" s="93"/>
      <c r="Q214" s="92"/>
      <c r="R214" s="93"/>
      <c r="S214" s="93"/>
      <c r="T214" s="93"/>
      <c r="U214" s="92"/>
      <c r="V214" s="93"/>
      <c r="W214" s="93"/>
      <c r="X214" s="91"/>
    </row>
    <row r="215" spans="1:24" customFormat="1" ht="15.75" thickBot="1" x14ac:dyDescent="0.3">
      <c r="A215" s="134"/>
      <c r="B215" s="91"/>
      <c r="C215" s="91"/>
      <c r="D215" s="92"/>
      <c r="E215" s="92"/>
      <c r="F215" s="91"/>
      <c r="G215" s="91"/>
      <c r="H215" s="91"/>
      <c r="I215" s="91"/>
      <c r="J215" s="191"/>
      <c r="K215" s="192"/>
      <c r="L215" s="192"/>
      <c r="M215" s="197"/>
      <c r="N215" s="135"/>
      <c r="O215" s="93"/>
      <c r="P215" s="93"/>
      <c r="Q215" s="92"/>
      <c r="R215" s="93"/>
      <c r="S215" s="93"/>
      <c r="T215" s="93"/>
      <c r="U215" s="92"/>
      <c r="V215" s="93"/>
      <c r="W215" s="93"/>
      <c r="X215" s="91"/>
    </row>
    <row r="216" spans="1:24" customFormat="1" ht="15" x14ac:dyDescent="0.25">
      <c r="A216" s="134"/>
      <c r="B216" s="91"/>
      <c r="C216" s="91"/>
      <c r="D216" s="92"/>
      <c r="E216" s="92"/>
      <c r="F216" s="83"/>
      <c r="G216" s="83"/>
      <c r="H216" s="83"/>
      <c r="I216" s="83"/>
      <c r="J216" s="83"/>
      <c r="K216" s="136"/>
      <c r="L216" s="136"/>
      <c r="M216" s="137"/>
      <c r="N216" s="137"/>
      <c r="O216" s="138"/>
      <c r="P216" s="138"/>
      <c r="Q216" s="138"/>
      <c r="R216" s="138"/>
      <c r="S216" s="83"/>
      <c r="T216" s="83"/>
      <c r="U216" s="83"/>
      <c r="V216" s="83"/>
      <c r="W216" s="83"/>
      <c r="X216" s="83"/>
    </row>
    <row r="217" spans="1:24" customFormat="1" ht="15.75" thickBot="1" x14ac:dyDescent="0.3"/>
    <row r="218" spans="1:24" customFormat="1" ht="15.75" thickTop="1" x14ac:dyDescent="0.25">
      <c r="A218" s="177" t="e">
        <f>#REF!</f>
        <v>#REF!</v>
      </c>
      <c r="B218" s="178"/>
      <c r="C218" s="177">
        <f>B209*1.1</f>
        <v>0.30800000000000005</v>
      </c>
      <c r="D218" s="178"/>
      <c r="E218" s="174" t="s">
        <v>38</v>
      </c>
      <c r="F218" s="183">
        <f>SUM(L212)</f>
        <v>95.999120359999992</v>
      </c>
      <c r="G218" s="184"/>
      <c r="H218" s="174" t="s">
        <v>39</v>
      </c>
      <c r="I218" s="174" t="s">
        <v>40</v>
      </c>
    </row>
    <row r="219" spans="1:24" customFormat="1" ht="15" x14ac:dyDescent="0.25">
      <c r="A219" s="179"/>
      <c r="B219" s="180"/>
      <c r="C219" s="179"/>
      <c r="D219" s="180"/>
      <c r="E219" s="175"/>
      <c r="F219" s="185"/>
      <c r="G219" s="186"/>
      <c r="H219" s="175"/>
      <c r="I219" s="175"/>
    </row>
    <row r="220" spans="1:24" customFormat="1" ht="15" x14ac:dyDescent="0.25">
      <c r="A220" s="179"/>
      <c r="B220" s="180"/>
      <c r="C220" s="179"/>
      <c r="D220" s="180"/>
      <c r="E220" s="175"/>
      <c r="F220" s="185"/>
      <c r="G220" s="186"/>
      <c r="H220" s="175"/>
      <c r="I220" s="175"/>
    </row>
    <row r="221" spans="1:24" customFormat="1" ht="15.75" thickBot="1" x14ac:dyDescent="0.3">
      <c r="A221" s="181"/>
      <c r="B221" s="182"/>
      <c r="C221" s="181"/>
      <c r="D221" s="182"/>
      <c r="E221" s="176"/>
      <c r="F221" s="187"/>
      <c r="G221" s="188"/>
      <c r="H221" s="176"/>
      <c r="I221" s="176"/>
    </row>
    <row r="222" spans="1:24" customFormat="1" ht="15.75" thickTop="1" x14ac:dyDescent="0.25"/>
    <row r="223" spans="1:24" customFormat="1" ht="15" x14ac:dyDescent="0.25"/>
    <row r="224" spans="1:24" customFormat="1" ht="15" x14ac:dyDescent="0.25"/>
    <row r="225" spans="1:24" customFormat="1" ht="15" x14ac:dyDescent="0.25"/>
    <row r="226" spans="1:24" customFormat="1" ht="15.75" thickBot="1" x14ac:dyDescent="0.3">
      <c r="A226" s="83"/>
      <c r="B226" s="83"/>
      <c r="C226" s="83"/>
      <c r="D226" s="83"/>
      <c r="E226" s="84"/>
      <c r="F226" s="83"/>
      <c r="G226" s="83"/>
      <c r="H226" s="83"/>
      <c r="I226" s="83"/>
      <c r="J226" s="83"/>
      <c r="K226" s="83"/>
      <c r="L226" s="83"/>
      <c r="M226" s="83"/>
      <c r="N226" s="83"/>
      <c r="O226" s="83"/>
      <c r="P226" s="83"/>
      <c r="Q226" s="83"/>
      <c r="R226" s="83"/>
      <c r="S226" s="83"/>
      <c r="T226" s="83"/>
      <c r="U226" s="83"/>
      <c r="V226" s="83"/>
      <c r="W226" s="83"/>
      <c r="X226" s="83"/>
    </row>
    <row r="227" spans="1:24" customFormat="1" ht="15" x14ac:dyDescent="0.25">
      <c r="A227" s="193" t="s">
        <v>1</v>
      </c>
      <c r="B227" s="194"/>
      <c r="C227" s="85"/>
      <c r="D227" s="86"/>
      <c r="E227" s="86"/>
      <c r="F227" s="85"/>
      <c r="G227" s="85"/>
      <c r="H227" s="85"/>
      <c r="I227" s="85"/>
      <c r="J227" s="85"/>
      <c r="K227" s="85"/>
      <c r="L227" s="85"/>
      <c r="M227" s="85"/>
      <c r="N227" s="87" t="s">
        <v>2</v>
      </c>
      <c r="O227" s="88"/>
      <c r="P227" s="88"/>
      <c r="Q227" s="86"/>
      <c r="R227" s="88"/>
      <c r="S227" s="88"/>
      <c r="T227" s="88"/>
      <c r="U227" s="86"/>
      <c r="V227" s="88"/>
      <c r="W227" s="88"/>
      <c r="X227" s="89"/>
    </row>
    <row r="228" spans="1:24" customFormat="1" ht="15" x14ac:dyDescent="0.25">
      <c r="A228" s="90"/>
      <c r="B228" s="91"/>
      <c r="C228" s="91"/>
      <c r="D228" s="92"/>
      <c r="E228" s="92"/>
      <c r="F228" s="91"/>
      <c r="G228" s="91"/>
      <c r="H228" s="91"/>
      <c r="I228" s="91"/>
      <c r="J228" s="91"/>
      <c r="K228" s="91"/>
      <c r="L228" s="91"/>
      <c r="M228" s="91"/>
      <c r="N228" s="92"/>
      <c r="O228" s="93"/>
      <c r="P228" s="93"/>
      <c r="Q228" s="92"/>
      <c r="R228" s="93"/>
      <c r="S228" s="93"/>
      <c r="T228" s="93"/>
      <c r="U228" s="92"/>
      <c r="V228" s="93"/>
      <c r="W228" s="93"/>
      <c r="X228" s="94"/>
    </row>
    <row r="229" spans="1:24" customFormat="1" ht="15" x14ac:dyDescent="0.25">
      <c r="A229" s="95" t="s">
        <v>3</v>
      </c>
      <c r="B229" s="96" t="s">
        <v>4</v>
      </c>
      <c r="C229" s="96" t="s">
        <v>5</v>
      </c>
      <c r="D229" s="97" t="s">
        <v>5</v>
      </c>
      <c r="E229" s="97" t="s">
        <v>5</v>
      </c>
      <c r="F229" s="96" t="s">
        <v>6</v>
      </c>
      <c r="G229" s="96" t="s">
        <v>7</v>
      </c>
      <c r="H229" s="96" t="s">
        <v>8</v>
      </c>
      <c r="I229" s="96" t="s">
        <v>9</v>
      </c>
      <c r="J229" s="96" t="s">
        <v>10</v>
      </c>
      <c r="K229" s="96" t="s">
        <v>11</v>
      </c>
      <c r="L229" s="96"/>
      <c r="M229" s="96"/>
      <c r="N229" s="98" t="s">
        <v>12</v>
      </c>
      <c r="O229" s="99"/>
      <c r="P229" s="99"/>
      <c r="Q229" s="98" t="s">
        <v>13</v>
      </c>
      <c r="R229" s="99"/>
      <c r="S229" s="99"/>
      <c r="T229" s="100" t="s">
        <v>14</v>
      </c>
      <c r="U229" s="97"/>
      <c r="V229" s="99"/>
      <c r="W229" s="99"/>
      <c r="X229" s="101" t="s">
        <v>15</v>
      </c>
    </row>
    <row r="230" spans="1:24" customFormat="1" ht="15" x14ac:dyDescent="0.25">
      <c r="A230" s="102" t="s">
        <v>16</v>
      </c>
      <c r="B230" s="103" t="s">
        <v>17</v>
      </c>
      <c r="C230" s="103" t="s">
        <v>18</v>
      </c>
      <c r="D230" s="104" t="s">
        <v>19</v>
      </c>
      <c r="E230" s="104" t="s">
        <v>20</v>
      </c>
      <c r="F230" s="103" t="s">
        <v>21</v>
      </c>
      <c r="G230" s="103" t="s">
        <v>22</v>
      </c>
      <c r="H230" s="103" t="s">
        <v>23</v>
      </c>
      <c r="I230" s="103" t="s">
        <v>24</v>
      </c>
      <c r="J230" s="103"/>
      <c r="K230" s="103" t="s">
        <v>25</v>
      </c>
      <c r="L230" s="103" t="s">
        <v>26</v>
      </c>
      <c r="M230" s="103" t="s">
        <v>27</v>
      </c>
      <c r="N230" s="105" t="s">
        <v>28</v>
      </c>
      <c r="O230" s="106" t="s">
        <v>29</v>
      </c>
      <c r="P230" s="106" t="s">
        <v>30</v>
      </c>
      <c r="Q230" s="105" t="s">
        <v>28</v>
      </c>
      <c r="R230" s="106" t="s">
        <v>29</v>
      </c>
      <c r="S230" s="106" t="s">
        <v>30</v>
      </c>
      <c r="T230" s="107"/>
      <c r="U230" s="104" t="s">
        <v>28</v>
      </c>
      <c r="V230" s="106" t="s">
        <v>29</v>
      </c>
      <c r="W230" s="108" t="s">
        <v>30</v>
      </c>
      <c r="X230" s="109" t="s">
        <v>31</v>
      </c>
    </row>
    <row r="231" spans="1:24" customFormat="1" ht="15" x14ac:dyDescent="0.25">
      <c r="A231" s="95" t="s">
        <v>32</v>
      </c>
      <c r="B231" s="110"/>
      <c r="C231" s="110"/>
      <c r="D231" s="111"/>
      <c r="E231" s="111"/>
      <c r="F231" s="110"/>
      <c r="G231" s="110"/>
      <c r="H231" s="110"/>
      <c r="I231" s="110"/>
      <c r="J231" s="110"/>
      <c r="K231" s="110"/>
      <c r="L231" s="110"/>
      <c r="M231" s="112"/>
      <c r="N231" s="113"/>
      <c r="O231" s="93"/>
      <c r="P231" s="93"/>
      <c r="Q231" s="113"/>
      <c r="R231" s="93"/>
      <c r="S231" s="93"/>
      <c r="T231" s="114"/>
      <c r="U231" s="92"/>
      <c r="V231" s="93"/>
      <c r="W231" s="93"/>
      <c r="X231" s="115"/>
    </row>
    <row r="232" spans="1:24" customFormat="1" ht="15" x14ac:dyDescent="0.25">
      <c r="A232" s="116" t="s">
        <v>52</v>
      </c>
      <c r="B232" s="91"/>
      <c r="C232" s="117"/>
      <c r="D232" s="118"/>
      <c r="E232" s="118"/>
      <c r="F232" s="117"/>
      <c r="G232" s="117"/>
      <c r="H232" s="117"/>
      <c r="I232" s="117"/>
      <c r="J232" s="117"/>
      <c r="K232" s="117"/>
      <c r="L232" s="117">
        <v>25</v>
      </c>
      <c r="M232" s="119">
        <f t="shared" ref="M232" si="22">M231+L232+K232</f>
        <v>25</v>
      </c>
      <c r="N232" s="113"/>
      <c r="O232" s="93"/>
      <c r="P232" s="93"/>
      <c r="Q232" s="113"/>
      <c r="R232" s="93"/>
      <c r="S232" s="120"/>
      <c r="T232" s="114"/>
      <c r="U232" s="92"/>
      <c r="V232" s="93"/>
      <c r="W232" s="93"/>
      <c r="X232" s="121">
        <f t="shared" ref="X232:X239" si="23">W232+S232+P232</f>
        <v>0</v>
      </c>
    </row>
    <row r="233" spans="1:24" customFormat="1" ht="15" x14ac:dyDescent="0.25">
      <c r="A233" s="122">
        <v>1</v>
      </c>
      <c r="B233" s="91">
        <v>5.0999999999999997E-2</v>
      </c>
      <c r="C233" s="92">
        <v>150</v>
      </c>
      <c r="D233" s="92"/>
      <c r="E233" s="92"/>
      <c r="F233" s="91">
        <v>9</v>
      </c>
      <c r="G233" s="91">
        <v>0.87</v>
      </c>
      <c r="H233" s="91">
        <v>2.89</v>
      </c>
      <c r="I233" s="91">
        <f t="shared" ref="I233:I236" si="24">0.6*H233*H233</f>
        <v>5.01126</v>
      </c>
      <c r="J233" s="91">
        <f t="shared" ref="J233:J236" si="25">X233</f>
        <v>1.3</v>
      </c>
      <c r="K233" s="91">
        <f t="shared" ref="K233:K236" si="26">F233*G233</f>
        <v>7.83</v>
      </c>
      <c r="L233" s="91">
        <f t="shared" ref="L233:L236" si="27">J233*I233</f>
        <v>6.5146380000000006</v>
      </c>
      <c r="M233" s="123">
        <f>M232+L233+K233</f>
        <v>39.344638000000003</v>
      </c>
      <c r="N233" s="113">
        <v>2</v>
      </c>
      <c r="O233" s="93">
        <v>0.55000000000000004</v>
      </c>
      <c r="P233" s="120">
        <f>N233*O233</f>
        <v>1.1000000000000001</v>
      </c>
      <c r="Q233" s="113"/>
      <c r="R233" s="93"/>
      <c r="S233" s="120"/>
      <c r="T233" s="114" t="s">
        <v>53</v>
      </c>
      <c r="U233" s="92">
        <v>1</v>
      </c>
      <c r="V233" s="93">
        <v>0.2</v>
      </c>
      <c r="W233" s="93">
        <f>U233*V233</f>
        <v>0.2</v>
      </c>
      <c r="X233" s="121">
        <f t="shared" si="23"/>
        <v>1.3</v>
      </c>
    </row>
    <row r="234" spans="1:24" customFormat="1" ht="15" x14ac:dyDescent="0.25">
      <c r="A234" s="122" t="s">
        <v>71</v>
      </c>
      <c r="B234" s="91">
        <v>9.9000000000000005E-2</v>
      </c>
      <c r="C234" s="92">
        <v>200</v>
      </c>
      <c r="D234" s="92"/>
      <c r="E234" s="92"/>
      <c r="F234" s="91">
        <v>0.5</v>
      </c>
      <c r="G234" s="91">
        <v>0.71</v>
      </c>
      <c r="H234" s="91">
        <v>3.15</v>
      </c>
      <c r="I234" s="91">
        <f t="shared" ref="I234" si="28">0.6*H234*H234</f>
        <v>5.9534999999999991</v>
      </c>
      <c r="J234" s="91">
        <f t="shared" ref="J234:J235" si="29">X234</f>
        <v>0.05</v>
      </c>
      <c r="K234" s="91">
        <f t="shared" ref="K234:K235" si="30">F234*G234</f>
        <v>0.35499999999999998</v>
      </c>
      <c r="L234" s="91">
        <f t="shared" ref="L234:L235" si="31">J234*I234</f>
        <v>0.29767499999999997</v>
      </c>
      <c r="M234" s="123">
        <f>M233+L234+K234</f>
        <v>39.997312999999998</v>
      </c>
      <c r="N234" s="113"/>
      <c r="O234" s="93"/>
      <c r="P234" s="120"/>
      <c r="Q234" s="113"/>
      <c r="R234" s="93"/>
      <c r="S234" s="120"/>
      <c r="T234" s="114" t="s">
        <v>71</v>
      </c>
      <c r="U234" s="92">
        <v>1</v>
      </c>
      <c r="V234" s="93">
        <v>0.05</v>
      </c>
      <c r="W234" s="93">
        <f>U234*V234</f>
        <v>0.05</v>
      </c>
      <c r="X234" s="121">
        <f t="shared" ref="X234:X235" si="32">W234+S234+P234</f>
        <v>0.05</v>
      </c>
    </row>
    <row r="235" spans="1:24" customFormat="1" ht="15" x14ac:dyDescent="0.25">
      <c r="A235" s="122">
        <v>2</v>
      </c>
      <c r="B235" s="91">
        <v>9.9000000000000005E-2</v>
      </c>
      <c r="C235" s="92">
        <v>200</v>
      </c>
      <c r="D235" s="92"/>
      <c r="E235" s="92"/>
      <c r="F235" s="91">
        <v>12</v>
      </c>
      <c r="G235" s="91">
        <v>0.71</v>
      </c>
      <c r="H235" s="91">
        <v>3.15</v>
      </c>
      <c r="I235" s="91">
        <f t="shared" ref="I235" si="33">0.6*H235*H235</f>
        <v>5.9534999999999991</v>
      </c>
      <c r="J235" s="91">
        <f t="shared" si="29"/>
        <v>0.6</v>
      </c>
      <c r="K235" s="91">
        <f t="shared" si="30"/>
        <v>8.52</v>
      </c>
      <c r="L235" s="91">
        <f t="shared" si="31"/>
        <v>3.5720999999999994</v>
      </c>
      <c r="M235" s="123">
        <f t="shared" ref="M235:M238" si="34">M234+L235+K235</f>
        <v>52.089412999999993</v>
      </c>
      <c r="N235" s="113"/>
      <c r="O235" s="93"/>
      <c r="P235" s="120"/>
      <c r="Q235" s="113">
        <v>2</v>
      </c>
      <c r="R235" s="93">
        <v>0.3</v>
      </c>
      <c r="S235" s="120">
        <f>R235*Q235</f>
        <v>0.6</v>
      </c>
      <c r="T235" s="114"/>
      <c r="U235" s="92"/>
      <c r="V235" s="93"/>
      <c r="W235" s="93"/>
      <c r="X235" s="121">
        <f t="shared" si="32"/>
        <v>0.6</v>
      </c>
    </row>
    <row r="236" spans="1:24" customFormat="1" ht="15" x14ac:dyDescent="0.25">
      <c r="A236" s="122">
        <v>3</v>
      </c>
      <c r="B236" s="91">
        <v>0.28999999999999998</v>
      </c>
      <c r="C236" s="92">
        <v>250</v>
      </c>
      <c r="D236" s="92"/>
      <c r="E236" s="92"/>
      <c r="F236" s="91">
        <v>12</v>
      </c>
      <c r="G236" s="91">
        <v>0.94</v>
      </c>
      <c r="H236" s="91">
        <v>4.26</v>
      </c>
      <c r="I236" s="91">
        <f t="shared" si="24"/>
        <v>10.888559999999998</v>
      </c>
      <c r="J236" s="91">
        <f t="shared" si="25"/>
        <v>0.6</v>
      </c>
      <c r="K236" s="91">
        <f t="shared" si="26"/>
        <v>11.28</v>
      </c>
      <c r="L236" s="91">
        <f t="shared" si="27"/>
        <v>6.5331359999999989</v>
      </c>
      <c r="M236" s="123">
        <f t="shared" si="34"/>
        <v>69.902548999999993</v>
      </c>
      <c r="N236" s="113"/>
      <c r="O236" s="93"/>
      <c r="P236" s="120"/>
      <c r="Q236" s="113">
        <v>2</v>
      </c>
      <c r="R236" s="93">
        <v>0.3</v>
      </c>
      <c r="S236" s="120">
        <f>R236*Q236</f>
        <v>0.6</v>
      </c>
      <c r="T236" s="114"/>
      <c r="U236" s="92"/>
      <c r="V236" s="93"/>
      <c r="W236" s="93"/>
      <c r="X236" s="121">
        <f t="shared" si="23"/>
        <v>0.6</v>
      </c>
    </row>
    <row r="237" spans="1:24" customFormat="1" ht="15" x14ac:dyDescent="0.25">
      <c r="A237" s="122" t="s">
        <v>71</v>
      </c>
      <c r="B237" s="91">
        <v>0.14000000000000001</v>
      </c>
      <c r="C237" s="92">
        <v>250</v>
      </c>
      <c r="D237" s="92"/>
      <c r="E237" s="92"/>
      <c r="F237" s="91">
        <v>0.5</v>
      </c>
      <c r="G237" s="91">
        <v>0.45</v>
      </c>
      <c r="H237" s="91">
        <v>2.85</v>
      </c>
      <c r="I237" s="91">
        <f t="shared" ref="I237:I238" si="35">0.6*H237*H237</f>
        <v>4.8734999999999999</v>
      </c>
      <c r="J237" s="91">
        <f t="shared" ref="J237:J238" si="36">X237</f>
        <v>0.05</v>
      </c>
      <c r="K237" s="91">
        <f t="shared" ref="K237:K238" si="37">F237*G237</f>
        <v>0.22500000000000001</v>
      </c>
      <c r="L237" s="91">
        <f t="shared" ref="L237:L238" si="38">J237*I237</f>
        <v>0.243675</v>
      </c>
      <c r="M237" s="123">
        <f>M236+L237+K237</f>
        <v>70.371223999999984</v>
      </c>
      <c r="N237" s="113"/>
      <c r="O237" s="93"/>
      <c r="P237" s="120"/>
      <c r="Q237" s="113"/>
      <c r="R237" s="93"/>
      <c r="S237" s="120"/>
      <c r="T237" s="114" t="s">
        <v>71</v>
      </c>
      <c r="U237" s="92">
        <v>1</v>
      </c>
      <c r="V237" s="93">
        <v>0.05</v>
      </c>
      <c r="W237" s="93">
        <f>U237*V237</f>
        <v>0.05</v>
      </c>
      <c r="X237" s="121">
        <f t="shared" ref="X237:X238" si="39">W237+S237+P237</f>
        <v>0.05</v>
      </c>
    </row>
    <row r="238" spans="1:24" customFormat="1" ht="15" x14ac:dyDescent="0.25">
      <c r="A238" s="122">
        <v>4</v>
      </c>
      <c r="B238" s="91">
        <v>0.26900000000000002</v>
      </c>
      <c r="C238" s="92">
        <v>315</v>
      </c>
      <c r="D238" s="92"/>
      <c r="E238" s="92"/>
      <c r="F238" s="91">
        <v>12</v>
      </c>
      <c r="G238" s="91">
        <v>0.48</v>
      </c>
      <c r="H238" s="91">
        <v>3.45</v>
      </c>
      <c r="I238" s="91">
        <f t="shared" si="35"/>
        <v>7.1414999999999997</v>
      </c>
      <c r="J238" s="91">
        <f t="shared" si="36"/>
        <v>1.1499999999999999</v>
      </c>
      <c r="K238" s="91">
        <f t="shared" si="37"/>
        <v>5.76</v>
      </c>
      <c r="L238" s="91">
        <f t="shared" si="38"/>
        <v>8.2127249999999989</v>
      </c>
      <c r="M238" s="123">
        <f t="shared" si="34"/>
        <v>84.343948999999995</v>
      </c>
      <c r="N238" s="113">
        <v>1</v>
      </c>
      <c r="O238" s="93">
        <v>0.55000000000000004</v>
      </c>
      <c r="P238" s="120">
        <f>N238*O238</f>
        <v>0.55000000000000004</v>
      </c>
      <c r="Q238" s="113">
        <v>2</v>
      </c>
      <c r="R238" s="93">
        <v>0.3</v>
      </c>
      <c r="S238" s="120">
        <f>R238*Q238</f>
        <v>0.6</v>
      </c>
      <c r="T238" s="114"/>
      <c r="U238" s="92"/>
      <c r="V238" s="93"/>
      <c r="W238" s="93"/>
      <c r="X238" s="121">
        <f t="shared" si="39"/>
        <v>1.1499999999999999</v>
      </c>
    </row>
    <row r="239" spans="1:24" customFormat="1" ht="15" x14ac:dyDescent="0.25">
      <c r="A239" s="116" t="s">
        <v>72</v>
      </c>
      <c r="B239" s="91"/>
      <c r="C239" s="117"/>
      <c r="D239" s="118"/>
      <c r="E239" s="118"/>
      <c r="F239" s="117"/>
      <c r="G239" s="117"/>
      <c r="H239" s="117"/>
      <c r="I239" s="117"/>
      <c r="J239" s="117"/>
      <c r="K239" s="117"/>
      <c r="L239" s="117">
        <v>25</v>
      </c>
      <c r="M239" s="119">
        <f>M238+L239+K239</f>
        <v>109.34394899999999</v>
      </c>
      <c r="N239" s="113"/>
      <c r="O239" s="93"/>
      <c r="P239" s="93"/>
      <c r="Q239" s="113"/>
      <c r="R239" s="93"/>
      <c r="S239" s="120"/>
      <c r="T239" s="114"/>
      <c r="U239" s="92"/>
      <c r="V239" s="93"/>
      <c r="W239" s="93"/>
      <c r="X239" s="121">
        <f t="shared" si="23"/>
        <v>0</v>
      </c>
    </row>
    <row r="240" spans="1:24" customFormat="1" ht="15.75" thickBot="1" x14ac:dyDescent="0.3">
      <c r="A240" s="124"/>
      <c r="B240" s="125"/>
      <c r="C240" s="125"/>
      <c r="D240" s="126"/>
      <c r="E240" s="126"/>
      <c r="F240" s="125"/>
      <c r="G240" s="125"/>
      <c r="H240" s="125"/>
      <c r="I240" s="125"/>
      <c r="J240" s="125"/>
      <c r="K240" s="125"/>
      <c r="L240" s="125"/>
      <c r="M240" s="127"/>
      <c r="N240" s="128"/>
      <c r="O240" s="129"/>
      <c r="P240" s="130"/>
      <c r="Q240" s="128"/>
      <c r="R240" s="129"/>
      <c r="S240" s="130"/>
      <c r="T240" s="131"/>
      <c r="U240" s="132"/>
      <c r="V240" s="129"/>
      <c r="W240" s="129"/>
      <c r="X240" s="133"/>
    </row>
    <row r="241" spans="1:24" customFormat="1" ht="15" x14ac:dyDescent="0.25">
      <c r="A241" s="134"/>
      <c r="B241" s="91"/>
      <c r="C241" s="91"/>
      <c r="D241" s="92"/>
      <c r="E241" s="92"/>
      <c r="F241" s="91"/>
      <c r="G241" s="91"/>
      <c r="H241" s="91"/>
      <c r="I241" s="91"/>
      <c r="J241" s="189" t="s">
        <v>73</v>
      </c>
      <c r="K241" s="180"/>
      <c r="L241" s="195">
        <f>M239*1.21</f>
        <v>132.30617828999999</v>
      </c>
      <c r="M241" s="196"/>
      <c r="N241" s="90"/>
      <c r="O241" s="93"/>
      <c r="P241" s="93"/>
      <c r="Q241" s="92"/>
      <c r="R241" s="93"/>
      <c r="S241" s="93"/>
      <c r="T241" s="93"/>
      <c r="U241" s="92"/>
      <c r="V241" s="93"/>
      <c r="W241" s="93"/>
      <c r="X241" s="91"/>
    </row>
    <row r="242" spans="1:24" customFormat="1" ht="15" x14ac:dyDescent="0.25">
      <c r="A242" s="134"/>
      <c r="B242" s="91"/>
      <c r="C242" s="91"/>
      <c r="D242" s="92"/>
      <c r="E242" s="92"/>
      <c r="F242" s="91"/>
      <c r="G242" s="91"/>
      <c r="H242" s="91"/>
      <c r="I242" s="91"/>
      <c r="J242" s="190"/>
      <c r="K242" s="180"/>
      <c r="L242" s="180"/>
      <c r="M242" s="196"/>
      <c r="N242" s="90"/>
      <c r="O242" s="93"/>
      <c r="P242" s="93"/>
      <c r="Q242" s="92"/>
      <c r="R242" s="93"/>
      <c r="S242" s="93"/>
      <c r="T242" s="93"/>
      <c r="U242" s="92"/>
      <c r="V242" s="93"/>
      <c r="W242" s="93"/>
      <c r="X242" s="91"/>
    </row>
    <row r="243" spans="1:24" customFormat="1" ht="15" x14ac:dyDescent="0.25">
      <c r="A243" s="134"/>
      <c r="B243" s="91"/>
      <c r="C243" s="91"/>
      <c r="D243" s="92"/>
      <c r="E243" s="92"/>
      <c r="F243" s="91"/>
      <c r="G243" s="91"/>
      <c r="H243" s="91"/>
      <c r="I243" s="91"/>
      <c r="J243" s="190"/>
      <c r="K243" s="180"/>
      <c r="L243" s="180"/>
      <c r="M243" s="196"/>
      <c r="N243" s="90"/>
      <c r="O243" s="93"/>
      <c r="P243" s="93"/>
      <c r="Q243" s="92"/>
      <c r="R243" s="93"/>
      <c r="S243" s="93"/>
      <c r="T243" s="93"/>
      <c r="U243" s="92"/>
      <c r="V243" s="93"/>
      <c r="W243" s="93"/>
      <c r="X243" s="91"/>
    </row>
    <row r="244" spans="1:24" customFormat="1" ht="15.75" thickBot="1" x14ac:dyDescent="0.3">
      <c r="A244" s="134"/>
      <c r="B244" s="91"/>
      <c r="C244" s="91"/>
      <c r="D244" s="92"/>
      <c r="E244" s="92"/>
      <c r="F244" s="91"/>
      <c r="G244" s="91"/>
      <c r="H244" s="91"/>
      <c r="I244" s="91"/>
      <c r="J244" s="191"/>
      <c r="K244" s="192"/>
      <c r="L244" s="192"/>
      <c r="M244" s="197"/>
      <c r="N244" s="135"/>
      <c r="O244" s="93"/>
      <c r="P244" s="93"/>
      <c r="Q244" s="92"/>
      <c r="R244" s="93"/>
      <c r="S244" s="93"/>
      <c r="T244" s="93"/>
      <c r="U244" s="92"/>
      <c r="V244" s="93"/>
      <c r="W244" s="93"/>
      <c r="X244" s="91"/>
    </row>
    <row r="245" spans="1:24" customFormat="1" ht="15" x14ac:dyDescent="0.25">
      <c r="A245" s="134"/>
      <c r="B245" s="91"/>
      <c r="C245" s="91"/>
      <c r="D245" s="92"/>
      <c r="E245" s="92"/>
      <c r="F245" s="83"/>
      <c r="G245" s="83"/>
      <c r="H245" s="83"/>
      <c r="I245" s="83"/>
      <c r="J245" s="83"/>
      <c r="K245" s="136"/>
      <c r="L245" s="136"/>
      <c r="M245" s="137"/>
      <c r="N245" s="137"/>
      <c r="O245" s="138"/>
      <c r="P245" s="138"/>
      <c r="Q245" s="138"/>
      <c r="R245" s="138"/>
      <c r="S245" s="83"/>
      <c r="T245" s="83"/>
      <c r="U245" s="83"/>
      <c r="V245" s="83"/>
      <c r="W245" s="83"/>
      <c r="X245" s="83"/>
    </row>
    <row r="246" spans="1:24" customFormat="1" ht="15.75" thickBot="1" x14ac:dyDescent="0.3">
      <c r="P246" s="91"/>
    </row>
    <row r="247" spans="1:24" customFormat="1" ht="15.75" thickTop="1" x14ac:dyDescent="0.25">
      <c r="A247" s="177" t="e">
        <f>#REF!</f>
        <v>#REF!</v>
      </c>
      <c r="B247" s="178"/>
      <c r="C247" s="177">
        <f>B236*1.1</f>
        <v>0.31900000000000001</v>
      </c>
      <c r="D247" s="178"/>
      <c r="E247" s="174" t="s">
        <v>38</v>
      </c>
      <c r="F247" s="183">
        <f>SUM(L241)</f>
        <v>132.30617828999999</v>
      </c>
      <c r="G247" s="184"/>
      <c r="H247" s="174" t="s">
        <v>39</v>
      </c>
      <c r="I247" s="174" t="s">
        <v>40</v>
      </c>
      <c r="P247" s="91"/>
    </row>
    <row r="248" spans="1:24" customFormat="1" ht="15" x14ac:dyDescent="0.25">
      <c r="A248" s="179"/>
      <c r="B248" s="180"/>
      <c r="C248" s="179"/>
      <c r="D248" s="180"/>
      <c r="E248" s="175"/>
      <c r="F248" s="185"/>
      <c r="G248" s="186"/>
      <c r="H248" s="175"/>
      <c r="I248" s="175"/>
      <c r="P248" s="91"/>
    </row>
    <row r="249" spans="1:24" customFormat="1" ht="15" x14ac:dyDescent="0.25">
      <c r="A249" s="179"/>
      <c r="B249" s="180"/>
      <c r="C249" s="179"/>
      <c r="D249" s="180"/>
      <c r="E249" s="175"/>
      <c r="F249" s="185"/>
      <c r="G249" s="186"/>
      <c r="H249" s="175"/>
      <c r="I249" s="175"/>
      <c r="P249" s="91"/>
    </row>
    <row r="250" spans="1:24" customFormat="1" ht="15.75" thickBot="1" x14ac:dyDescent="0.3">
      <c r="A250" s="181"/>
      <c r="B250" s="182"/>
      <c r="C250" s="181"/>
      <c r="D250" s="182"/>
      <c r="E250" s="176"/>
      <c r="F250" s="187"/>
      <c r="G250" s="188"/>
      <c r="H250" s="176"/>
      <c r="I250" s="176"/>
      <c r="P250" s="91"/>
    </row>
    <row r="251" spans="1:24" customFormat="1" ht="15.75" thickTop="1" x14ac:dyDescent="0.25"/>
    <row r="252" spans="1:24" customFormat="1" ht="15" x14ac:dyDescent="0.25"/>
    <row r="253" spans="1:24" customFormat="1" ht="15" x14ac:dyDescent="0.25"/>
    <row r="254" spans="1:24" customFormat="1" ht="15" x14ac:dyDescent="0.25"/>
    <row r="255" spans="1:24" customFormat="1" ht="15.75" thickBot="1" x14ac:dyDescent="0.3">
      <c r="A255" s="83"/>
      <c r="B255" s="83"/>
      <c r="C255" s="83"/>
      <c r="D255" s="83"/>
      <c r="E255" s="84"/>
      <c r="F255" s="83"/>
      <c r="G255" s="83"/>
      <c r="H255" s="83"/>
      <c r="I255" s="83"/>
      <c r="J255" s="83"/>
      <c r="K255" s="83"/>
      <c r="L255" s="83"/>
      <c r="M255" s="83"/>
      <c r="N255" s="83"/>
      <c r="O255" s="83"/>
      <c r="P255" s="83"/>
      <c r="Q255" s="83"/>
      <c r="R255" s="83"/>
      <c r="S255" s="83"/>
      <c r="T255" s="83"/>
      <c r="U255" s="83"/>
      <c r="V255" s="83"/>
      <c r="W255" s="83"/>
      <c r="X255" s="83"/>
    </row>
    <row r="256" spans="1:24" customFormat="1" ht="15" x14ac:dyDescent="0.25">
      <c r="A256" s="193" t="s">
        <v>1</v>
      </c>
      <c r="B256" s="194"/>
      <c r="C256" s="85"/>
      <c r="D256" s="86"/>
      <c r="E256" s="86"/>
      <c r="F256" s="85"/>
      <c r="G256" s="85"/>
      <c r="H256" s="85"/>
      <c r="I256" s="85"/>
      <c r="J256" s="85"/>
      <c r="K256" s="85"/>
      <c r="L256" s="85"/>
      <c r="M256" s="85"/>
      <c r="N256" s="87" t="s">
        <v>2</v>
      </c>
      <c r="O256" s="88"/>
      <c r="P256" s="88"/>
      <c r="Q256" s="86"/>
      <c r="R256" s="88"/>
      <c r="S256" s="88"/>
      <c r="T256" s="88"/>
      <c r="U256" s="86"/>
      <c r="V256" s="88"/>
      <c r="W256" s="88"/>
      <c r="X256" s="89"/>
    </row>
    <row r="257" spans="1:24" customFormat="1" ht="15" x14ac:dyDescent="0.25">
      <c r="A257" s="90"/>
      <c r="B257" s="91"/>
      <c r="C257" s="91"/>
      <c r="D257" s="92"/>
      <c r="E257" s="92"/>
      <c r="F257" s="91"/>
      <c r="G257" s="91"/>
      <c r="H257" s="91"/>
      <c r="I257" s="91"/>
      <c r="J257" s="91"/>
      <c r="K257" s="91"/>
      <c r="L257" s="91"/>
      <c r="M257" s="91"/>
      <c r="N257" s="92"/>
      <c r="O257" s="93"/>
      <c r="P257" s="93"/>
      <c r="Q257" s="92"/>
      <c r="R257" s="93"/>
      <c r="S257" s="93"/>
      <c r="T257" s="93"/>
      <c r="U257" s="92"/>
      <c r="V257" s="93"/>
      <c r="W257" s="93"/>
      <c r="X257" s="94"/>
    </row>
    <row r="258" spans="1:24" customFormat="1" ht="15" x14ac:dyDescent="0.25">
      <c r="A258" s="95" t="s">
        <v>3</v>
      </c>
      <c r="B258" s="96" t="s">
        <v>4</v>
      </c>
      <c r="C258" s="96" t="s">
        <v>5</v>
      </c>
      <c r="D258" s="97" t="s">
        <v>5</v>
      </c>
      <c r="E258" s="97" t="s">
        <v>5</v>
      </c>
      <c r="F258" s="96" t="s">
        <v>6</v>
      </c>
      <c r="G258" s="96" t="s">
        <v>7</v>
      </c>
      <c r="H258" s="96" t="s">
        <v>8</v>
      </c>
      <c r="I258" s="96" t="s">
        <v>9</v>
      </c>
      <c r="J258" s="96" t="s">
        <v>10</v>
      </c>
      <c r="K258" s="96" t="s">
        <v>11</v>
      </c>
      <c r="L258" s="96"/>
      <c r="M258" s="96"/>
      <c r="N258" s="98" t="s">
        <v>12</v>
      </c>
      <c r="O258" s="99"/>
      <c r="P258" s="99"/>
      <c r="Q258" s="98" t="s">
        <v>13</v>
      </c>
      <c r="R258" s="99"/>
      <c r="S258" s="99"/>
      <c r="T258" s="100" t="s">
        <v>14</v>
      </c>
      <c r="U258" s="97"/>
      <c r="V258" s="99"/>
      <c r="W258" s="99"/>
      <c r="X258" s="101" t="s">
        <v>15</v>
      </c>
    </row>
    <row r="259" spans="1:24" customFormat="1" ht="15" x14ac:dyDescent="0.25">
      <c r="A259" s="102" t="s">
        <v>16</v>
      </c>
      <c r="B259" s="103" t="s">
        <v>17</v>
      </c>
      <c r="C259" s="103" t="s">
        <v>18</v>
      </c>
      <c r="D259" s="104" t="s">
        <v>19</v>
      </c>
      <c r="E259" s="104" t="s">
        <v>20</v>
      </c>
      <c r="F259" s="103" t="s">
        <v>21</v>
      </c>
      <c r="G259" s="103" t="s">
        <v>22</v>
      </c>
      <c r="H259" s="103" t="s">
        <v>23</v>
      </c>
      <c r="I259" s="103" t="s">
        <v>24</v>
      </c>
      <c r="J259" s="103"/>
      <c r="K259" s="103" t="s">
        <v>25</v>
      </c>
      <c r="L259" s="103" t="s">
        <v>26</v>
      </c>
      <c r="M259" s="103" t="s">
        <v>27</v>
      </c>
      <c r="N259" s="105" t="s">
        <v>28</v>
      </c>
      <c r="O259" s="106" t="s">
        <v>29</v>
      </c>
      <c r="P259" s="106" t="s">
        <v>30</v>
      </c>
      <c r="Q259" s="105" t="s">
        <v>28</v>
      </c>
      <c r="R259" s="106" t="s">
        <v>29</v>
      </c>
      <c r="S259" s="106" t="s">
        <v>30</v>
      </c>
      <c r="T259" s="107"/>
      <c r="U259" s="104" t="s">
        <v>28</v>
      </c>
      <c r="V259" s="106" t="s">
        <v>29</v>
      </c>
      <c r="W259" s="108" t="s">
        <v>30</v>
      </c>
      <c r="X259" s="109" t="s">
        <v>31</v>
      </c>
    </row>
    <row r="260" spans="1:24" customFormat="1" ht="15" x14ac:dyDescent="0.25">
      <c r="A260" s="95" t="s">
        <v>32</v>
      </c>
      <c r="B260" s="110"/>
      <c r="C260" s="110"/>
      <c r="D260" s="111"/>
      <c r="E260" s="111"/>
      <c r="F260" s="110"/>
      <c r="G260" s="110"/>
      <c r="H260" s="110"/>
      <c r="I260" s="110"/>
      <c r="J260" s="110"/>
      <c r="K260" s="110"/>
      <c r="L260" s="110"/>
      <c r="M260" s="112"/>
      <c r="N260" s="113"/>
      <c r="O260" s="93"/>
      <c r="P260" s="93"/>
      <c r="Q260" s="113"/>
      <c r="R260" s="93"/>
      <c r="S260" s="93"/>
      <c r="T260" s="114"/>
      <c r="U260" s="92"/>
      <c r="V260" s="93"/>
      <c r="W260" s="93"/>
      <c r="X260" s="115"/>
    </row>
    <row r="261" spans="1:24" customFormat="1" ht="15" x14ac:dyDescent="0.25">
      <c r="A261" s="116" t="s">
        <v>52</v>
      </c>
      <c r="B261" s="91"/>
      <c r="C261" s="117"/>
      <c r="D261" s="118"/>
      <c r="E261" s="118"/>
      <c r="F261" s="117"/>
      <c r="G261" s="117"/>
      <c r="H261" s="117"/>
      <c r="I261" s="117"/>
      <c r="J261" s="117"/>
      <c r="K261" s="117"/>
      <c r="L261" s="117">
        <v>25</v>
      </c>
      <c r="M261" s="119">
        <f t="shared" ref="M261" si="40">M260+L261+K261</f>
        <v>25</v>
      </c>
      <c r="N261" s="113"/>
      <c r="O261" s="93"/>
      <c r="P261" s="93"/>
      <c r="Q261" s="113"/>
      <c r="R261" s="93"/>
      <c r="S261" s="120"/>
      <c r="T261" s="114"/>
      <c r="U261" s="92"/>
      <c r="V261" s="93"/>
      <c r="W261" s="93"/>
      <c r="X261" s="121">
        <f t="shared" ref="X261:X266" si="41">W261+S261+P261</f>
        <v>0</v>
      </c>
    </row>
    <row r="262" spans="1:24" customFormat="1" ht="15" x14ac:dyDescent="0.25">
      <c r="A262" s="122">
        <v>1</v>
      </c>
      <c r="B262" s="91">
        <v>2.5000000000000001E-2</v>
      </c>
      <c r="C262" s="92">
        <v>125</v>
      </c>
      <c r="D262" s="92"/>
      <c r="E262" s="92"/>
      <c r="F262" s="91">
        <v>3</v>
      </c>
      <c r="G262" s="91">
        <v>0.57999999999999996</v>
      </c>
      <c r="H262" s="91">
        <v>2.04</v>
      </c>
      <c r="I262" s="91">
        <f t="shared" ref="I262" si="42">0.6*H262*H262</f>
        <v>2.4969600000000001</v>
      </c>
      <c r="J262" s="91">
        <f t="shared" ref="J262" si="43">X262</f>
        <v>1.6</v>
      </c>
      <c r="K262" s="91">
        <f t="shared" ref="K262" si="44">F262*G262</f>
        <v>1.7399999999999998</v>
      </c>
      <c r="L262" s="91">
        <f t="shared" ref="L262" si="45">J262*I262</f>
        <v>3.9951360000000005</v>
      </c>
      <c r="M262" s="123">
        <f>M261+L262+K262</f>
        <v>30.735136000000001</v>
      </c>
      <c r="N262" s="113">
        <v>2</v>
      </c>
      <c r="O262" s="93">
        <v>0.55000000000000004</v>
      </c>
      <c r="P262" s="120">
        <f>N262*O262</f>
        <v>1.1000000000000001</v>
      </c>
      <c r="Q262" s="113">
        <v>1</v>
      </c>
      <c r="R262" s="93">
        <v>0.3</v>
      </c>
      <c r="S262" s="120">
        <f>R262*Q262</f>
        <v>0.3</v>
      </c>
      <c r="T262" s="114" t="s">
        <v>53</v>
      </c>
      <c r="U262" s="92">
        <v>1</v>
      </c>
      <c r="V262" s="93">
        <v>0.2</v>
      </c>
      <c r="W262" s="93">
        <f>U262*V262</f>
        <v>0.2</v>
      </c>
      <c r="X262" s="121">
        <f t="shared" ref="X262" si="46">W262+S262+P262</f>
        <v>1.6</v>
      </c>
    </row>
    <row r="263" spans="1:24" customFormat="1" ht="15" x14ac:dyDescent="0.25">
      <c r="A263" s="122">
        <v>2</v>
      </c>
      <c r="B263" s="91">
        <v>0.05</v>
      </c>
      <c r="C263" s="92">
        <v>150</v>
      </c>
      <c r="D263" s="92"/>
      <c r="E263" s="92"/>
      <c r="F263" s="91">
        <v>9</v>
      </c>
      <c r="G263" s="91">
        <v>0.84</v>
      </c>
      <c r="H263" s="91">
        <v>2.7</v>
      </c>
      <c r="I263" s="91">
        <f t="shared" ref="I263:I264" si="47">0.6*H263*H263</f>
        <v>4.3740000000000006</v>
      </c>
      <c r="J263" s="91">
        <f t="shared" ref="J263:J264" si="48">X263</f>
        <v>1.1499999999999999</v>
      </c>
      <c r="K263" s="91">
        <f t="shared" ref="K263:K264" si="49">F263*G263</f>
        <v>7.56</v>
      </c>
      <c r="L263" s="91">
        <f t="shared" ref="L263:L265" si="50">J263*I263</f>
        <v>5.0301</v>
      </c>
      <c r="M263" s="123">
        <f>M262+L263+K263</f>
        <v>43.325236000000004</v>
      </c>
      <c r="N263" s="113">
        <v>1</v>
      </c>
      <c r="O263" s="93">
        <v>0.55000000000000004</v>
      </c>
      <c r="P263" s="120">
        <f>N263*O263</f>
        <v>0.55000000000000004</v>
      </c>
      <c r="Q263" s="113">
        <v>2</v>
      </c>
      <c r="R263" s="93">
        <v>0.3</v>
      </c>
      <c r="S263" s="120">
        <f>R263*Q263</f>
        <v>0.6</v>
      </c>
      <c r="T263" s="114"/>
      <c r="U263" s="92"/>
      <c r="V263" s="93"/>
      <c r="W263" s="93"/>
      <c r="X263" s="121">
        <f t="shared" si="41"/>
        <v>1.1499999999999999</v>
      </c>
    </row>
    <row r="264" spans="1:24" customFormat="1" ht="15" x14ac:dyDescent="0.25">
      <c r="A264" s="122" t="s">
        <v>71</v>
      </c>
      <c r="B264" s="91">
        <v>0.1</v>
      </c>
      <c r="C264" s="92">
        <v>200</v>
      </c>
      <c r="D264" s="92"/>
      <c r="E264" s="92"/>
      <c r="F264" s="91">
        <v>0.5</v>
      </c>
      <c r="G264" s="91">
        <v>0.73</v>
      </c>
      <c r="H264" s="91">
        <v>3.18</v>
      </c>
      <c r="I264" s="91">
        <f t="shared" si="47"/>
        <v>6.0674400000000004</v>
      </c>
      <c r="J264" s="91">
        <f t="shared" si="48"/>
        <v>0.05</v>
      </c>
      <c r="K264" s="91">
        <f t="shared" si="49"/>
        <v>0.36499999999999999</v>
      </c>
      <c r="L264" s="91">
        <f t="shared" si="50"/>
        <v>0.30337200000000003</v>
      </c>
      <c r="M264" s="123">
        <f>M263+L264+K264</f>
        <v>43.993608000000009</v>
      </c>
      <c r="N264" s="113"/>
      <c r="O264" s="93"/>
      <c r="P264" s="120"/>
      <c r="Q264" s="113"/>
      <c r="R264" s="93"/>
      <c r="S264" s="120"/>
      <c r="T264" s="114" t="s">
        <v>71</v>
      </c>
      <c r="U264" s="92">
        <v>1</v>
      </c>
      <c r="V264" s="93">
        <v>0.05</v>
      </c>
      <c r="W264" s="93">
        <f>U264*V264</f>
        <v>0.05</v>
      </c>
      <c r="X264" s="121">
        <f t="shared" si="41"/>
        <v>0.05</v>
      </c>
    </row>
    <row r="265" spans="1:24" customFormat="1" ht="15" x14ac:dyDescent="0.25">
      <c r="A265" s="122">
        <v>3</v>
      </c>
      <c r="B265" s="91">
        <v>0.1</v>
      </c>
      <c r="C265" s="92">
        <v>200</v>
      </c>
      <c r="D265" s="92"/>
      <c r="E265" s="92"/>
      <c r="F265" s="91">
        <v>3</v>
      </c>
      <c r="G265" s="91">
        <v>0.73</v>
      </c>
      <c r="H265" s="91">
        <v>3.18</v>
      </c>
      <c r="I265" s="91">
        <f t="shared" ref="I265" si="51">0.6*H265*H265</f>
        <v>6.0674400000000004</v>
      </c>
      <c r="J265" s="91">
        <f t="shared" ref="J265" si="52">X265</f>
        <v>1.7000000000000002</v>
      </c>
      <c r="K265" s="91">
        <f t="shared" ref="K265" si="53">F265*G265</f>
        <v>2.19</v>
      </c>
      <c r="L265" s="91">
        <f t="shared" si="50"/>
        <v>10.314648000000002</v>
      </c>
      <c r="M265" s="123">
        <f>M264+L265+K265</f>
        <v>56.498256000000012</v>
      </c>
      <c r="N265" s="113">
        <v>2</v>
      </c>
      <c r="O265" s="93">
        <v>0.55000000000000004</v>
      </c>
      <c r="P265" s="120">
        <f>N265*O265</f>
        <v>1.1000000000000001</v>
      </c>
      <c r="Q265" s="113">
        <v>2</v>
      </c>
      <c r="R265" s="93">
        <v>0.3</v>
      </c>
      <c r="S265" s="120">
        <f>R265*Q265</f>
        <v>0.6</v>
      </c>
      <c r="T265" s="114"/>
      <c r="U265" s="92"/>
      <c r="V265" s="93"/>
      <c r="W265" s="93"/>
      <c r="X265" s="121">
        <f t="shared" si="41"/>
        <v>1.7000000000000002</v>
      </c>
    </row>
    <row r="266" spans="1:24" customFormat="1" ht="15" x14ac:dyDescent="0.25">
      <c r="A266" s="116" t="s">
        <v>72</v>
      </c>
      <c r="B266" s="91"/>
      <c r="C266" s="117"/>
      <c r="D266" s="118"/>
      <c r="E266" s="118"/>
      <c r="F266" s="117"/>
      <c r="G266" s="117"/>
      <c r="H266" s="117"/>
      <c r="I266" s="117"/>
      <c r="J266" s="117"/>
      <c r="K266" s="117"/>
      <c r="L266" s="117">
        <v>25</v>
      </c>
      <c r="M266" s="119">
        <f t="shared" ref="M266" si="54">M265+L266+K266</f>
        <v>81.498256000000012</v>
      </c>
      <c r="N266" s="113"/>
      <c r="O266" s="93"/>
      <c r="P266" s="93"/>
      <c r="Q266" s="113"/>
      <c r="R266" s="93"/>
      <c r="S266" s="120"/>
      <c r="T266" s="114"/>
      <c r="U266" s="92"/>
      <c r="V266" s="93"/>
      <c r="W266" s="93"/>
      <c r="X266" s="121">
        <f t="shared" si="41"/>
        <v>0</v>
      </c>
    </row>
    <row r="267" spans="1:24" customFormat="1" ht="15.75" thickBot="1" x14ac:dyDescent="0.3">
      <c r="A267" s="124"/>
      <c r="B267" s="125"/>
      <c r="C267" s="125"/>
      <c r="D267" s="126"/>
      <c r="E267" s="126"/>
      <c r="F267" s="125"/>
      <c r="G267" s="125"/>
      <c r="H267" s="125"/>
      <c r="I267" s="125"/>
      <c r="J267" s="125"/>
      <c r="K267" s="125"/>
      <c r="L267" s="125"/>
      <c r="M267" s="127"/>
      <c r="N267" s="128"/>
      <c r="O267" s="129"/>
      <c r="P267" s="130"/>
      <c r="Q267" s="128"/>
      <c r="R267" s="129"/>
      <c r="S267" s="130"/>
      <c r="T267" s="131"/>
      <c r="U267" s="132"/>
      <c r="V267" s="129"/>
      <c r="W267" s="129"/>
      <c r="X267" s="133"/>
    </row>
    <row r="268" spans="1:24" customFormat="1" ht="15" x14ac:dyDescent="0.25">
      <c r="A268" s="134"/>
      <c r="B268" s="91"/>
      <c r="C268" s="91"/>
      <c r="D268" s="92"/>
      <c r="E268" s="92"/>
      <c r="F268" s="91"/>
      <c r="G268" s="91"/>
      <c r="H268" s="91"/>
      <c r="I268" s="91"/>
      <c r="J268" s="189" t="s">
        <v>73</v>
      </c>
      <c r="K268" s="180"/>
      <c r="L268" s="195">
        <f>M266*1.21</f>
        <v>98.612889760000016</v>
      </c>
      <c r="M268" s="196"/>
      <c r="N268" s="90"/>
      <c r="O268" s="93"/>
      <c r="P268" s="93"/>
      <c r="Q268" s="92"/>
      <c r="R268" s="93"/>
      <c r="S268" s="93"/>
      <c r="T268" s="93"/>
      <c r="U268" s="92"/>
      <c r="V268" s="93"/>
      <c r="W268" s="93"/>
      <c r="X268" s="91"/>
    </row>
    <row r="269" spans="1:24" customFormat="1" ht="15" x14ac:dyDescent="0.25">
      <c r="A269" s="134"/>
      <c r="B269" s="91"/>
      <c r="C269" s="91"/>
      <c r="D269" s="92"/>
      <c r="E269" s="92"/>
      <c r="F269" s="91"/>
      <c r="G269" s="91"/>
      <c r="H269" s="91"/>
      <c r="I269" s="91"/>
      <c r="J269" s="190"/>
      <c r="K269" s="180"/>
      <c r="L269" s="180"/>
      <c r="M269" s="196"/>
      <c r="N269" s="90"/>
      <c r="O269" s="93"/>
      <c r="P269" s="93"/>
      <c r="Q269" s="92"/>
      <c r="R269" s="93"/>
      <c r="S269" s="93"/>
      <c r="T269" s="93"/>
      <c r="U269" s="92"/>
      <c r="V269" s="93"/>
      <c r="W269" s="93"/>
      <c r="X269" s="91"/>
    </row>
    <row r="270" spans="1:24" customFormat="1" ht="15" x14ac:dyDescent="0.25">
      <c r="A270" s="134"/>
      <c r="B270" s="91"/>
      <c r="C270" s="91"/>
      <c r="D270" s="92"/>
      <c r="E270" s="92"/>
      <c r="F270" s="91"/>
      <c r="G270" s="91"/>
      <c r="H270" s="91"/>
      <c r="I270" s="91"/>
      <c r="J270" s="190"/>
      <c r="K270" s="180"/>
      <c r="L270" s="180"/>
      <c r="M270" s="196"/>
      <c r="N270" s="90"/>
      <c r="O270" s="93"/>
      <c r="P270" s="93"/>
      <c r="Q270" s="92"/>
      <c r="R270" s="93"/>
      <c r="S270" s="93"/>
      <c r="T270" s="93"/>
      <c r="U270" s="92"/>
      <c r="V270" s="93"/>
      <c r="W270" s="93"/>
      <c r="X270" s="91"/>
    </row>
    <row r="271" spans="1:24" customFormat="1" ht="15.75" thickBot="1" x14ac:dyDescent="0.3">
      <c r="A271" s="134"/>
      <c r="B271" s="91"/>
      <c r="C271" s="91"/>
      <c r="D271" s="92"/>
      <c r="E271" s="92"/>
      <c r="F271" s="91"/>
      <c r="G271" s="91"/>
      <c r="H271" s="91"/>
      <c r="I271" s="91"/>
      <c r="J271" s="191"/>
      <c r="K271" s="192"/>
      <c r="L271" s="192"/>
      <c r="M271" s="197"/>
      <c r="N271" s="135"/>
      <c r="O271" s="93"/>
      <c r="P271" s="93"/>
      <c r="Q271" s="92"/>
      <c r="R271" s="93"/>
      <c r="S271" s="93"/>
      <c r="T271" s="93"/>
      <c r="U271" s="92"/>
      <c r="V271" s="93"/>
      <c r="W271" s="93"/>
      <c r="X271" s="91"/>
    </row>
    <row r="272" spans="1:24" customFormat="1" ht="15" x14ac:dyDescent="0.25">
      <c r="A272" s="134"/>
      <c r="B272" s="91"/>
      <c r="C272" s="91"/>
      <c r="D272" s="92"/>
      <c r="E272" s="92"/>
      <c r="F272" s="83"/>
      <c r="G272" s="83"/>
      <c r="H272" s="83"/>
      <c r="I272" s="83"/>
      <c r="J272" s="83"/>
      <c r="K272" s="136"/>
      <c r="L272" s="136"/>
      <c r="M272" s="137"/>
      <c r="N272" s="137"/>
      <c r="O272" s="138"/>
      <c r="P272" s="138"/>
      <c r="Q272" s="138"/>
      <c r="R272" s="138"/>
      <c r="S272" s="83"/>
      <c r="T272" s="83"/>
      <c r="U272" s="83"/>
      <c r="V272" s="83"/>
      <c r="W272" s="83"/>
      <c r="X272" s="83"/>
    </row>
    <row r="273" spans="1:24" customFormat="1" ht="15.75" thickBot="1" x14ac:dyDescent="0.3"/>
    <row r="274" spans="1:24" customFormat="1" ht="15.75" thickTop="1" x14ac:dyDescent="0.25">
      <c r="A274" s="177" t="e">
        <f>#REF!</f>
        <v>#REF!</v>
      </c>
      <c r="B274" s="178"/>
      <c r="C274" s="177">
        <f>B265*1.1</f>
        <v>0.11000000000000001</v>
      </c>
      <c r="D274" s="178"/>
      <c r="E274" s="174" t="s">
        <v>38</v>
      </c>
      <c r="F274" s="183">
        <f>SUM(L268)</f>
        <v>98.612889760000016</v>
      </c>
      <c r="G274" s="184"/>
      <c r="H274" s="174" t="s">
        <v>39</v>
      </c>
      <c r="I274" s="174" t="s">
        <v>40</v>
      </c>
    </row>
    <row r="275" spans="1:24" customFormat="1" ht="15" x14ac:dyDescent="0.25">
      <c r="A275" s="179"/>
      <c r="B275" s="180"/>
      <c r="C275" s="179"/>
      <c r="D275" s="180"/>
      <c r="E275" s="175"/>
      <c r="F275" s="185"/>
      <c r="G275" s="186"/>
      <c r="H275" s="175"/>
      <c r="I275" s="175"/>
    </row>
    <row r="276" spans="1:24" customFormat="1" ht="15" x14ac:dyDescent="0.25">
      <c r="A276" s="179"/>
      <c r="B276" s="180"/>
      <c r="C276" s="179"/>
      <c r="D276" s="180"/>
      <c r="E276" s="175"/>
      <c r="F276" s="185"/>
      <c r="G276" s="186"/>
      <c r="H276" s="175"/>
      <c r="I276" s="175"/>
    </row>
    <row r="277" spans="1:24" customFormat="1" ht="15.75" thickBot="1" x14ac:dyDescent="0.3">
      <c r="A277" s="181"/>
      <c r="B277" s="182"/>
      <c r="C277" s="181"/>
      <c r="D277" s="182"/>
      <c r="E277" s="176"/>
      <c r="F277" s="187"/>
      <c r="G277" s="188"/>
      <c r="H277" s="176"/>
      <c r="I277" s="176"/>
    </row>
    <row r="278" spans="1:24" customFormat="1" ht="15.75" thickTop="1" x14ac:dyDescent="0.25"/>
    <row r="279" spans="1:24" customFormat="1" ht="15" x14ac:dyDescent="0.25"/>
    <row r="280" spans="1:24" customFormat="1" ht="15" x14ac:dyDescent="0.25"/>
    <row r="281" spans="1:24" customFormat="1" ht="15" x14ac:dyDescent="0.25"/>
    <row r="282" spans="1:24" customFormat="1" ht="15.75" thickBot="1" x14ac:dyDescent="0.3">
      <c r="A282" s="83"/>
      <c r="B282" s="83"/>
      <c r="C282" s="83"/>
      <c r="D282" s="83"/>
      <c r="E282" s="84"/>
      <c r="F282" s="83"/>
      <c r="G282" s="83"/>
      <c r="H282" s="83"/>
      <c r="I282" s="83"/>
      <c r="J282" s="83"/>
      <c r="K282" s="83"/>
      <c r="L282" s="83"/>
      <c r="M282" s="83"/>
      <c r="N282" s="83"/>
      <c r="O282" s="83"/>
      <c r="P282" s="83"/>
      <c r="Q282" s="83"/>
      <c r="R282" s="83"/>
      <c r="S282" s="83"/>
      <c r="T282" s="83"/>
      <c r="U282" s="83"/>
      <c r="V282" s="83"/>
      <c r="W282" s="83"/>
      <c r="X282" s="83"/>
    </row>
    <row r="283" spans="1:24" customFormat="1" ht="15" x14ac:dyDescent="0.25">
      <c r="A283" s="193" t="s">
        <v>37</v>
      </c>
      <c r="B283" s="194"/>
      <c r="C283" s="85"/>
      <c r="D283" s="86"/>
      <c r="E283" s="86"/>
      <c r="F283" s="85"/>
      <c r="G283" s="85"/>
      <c r="H283" s="85"/>
      <c r="I283" s="85"/>
      <c r="J283" s="85"/>
      <c r="K283" s="85"/>
      <c r="L283" s="85"/>
      <c r="M283" s="85"/>
      <c r="N283" s="87" t="s">
        <v>2</v>
      </c>
      <c r="O283" s="88"/>
      <c r="P283" s="88"/>
      <c r="Q283" s="86"/>
      <c r="R283" s="88"/>
      <c r="S283" s="88"/>
      <c r="T283" s="88"/>
      <c r="U283" s="86"/>
      <c r="V283" s="88"/>
      <c r="W283" s="88"/>
      <c r="X283" s="89"/>
    </row>
    <row r="284" spans="1:24" customFormat="1" ht="15" x14ac:dyDescent="0.25">
      <c r="A284" s="90"/>
      <c r="B284" s="91"/>
      <c r="C284" s="91"/>
      <c r="D284" s="92"/>
      <c r="E284" s="92"/>
      <c r="F284" s="91"/>
      <c r="G284" s="91"/>
      <c r="H284" s="91"/>
      <c r="I284" s="91"/>
      <c r="J284" s="91"/>
      <c r="K284" s="91"/>
      <c r="L284" s="91"/>
      <c r="M284" s="91"/>
      <c r="N284" s="92"/>
      <c r="O284" s="93"/>
      <c r="P284" s="93"/>
      <c r="Q284" s="92"/>
      <c r="R284" s="93"/>
      <c r="S284" s="93"/>
      <c r="T284" s="93"/>
      <c r="U284" s="92"/>
      <c r="V284" s="93"/>
      <c r="W284" s="93"/>
      <c r="X284" s="94"/>
    </row>
    <row r="285" spans="1:24" customFormat="1" ht="15" x14ac:dyDescent="0.25">
      <c r="A285" s="95" t="s">
        <v>3</v>
      </c>
      <c r="B285" s="96" t="s">
        <v>4</v>
      </c>
      <c r="C285" s="96" t="s">
        <v>5</v>
      </c>
      <c r="D285" s="97" t="s">
        <v>5</v>
      </c>
      <c r="E285" s="97" t="s">
        <v>5</v>
      </c>
      <c r="F285" s="96" t="s">
        <v>6</v>
      </c>
      <c r="G285" s="96" t="s">
        <v>7</v>
      </c>
      <c r="H285" s="96" t="s">
        <v>8</v>
      </c>
      <c r="I285" s="96" t="s">
        <v>9</v>
      </c>
      <c r="J285" s="96" t="s">
        <v>10</v>
      </c>
      <c r="K285" s="96" t="s">
        <v>11</v>
      </c>
      <c r="L285" s="96"/>
      <c r="M285" s="96"/>
      <c r="N285" s="98" t="s">
        <v>12</v>
      </c>
      <c r="O285" s="99"/>
      <c r="P285" s="99"/>
      <c r="Q285" s="98" t="s">
        <v>13</v>
      </c>
      <c r="R285" s="99"/>
      <c r="S285" s="99"/>
      <c r="T285" s="100" t="s">
        <v>14</v>
      </c>
      <c r="U285" s="97"/>
      <c r="V285" s="99"/>
      <c r="W285" s="99"/>
      <c r="X285" s="101" t="s">
        <v>15</v>
      </c>
    </row>
    <row r="286" spans="1:24" customFormat="1" ht="15" x14ac:dyDescent="0.25">
      <c r="A286" s="102" t="s">
        <v>16</v>
      </c>
      <c r="B286" s="103" t="s">
        <v>17</v>
      </c>
      <c r="C286" s="103" t="s">
        <v>18</v>
      </c>
      <c r="D286" s="104" t="s">
        <v>19</v>
      </c>
      <c r="E286" s="104" t="s">
        <v>20</v>
      </c>
      <c r="F286" s="103" t="s">
        <v>21</v>
      </c>
      <c r="G286" s="103" t="s">
        <v>22</v>
      </c>
      <c r="H286" s="103" t="s">
        <v>23</v>
      </c>
      <c r="I286" s="103" t="s">
        <v>24</v>
      </c>
      <c r="J286" s="103"/>
      <c r="K286" s="103" t="s">
        <v>25</v>
      </c>
      <c r="L286" s="103" t="s">
        <v>26</v>
      </c>
      <c r="M286" s="103" t="s">
        <v>27</v>
      </c>
      <c r="N286" s="105" t="s">
        <v>28</v>
      </c>
      <c r="O286" s="106" t="s">
        <v>29</v>
      </c>
      <c r="P286" s="106" t="s">
        <v>30</v>
      </c>
      <c r="Q286" s="105" t="s">
        <v>28</v>
      </c>
      <c r="R286" s="106" t="s">
        <v>29</v>
      </c>
      <c r="S286" s="106" t="s">
        <v>30</v>
      </c>
      <c r="T286" s="107"/>
      <c r="U286" s="104" t="s">
        <v>28</v>
      </c>
      <c r="V286" s="106" t="s">
        <v>29</v>
      </c>
      <c r="W286" s="108" t="s">
        <v>30</v>
      </c>
      <c r="X286" s="109" t="s">
        <v>31</v>
      </c>
    </row>
    <row r="287" spans="1:24" customFormat="1" ht="15" x14ac:dyDescent="0.25">
      <c r="A287" s="95" t="s">
        <v>32</v>
      </c>
      <c r="B287" s="110"/>
      <c r="C287" s="110"/>
      <c r="D287" s="111"/>
      <c r="E287" s="111"/>
      <c r="F287" s="110"/>
      <c r="G287" s="110"/>
      <c r="H287" s="110"/>
      <c r="I287" s="110"/>
      <c r="J287" s="110"/>
      <c r="K287" s="110"/>
      <c r="L287" s="110"/>
      <c r="M287" s="112"/>
      <c r="N287" s="113"/>
      <c r="O287" s="93"/>
      <c r="P287" s="93"/>
      <c r="Q287" s="113"/>
      <c r="R287" s="93"/>
      <c r="S287" s="93"/>
      <c r="T287" s="114"/>
      <c r="U287" s="92"/>
      <c r="V287" s="93"/>
      <c r="W287" s="93"/>
      <c r="X287" s="115"/>
    </row>
    <row r="288" spans="1:24" customFormat="1" ht="15" x14ac:dyDescent="0.25">
      <c r="A288" s="116" t="s">
        <v>52</v>
      </c>
      <c r="B288" s="91"/>
      <c r="C288" s="117"/>
      <c r="D288" s="118"/>
      <c r="E288" s="118"/>
      <c r="F288" s="117"/>
      <c r="G288" s="117"/>
      <c r="H288" s="117"/>
      <c r="I288" s="117"/>
      <c r="J288" s="117"/>
      <c r="K288" s="117"/>
      <c r="L288" s="117">
        <v>25</v>
      </c>
      <c r="M288" s="119">
        <f t="shared" ref="M288" si="55">M287+L288+K288</f>
        <v>25</v>
      </c>
      <c r="N288" s="113"/>
      <c r="O288" s="93"/>
      <c r="P288" s="93"/>
      <c r="Q288" s="113"/>
      <c r="R288" s="93"/>
      <c r="S288" s="120"/>
      <c r="T288" s="114"/>
      <c r="U288" s="92"/>
      <c r="V288" s="93"/>
      <c r="W288" s="93"/>
      <c r="X288" s="121">
        <f t="shared" ref="X288:X293" si="56">W288+S288+P288</f>
        <v>0</v>
      </c>
    </row>
    <row r="289" spans="1:24" customFormat="1" ht="15" x14ac:dyDescent="0.25">
      <c r="A289" s="122">
        <v>1</v>
      </c>
      <c r="B289" s="91">
        <v>5.1999999999999998E-2</v>
      </c>
      <c r="C289" s="92">
        <v>150</v>
      </c>
      <c r="D289" s="92"/>
      <c r="E289" s="92"/>
      <c r="F289" s="91">
        <v>6</v>
      </c>
      <c r="G289" s="91">
        <v>0.9</v>
      </c>
      <c r="H289" s="91">
        <v>3</v>
      </c>
      <c r="I289" s="91">
        <f t="shared" ref="I289:I293" si="57">0.6*H289*H289</f>
        <v>5.3999999999999995</v>
      </c>
      <c r="J289" s="91">
        <f t="shared" ref="J289:J293" si="58">X289</f>
        <v>1.05</v>
      </c>
      <c r="K289" s="91">
        <f t="shared" ref="K289:K293" si="59">F289*G289</f>
        <v>5.4</v>
      </c>
      <c r="L289" s="91">
        <f t="shared" ref="L289:L293" si="60">J289*I289</f>
        <v>5.67</v>
      </c>
      <c r="M289" s="123">
        <f>M288+L289+K289</f>
        <v>36.07</v>
      </c>
      <c r="N289" s="113">
        <v>1</v>
      </c>
      <c r="O289" s="93">
        <v>0.55000000000000004</v>
      </c>
      <c r="P289" s="120">
        <f>N289*O289</f>
        <v>0.55000000000000004</v>
      </c>
      <c r="Q289" s="113">
        <v>1</v>
      </c>
      <c r="R289" s="93">
        <v>0.3</v>
      </c>
      <c r="S289" s="120">
        <f>R289*Q289</f>
        <v>0.3</v>
      </c>
      <c r="T289" s="114" t="s">
        <v>53</v>
      </c>
      <c r="U289" s="92">
        <v>1</v>
      </c>
      <c r="V289" s="93">
        <v>0.2</v>
      </c>
      <c r="W289" s="93">
        <f>U289*V289</f>
        <v>0.2</v>
      </c>
      <c r="X289" s="121">
        <f t="shared" si="56"/>
        <v>1.05</v>
      </c>
    </row>
    <row r="290" spans="1:24" customFormat="1" ht="15" x14ac:dyDescent="0.25">
      <c r="A290" s="122" t="s">
        <v>71</v>
      </c>
      <c r="B290" s="91">
        <v>0.104</v>
      </c>
      <c r="C290" s="92">
        <v>200</v>
      </c>
      <c r="D290" s="92"/>
      <c r="E290" s="92"/>
      <c r="F290" s="91">
        <v>0.5</v>
      </c>
      <c r="G290" s="91">
        <v>0.78</v>
      </c>
      <c r="H290" s="91">
        <v>3.31</v>
      </c>
      <c r="I290" s="91">
        <f t="shared" si="57"/>
        <v>6.5736600000000003</v>
      </c>
      <c r="J290" s="91">
        <f t="shared" si="58"/>
        <v>0.05</v>
      </c>
      <c r="K290" s="91">
        <f t="shared" si="59"/>
        <v>0.39</v>
      </c>
      <c r="L290" s="91">
        <f t="shared" si="60"/>
        <v>0.32868300000000006</v>
      </c>
      <c r="M290" s="123">
        <f>M289+L290+K290</f>
        <v>36.788682999999999</v>
      </c>
      <c r="N290" s="113"/>
      <c r="O290" s="93"/>
      <c r="P290" s="120"/>
      <c r="Q290" s="113"/>
      <c r="R290" s="93"/>
      <c r="S290" s="120"/>
      <c r="T290" s="114" t="s">
        <v>71</v>
      </c>
      <c r="U290" s="92">
        <v>1</v>
      </c>
      <c r="V290" s="93">
        <v>0.05</v>
      </c>
      <c r="W290" s="93">
        <f>U290*V290</f>
        <v>0.05</v>
      </c>
      <c r="X290" s="121">
        <f t="shared" si="56"/>
        <v>0.05</v>
      </c>
    </row>
    <row r="291" spans="1:24" customFormat="1" ht="15" x14ac:dyDescent="0.25">
      <c r="A291" s="122">
        <v>2</v>
      </c>
      <c r="B291" s="91">
        <v>9.9000000000000005E-2</v>
      </c>
      <c r="C291" s="92">
        <v>200</v>
      </c>
      <c r="D291" s="92"/>
      <c r="E291" s="92"/>
      <c r="F291" s="91">
        <v>6</v>
      </c>
      <c r="G291" s="91">
        <v>0.71</v>
      </c>
      <c r="H291" s="91">
        <v>3.15</v>
      </c>
      <c r="I291" s="91">
        <f t="shared" si="57"/>
        <v>5.9534999999999991</v>
      </c>
      <c r="J291" s="91">
        <f t="shared" si="58"/>
        <v>0.3</v>
      </c>
      <c r="K291" s="91">
        <f t="shared" si="59"/>
        <v>4.26</v>
      </c>
      <c r="L291" s="91">
        <f t="shared" si="60"/>
        <v>1.7860499999999997</v>
      </c>
      <c r="M291" s="123">
        <f t="shared" ref="M291:M293" si="61">M290+L291+K291</f>
        <v>42.834733</v>
      </c>
      <c r="N291" s="113"/>
      <c r="O291" s="93"/>
      <c r="P291" s="120"/>
      <c r="Q291" s="113">
        <v>1</v>
      </c>
      <c r="R291" s="93">
        <v>0.3</v>
      </c>
      <c r="S291" s="120">
        <f>R291*Q291</f>
        <v>0.3</v>
      </c>
      <c r="T291" s="114"/>
      <c r="U291" s="92"/>
      <c r="V291" s="93"/>
      <c r="W291" s="93"/>
      <c r="X291" s="121">
        <f t="shared" si="56"/>
        <v>0.3</v>
      </c>
    </row>
    <row r="292" spans="1:24" customFormat="1" ht="15" x14ac:dyDescent="0.25">
      <c r="A292" s="122">
        <v>3</v>
      </c>
      <c r="B292" s="91">
        <v>0.20799999999999999</v>
      </c>
      <c r="C292" s="92">
        <v>250</v>
      </c>
      <c r="D292" s="92"/>
      <c r="E292" s="92"/>
      <c r="F292" s="91">
        <v>12</v>
      </c>
      <c r="G292" s="91">
        <v>0.94</v>
      </c>
      <c r="H292" s="91">
        <v>4.24</v>
      </c>
      <c r="I292" s="91">
        <f t="shared" si="57"/>
        <v>10.786560000000001</v>
      </c>
      <c r="J292" s="91">
        <f t="shared" si="58"/>
        <v>2.5</v>
      </c>
      <c r="K292" s="91">
        <f t="shared" si="59"/>
        <v>11.28</v>
      </c>
      <c r="L292" s="91">
        <f t="shared" si="60"/>
        <v>26.966400000000004</v>
      </c>
      <c r="M292" s="123">
        <f t="shared" si="61"/>
        <v>81.081133000000008</v>
      </c>
      <c r="N292" s="113">
        <v>4</v>
      </c>
      <c r="O292" s="93">
        <v>0.55000000000000004</v>
      </c>
      <c r="P292" s="120">
        <f>N292*O292</f>
        <v>2.2000000000000002</v>
      </c>
      <c r="Q292" s="113">
        <v>1</v>
      </c>
      <c r="R292" s="93">
        <v>0.3</v>
      </c>
      <c r="S292" s="120">
        <f>R292*Q292</f>
        <v>0.3</v>
      </c>
      <c r="T292" s="114"/>
      <c r="U292" s="92"/>
      <c r="V292" s="93"/>
      <c r="W292" s="93"/>
      <c r="X292" s="121">
        <f t="shared" si="56"/>
        <v>2.5</v>
      </c>
    </row>
    <row r="293" spans="1:24" customFormat="1" ht="15" x14ac:dyDescent="0.25">
      <c r="A293" s="122">
        <v>4</v>
      </c>
      <c r="B293" s="91">
        <v>0.33600000000000002</v>
      </c>
      <c r="C293" s="92">
        <v>315</v>
      </c>
      <c r="D293" s="92"/>
      <c r="E293" s="92"/>
      <c r="F293" s="91">
        <v>12</v>
      </c>
      <c r="G293" s="91">
        <v>0.73</v>
      </c>
      <c r="H293" s="91">
        <v>4.3099999999999996</v>
      </c>
      <c r="I293" s="91">
        <f t="shared" si="57"/>
        <v>11.145659999999998</v>
      </c>
      <c r="J293" s="91">
        <f t="shared" si="58"/>
        <v>2.5</v>
      </c>
      <c r="K293" s="91">
        <f t="shared" si="59"/>
        <v>8.76</v>
      </c>
      <c r="L293" s="91">
        <f t="shared" si="60"/>
        <v>27.864149999999995</v>
      </c>
      <c r="M293" s="123">
        <f t="shared" si="61"/>
        <v>117.70528300000001</v>
      </c>
      <c r="N293" s="113">
        <v>4</v>
      </c>
      <c r="O293" s="93">
        <v>0.55000000000000004</v>
      </c>
      <c r="P293" s="120">
        <f>N293*O293</f>
        <v>2.2000000000000002</v>
      </c>
      <c r="Q293" s="113">
        <v>1</v>
      </c>
      <c r="R293" s="93">
        <v>0.3</v>
      </c>
      <c r="S293" s="120">
        <f>R293*Q293</f>
        <v>0.3</v>
      </c>
      <c r="T293" s="114"/>
      <c r="U293" s="92"/>
      <c r="V293" s="93"/>
      <c r="W293" s="93"/>
      <c r="X293" s="121">
        <f t="shared" si="56"/>
        <v>2.5</v>
      </c>
    </row>
    <row r="294" spans="1:24" customFormat="1" ht="15" x14ac:dyDescent="0.25">
      <c r="A294" s="116"/>
      <c r="B294" s="91"/>
      <c r="C294" s="117"/>
      <c r="D294" s="118"/>
      <c r="E294" s="118"/>
      <c r="F294" s="117"/>
      <c r="G294" s="117"/>
      <c r="H294" s="117"/>
      <c r="I294" s="117"/>
      <c r="J294" s="117"/>
      <c r="K294" s="117"/>
      <c r="L294" s="117"/>
      <c r="M294" s="119"/>
      <c r="N294" s="113"/>
      <c r="O294" s="93"/>
      <c r="P294" s="93"/>
      <c r="Q294" s="113"/>
      <c r="R294" s="93"/>
      <c r="S294" s="120"/>
      <c r="T294" s="114"/>
      <c r="U294" s="92"/>
      <c r="V294" s="93"/>
      <c r="W294" s="93"/>
      <c r="X294" s="121"/>
    </row>
    <row r="295" spans="1:24" customFormat="1" ht="15.75" thickBot="1" x14ac:dyDescent="0.3">
      <c r="A295" s="124"/>
      <c r="B295" s="125"/>
      <c r="C295" s="125"/>
      <c r="D295" s="126"/>
      <c r="E295" s="126"/>
      <c r="F295" s="125"/>
      <c r="G295" s="125"/>
      <c r="H295" s="125"/>
      <c r="I295" s="125"/>
      <c r="J295" s="125"/>
      <c r="K295" s="125"/>
      <c r="L295" s="125"/>
      <c r="M295" s="127"/>
      <c r="N295" s="128"/>
      <c r="O295" s="129"/>
      <c r="P295" s="130"/>
      <c r="Q295" s="128"/>
      <c r="R295" s="129"/>
      <c r="S295" s="130"/>
      <c r="T295" s="131"/>
      <c r="U295" s="132"/>
      <c r="V295" s="129"/>
      <c r="W295" s="129"/>
      <c r="X295" s="133"/>
    </row>
    <row r="296" spans="1:24" customFormat="1" ht="15" x14ac:dyDescent="0.25">
      <c r="A296" s="134"/>
      <c r="B296" s="91"/>
      <c r="C296" s="91"/>
      <c r="D296" s="92"/>
      <c r="E296" s="92"/>
      <c r="F296" s="91"/>
      <c r="G296" s="91"/>
      <c r="H296" s="91"/>
      <c r="I296" s="91"/>
      <c r="J296" s="189" t="s">
        <v>73</v>
      </c>
      <c r="K296" s="180"/>
      <c r="L296" s="195">
        <f>M293*1.21</f>
        <v>142.42339243000001</v>
      </c>
      <c r="M296" s="196"/>
      <c r="N296" s="90"/>
      <c r="O296" s="93"/>
      <c r="P296" s="93"/>
      <c r="Q296" s="92"/>
      <c r="R296" s="93"/>
      <c r="S296" s="93"/>
      <c r="T296" s="93"/>
      <c r="U296" s="92"/>
      <c r="V296" s="93"/>
      <c r="W296" s="93"/>
      <c r="X296" s="91"/>
    </row>
    <row r="297" spans="1:24" customFormat="1" ht="15" x14ac:dyDescent="0.25">
      <c r="A297" s="134"/>
      <c r="B297" s="91"/>
      <c r="C297" s="91"/>
      <c r="D297" s="92"/>
      <c r="E297" s="92"/>
      <c r="F297" s="91"/>
      <c r="G297" s="91"/>
      <c r="H297" s="91"/>
      <c r="I297" s="91"/>
      <c r="J297" s="190"/>
      <c r="K297" s="180"/>
      <c r="L297" s="180"/>
      <c r="M297" s="196"/>
      <c r="N297" s="90"/>
      <c r="O297" s="93"/>
      <c r="P297" s="93"/>
      <c r="Q297" s="92"/>
      <c r="R297" s="93"/>
      <c r="S297" s="93"/>
      <c r="T297" s="93"/>
      <c r="U297" s="92"/>
      <c r="V297" s="93"/>
      <c r="W297" s="93"/>
      <c r="X297" s="91"/>
    </row>
    <row r="298" spans="1:24" customFormat="1" ht="15" x14ac:dyDescent="0.25">
      <c r="A298" s="134"/>
      <c r="B298" s="91"/>
      <c r="C298" s="91"/>
      <c r="D298" s="92"/>
      <c r="E298" s="92"/>
      <c r="F298" s="91"/>
      <c r="G298" s="91"/>
      <c r="H298" s="91"/>
      <c r="I298" s="91"/>
      <c r="J298" s="190"/>
      <c r="K298" s="180"/>
      <c r="L298" s="180"/>
      <c r="M298" s="196"/>
      <c r="N298" s="90"/>
      <c r="O298" s="93"/>
      <c r="P298" s="93"/>
      <c r="Q298" s="92"/>
      <c r="R298" s="93"/>
      <c r="S298" s="93"/>
      <c r="T298" s="93"/>
      <c r="U298" s="92"/>
      <c r="V298" s="93"/>
      <c r="W298" s="93"/>
      <c r="X298" s="91"/>
    </row>
    <row r="299" spans="1:24" customFormat="1" ht="15.75" thickBot="1" x14ac:dyDescent="0.3">
      <c r="A299" s="134"/>
      <c r="B299" s="91"/>
      <c r="C299" s="91"/>
      <c r="D299" s="92"/>
      <c r="E299" s="92"/>
      <c r="F299" s="91"/>
      <c r="G299" s="91"/>
      <c r="H299" s="91"/>
      <c r="I299" s="91"/>
      <c r="J299" s="191"/>
      <c r="K299" s="192"/>
      <c r="L299" s="192"/>
      <c r="M299" s="197"/>
      <c r="N299" s="135"/>
      <c r="O299" s="93"/>
      <c r="P299" s="93"/>
      <c r="Q299" s="92"/>
      <c r="R299" s="93"/>
      <c r="S299" s="93"/>
      <c r="T299" s="93"/>
      <c r="U299" s="92"/>
      <c r="V299" s="93"/>
      <c r="W299" s="93"/>
      <c r="X299" s="91"/>
    </row>
    <row r="300" spans="1:24" customFormat="1" ht="15" x14ac:dyDescent="0.25">
      <c r="A300" s="134"/>
      <c r="B300" s="91"/>
      <c r="C300" s="91"/>
      <c r="D300" s="92"/>
      <c r="E300" s="92"/>
      <c r="F300" s="83"/>
      <c r="G300" s="83"/>
      <c r="H300" s="83"/>
      <c r="I300" s="83"/>
      <c r="J300" s="83"/>
      <c r="K300" s="136"/>
      <c r="L300" s="136"/>
      <c r="M300" s="137"/>
      <c r="N300" s="137"/>
      <c r="O300" s="138"/>
      <c r="P300" s="138"/>
      <c r="Q300" s="138"/>
      <c r="R300" s="138"/>
      <c r="S300" s="83"/>
      <c r="T300" s="83"/>
      <c r="U300" s="83"/>
      <c r="V300" s="83"/>
      <c r="W300" s="83"/>
      <c r="X300" s="83"/>
    </row>
    <row r="301" spans="1:24" customFormat="1" ht="15.75" thickBot="1" x14ac:dyDescent="0.3">
      <c r="P301" s="91"/>
    </row>
    <row r="302" spans="1:24" customFormat="1" ht="15.75" thickTop="1" x14ac:dyDescent="0.25">
      <c r="A302" s="177" t="e">
        <f>#REF!</f>
        <v>#REF!</v>
      </c>
      <c r="B302" s="178"/>
      <c r="C302" s="177">
        <f>B293*1.1</f>
        <v>0.36960000000000004</v>
      </c>
      <c r="D302" s="178"/>
      <c r="E302" s="174" t="s">
        <v>38</v>
      </c>
      <c r="F302" s="183">
        <f>SUM(L296)</f>
        <v>142.42339243000001</v>
      </c>
      <c r="G302" s="184"/>
      <c r="H302" s="174" t="s">
        <v>39</v>
      </c>
      <c r="I302" s="174" t="s">
        <v>41</v>
      </c>
      <c r="P302" s="91"/>
    </row>
    <row r="303" spans="1:24" customFormat="1" ht="15" x14ac:dyDescent="0.25">
      <c r="A303" s="179"/>
      <c r="B303" s="180"/>
      <c r="C303" s="179"/>
      <c r="D303" s="180"/>
      <c r="E303" s="175"/>
      <c r="F303" s="185"/>
      <c r="G303" s="186"/>
      <c r="H303" s="175"/>
      <c r="I303" s="175"/>
      <c r="P303" s="91"/>
    </row>
    <row r="304" spans="1:24" customFormat="1" ht="15" x14ac:dyDescent="0.25">
      <c r="A304" s="179"/>
      <c r="B304" s="180"/>
      <c r="C304" s="179"/>
      <c r="D304" s="180"/>
      <c r="E304" s="175"/>
      <c r="F304" s="185"/>
      <c r="G304" s="186"/>
      <c r="H304" s="175"/>
      <c r="I304" s="175"/>
      <c r="P304" s="91"/>
    </row>
    <row r="305" spans="1:24" customFormat="1" ht="15.75" thickBot="1" x14ac:dyDescent="0.3">
      <c r="A305" s="181"/>
      <c r="B305" s="182"/>
      <c r="C305" s="181"/>
      <c r="D305" s="182"/>
      <c r="E305" s="176"/>
      <c r="F305" s="187"/>
      <c r="G305" s="188"/>
      <c r="H305" s="176"/>
      <c r="I305" s="176"/>
      <c r="P305" s="91"/>
    </row>
    <row r="306" spans="1:24" customFormat="1" ht="15.75" thickTop="1" x14ac:dyDescent="0.25"/>
    <row r="307" spans="1:24" customFormat="1" ht="15" x14ac:dyDescent="0.25"/>
    <row r="308" spans="1:24" customFormat="1" ht="15" x14ac:dyDescent="0.25"/>
    <row r="309" spans="1:24" customFormat="1" ht="15" x14ac:dyDescent="0.25"/>
    <row r="310" spans="1:24" customFormat="1" ht="15.75" thickBot="1" x14ac:dyDescent="0.3">
      <c r="A310" s="83"/>
      <c r="B310" s="83"/>
      <c r="C310" s="83"/>
      <c r="D310" s="83"/>
      <c r="E310" s="84"/>
      <c r="F310" s="83"/>
      <c r="G310" s="83"/>
      <c r="H310" s="83"/>
      <c r="I310" s="83"/>
      <c r="J310" s="83"/>
      <c r="K310" s="83"/>
      <c r="L310" s="83"/>
      <c r="M310" s="83"/>
      <c r="N310" s="83"/>
      <c r="O310" s="83"/>
      <c r="P310" s="83"/>
      <c r="Q310" s="83"/>
      <c r="R310" s="83"/>
      <c r="S310" s="83"/>
      <c r="T310" s="83"/>
      <c r="U310" s="83"/>
      <c r="V310" s="83"/>
      <c r="W310" s="83"/>
      <c r="X310" s="83"/>
    </row>
    <row r="311" spans="1:24" customFormat="1" ht="15" x14ac:dyDescent="0.25">
      <c r="A311" s="193" t="s">
        <v>37</v>
      </c>
      <c r="B311" s="194"/>
      <c r="C311" s="85"/>
      <c r="D311" s="86"/>
      <c r="E311" s="86"/>
      <c r="F311" s="85"/>
      <c r="G311" s="85"/>
      <c r="H311" s="85"/>
      <c r="I311" s="85"/>
      <c r="J311" s="85"/>
      <c r="K311" s="85"/>
      <c r="L311" s="85"/>
      <c r="M311" s="85"/>
      <c r="N311" s="87" t="s">
        <v>2</v>
      </c>
      <c r="O311" s="88"/>
      <c r="P311" s="88"/>
      <c r="Q311" s="86"/>
      <c r="R311" s="88"/>
      <c r="S311" s="88"/>
      <c r="T311" s="88"/>
      <c r="U311" s="86"/>
      <c r="V311" s="88"/>
      <c r="W311" s="88"/>
      <c r="X311" s="89"/>
    </row>
    <row r="312" spans="1:24" customFormat="1" ht="15" x14ac:dyDescent="0.25">
      <c r="A312" s="90"/>
      <c r="B312" s="91"/>
      <c r="C312" s="91"/>
      <c r="D312" s="92"/>
      <c r="E312" s="92"/>
      <c r="F312" s="91"/>
      <c r="G312" s="91"/>
      <c r="H312" s="91"/>
      <c r="I312" s="91"/>
      <c r="J312" s="91"/>
      <c r="K312" s="91"/>
      <c r="L312" s="91"/>
      <c r="M312" s="91"/>
      <c r="N312" s="92"/>
      <c r="O312" s="93"/>
      <c r="P312" s="93"/>
      <c r="Q312" s="92"/>
      <c r="R312" s="93"/>
      <c r="S312" s="93"/>
      <c r="T312" s="93"/>
      <c r="U312" s="92"/>
      <c r="V312" s="93"/>
      <c r="W312" s="93"/>
      <c r="X312" s="94"/>
    </row>
    <row r="313" spans="1:24" customFormat="1" ht="15" x14ac:dyDescent="0.25">
      <c r="A313" s="95" t="s">
        <v>3</v>
      </c>
      <c r="B313" s="96" t="s">
        <v>4</v>
      </c>
      <c r="C313" s="96" t="s">
        <v>5</v>
      </c>
      <c r="D313" s="97" t="s">
        <v>5</v>
      </c>
      <c r="E313" s="97" t="s">
        <v>5</v>
      </c>
      <c r="F313" s="96" t="s">
        <v>6</v>
      </c>
      <c r="G313" s="96" t="s">
        <v>7</v>
      </c>
      <c r="H313" s="96" t="s">
        <v>8</v>
      </c>
      <c r="I313" s="96" t="s">
        <v>9</v>
      </c>
      <c r="J313" s="96" t="s">
        <v>10</v>
      </c>
      <c r="K313" s="96" t="s">
        <v>11</v>
      </c>
      <c r="L313" s="96"/>
      <c r="M313" s="96"/>
      <c r="N313" s="98" t="s">
        <v>12</v>
      </c>
      <c r="O313" s="99"/>
      <c r="P313" s="99"/>
      <c r="Q313" s="98" t="s">
        <v>13</v>
      </c>
      <c r="R313" s="99"/>
      <c r="S313" s="99"/>
      <c r="T313" s="100" t="s">
        <v>14</v>
      </c>
      <c r="U313" s="97"/>
      <c r="V313" s="99"/>
      <c r="W313" s="99"/>
      <c r="X313" s="101" t="s">
        <v>15</v>
      </c>
    </row>
    <row r="314" spans="1:24" customFormat="1" ht="15" x14ac:dyDescent="0.25">
      <c r="A314" s="102" t="s">
        <v>16</v>
      </c>
      <c r="B314" s="103" t="s">
        <v>17</v>
      </c>
      <c r="C314" s="103" t="s">
        <v>18</v>
      </c>
      <c r="D314" s="104" t="s">
        <v>19</v>
      </c>
      <c r="E314" s="104" t="s">
        <v>20</v>
      </c>
      <c r="F314" s="103" t="s">
        <v>21</v>
      </c>
      <c r="G314" s="103" t="s">
        <v>22</v>
      </c>
      <c r="H314" s="103" t="s">
        <v>23</v>
      </c>
      <c r="I314" s="103" t="s">
        <v>24</v>
      </c>
      <c r="J314" s="103"/>
      <c r="K314" s="103" t="s">
        <v>25</v>
      </c>
      <c r="L314" s="103" t="s">
        <v>26</v>
      </c>
      <c r="M314" s="103" t="s">
        <v>27</v>
      </c>
      <c r="N314" s="105" t="s">
        <v>28</v>
      </c>
      <c r="O314" s="106" t="s">
        <v>29</v>
      </c>
      <c r="P314" s="106" t="s">
        <v>30</v>
      </c>
      <c r="Q314" s="105" t="s">
        <v>28</v>
      </c>
      <c r="R314" s="106" t="s">
        <v>29</v>
      </c>
      <c r="S314" s="106" t="s">
        <v>30</v>
      </c>
      <c r="T314" s="107"/>
      <c r="U314" s="104" t="s">
        <v>28</v>
      </c>
      <c r="V314" s="106" t="s">
        <v>29</v>
      </c>
      <c r="W314" s="108" t="s">
        <v>30</v>
      </c>
      <c r="X314" s="109" t="s">
        <v>31</v>
      </c>
    </row>
    <row r="315" spans="1:24" customFormat="1" ht="15" x14ac:dyDescent="0.25">
      <c r="A315" s="95" t="s">
        <v>32</v>
      </c>
      <c r="B315" s="110"/>
      <c r="C315" s="110"/>
      <c r="D315" s="111"/>
      <c r="E315" s="111"/>
      <c r="F315" s="110"/>
      <c r="G315" s="110"/>
      <c r="H315" s="110"/>
      <c r="I315" s="110"/>
      <c r="J315" s="110"/>
      <c r="K315" s="110"/>
      <c r="L315" s="110"/>
      <c r="M315" s="112"/>
      <c r="N315" s="113"/>
      <c r="O315" s="93"/>
      <c r="P315" s="93"/>
      <c r="Q315" s="113"/>
      <c r="R315" s="93"/>
      <c r="S315" s="93"/>
      <c r="T315" s="114"/>
      <c r="U315" s="92"/>
      <c r="V315" s="93"/>
      <c r="W315" s="93"/>
      <c r="X315" s="115"/>
    </row>
    <row r="316" spans="1:24" customFormat="1" ht="15" x14ac:dyDescent="0.25">
      <c r="A316" s="116" t="s">
        <v>52</v>
      </c>
      <c r="B316" s="91"/>
      <c r="C316" s="117"/>
      <c r="D316" s="118"/>
      <c r="E316" s="118"/>
      <c r="F316" s="117"/>
      <c r="G316" s="117"/>
      <c r="H316" s="117"/>
      <c r="I316" s="117"/>
      <c r="J316" s="117"/>
      <c r="K316" s="117"/>
      <c r="L316" s="117">
        <v>30</v>
      </c>
      <c r="M316" s="119">
        <f t="shared" ref="M316" si="62">M315+L316+K316</f>
        <v>30</v>
      </c>
      <c r="N316" s="113"/>
      <c r="O316" s="93"/>
      <c r="P316" s="93"/>
      <c r="Q316" s="113"/>
      <c r="R316" s="93"/>
      <c r="S316" s="120"/>
      <c r="T316" s="114"/>
      <c r="U316" s="92"/>
      <c r="V316" s="93"/>
      <c r="W316" s="93"/>
      <c r="X316" s="121">
        <f t="shared" ref="X316:X319" si="63">W316+S316+P316</f>
        <v>0</v>
      </c>
    </row>
    <row r="317" spans="1:24" customFormat="1" ht="15" x14ac:dyDescent="0.25">
      <c r="A317" s="122">
        <v>1</v>
      </c>
      <c r="B317" s="91">
        <v>11.4</v>
      </c>
      <c r="C317" s="92"/>
      <c r="D317" s="92">
        <v>1000</v>
      </c>
      <c r="E317" s="92">
        <v>1000</v>
      </c>
      <c r="F317" s="91">
        <v>20</v>
      </c>
      <c r="G317" s="91">
        <v>1.1000000000000001</v>
      </c>
      <c r="H317" s="91">
        <v>6</v>
      </c>
      <c r="I317" s="91">
        <f t="shared" ref="I317:I319" si="64">0.6*H317*H317</f>
        <v>21.599999999999998</v>
      </c>
      <c r="J317" s="91">
        <f t="shared" ref="J317:J319" si="65">X317</f>
        <v>0.2</v>
      </c>
      <c r="K317" s="91">
        <f t="shared" ref="K317:K319" si="66">F317*G317</f>
        <v>22</v>
      </c>
      <c r="L317" s="91">
        <f t="shared" ref="L317:L319" si="67">J317*I317</f>
        <v>4.3199999999999994</v>
      </c>
      <c r="M317" s="123">
        <f>M316+L317+K317</f>
        <v>56.32</v>
      </c>
      <c r="N317" s="113"/>
      <c r="O317" s="93"/>
      <c r="P317" s="120"/>
      <c r="Q317" s="113"/>
      <c r="R317" s="93"/>
      <c r="S317" s="120"/>
      <c r="T317" s="114" t="s">
        <v>53</v>
      </c>
      <c r="U317" s="92">
        <v>1</v>
      </c>
      <c r="V317" s="93">
        <v>0.2</v>
      </c>
      <c r="W317" s="93">
        <f>U317*V317</f>
        <v>0.2</v>
      </c>
      <c r="X317" s="121">
        <f t="shared" si="63"/>
        <v>0.2</v>
      </c>
    </row>
    <row r="318" spans="1:24" customFormat="1" ht="15" x14ac:dyDescent="0.25">
      <c r="A318" s="122">
        <v>2</v>
      </c>
      <c r="B318" s="91">
        <v>23.4</v>
      </c>
      <c r="C318" s="92">
        <v>200</v>
      </c>
      <c r="D318" s="92">
        <v>2000</v>
      </c>
      <c r="E318" s="92">
        <v>1000</v>
      </c>
      <c r="F318" s="91">
        <v>20</v>
      </c>
      <c r="G318" s="91">
        <v>0.81</v>
      </c>
      <c r="H318" s="91">
        <v>9</v>
      </c>
      <c r="I318" s="91">
        <f t="shared" si="64"/>
        <v>48.599999999999994</v>
      </c>
      <c r="J318" s="91">
        <f t="shared" si="65"/>
        <v>0</v>
      </c>
      <c r="K318" s="91">
        <f t="shared" si="66"/>
        <v>16.200000000000003</v>
      </c>
      <c r="L318" s="91">
        <f t="shared" si="67"/>
        <v>0</v>
      </c>
      <c r="M318" s="123">
        <f>M317+L318+K318</f>
        <v>72.52000000000001</v>
      </c>
      <c r="N318" s="113"/>
      <c r="O318" s="93"/>
      <c r="P318" s="120"/>
      <c r="Q318" s="113"/>
      <c r="R318" s="93"/>
      <c r="S318" s="120"/>
      <c r="T318" s="114"/>
      <c r="U318" s="92"/>
      <c r="V318" s="93"/>
      <c r="W318" s="93"/>
      <c r="X318" s="121">
        <f t="shared" si="63"/>
        <v>0</v>
      </c>
    </row>
    <row r="319" spans="1:24" customFormat="1" ht="15" x14ac:dyDescent="0.25">
      <c r="A319" s="122">
        <v>3</v>
      </c>
      <c r="B319" s="91">
        <v>29.25</v>
      </c>
      <c r="C319" s="92">
        <v>200</v>
      </c>
      <c r="D319" s="92">
        <v>2200</v>
      </c>
      <c r="E319" s="92">
        <v>1500</v>
      </c>
      <c r="F319" s="91">
        <v>65</v>
      </c>
      <c r="G319" s="91">
        <v>0.31</v>
      </c>
      <c r="H319" s="91">
        <v>9</v>
      </c>
      <c r="I319" s="91">
        <f t="shared" si="64"/>
        <v>48.599999999999994</v>
      </c>
      <c r="J319" s="91">
        <f t="shared" si="65"/>
        <v>5.7</v>
      </c>
      <c r="K319" s="91">
        <f t="shared" si="66"/>
        <v>20.149999999999999</v>
      </c>
      <c r="L319" s="91">
        <f t="shared" si="67"/>
        <v>277.02</v>
      </c>
      <c r="M319" s="123">
        <f t="shared" ref="M319" si="68">M318+L319+K319</f>
        <v>369.68999999999994</v>
      </c>
      <c r="N319" s="113">
        <v>10</v>
      </c>
      <c r="O319" s="93">
        <v>0.55000000000000004</v>
      </c>
      <c r="P319" s="120">
        <f>N319*O319</f>
        <v>5.5</v>
      </c>
      <c r="Q319" s="113"/>
      <c r="R319" s="93"/>
      <c r="S319" s="120"/>
      <c r="T319" s="114" t="s">
        <v>53</v>
      </c>
      <c r="U319" s="92">
        <v>1</v>
      </c>
      <c r="V319" s="93">
        <v>0.2</v>
      </c>
      <c r="W319" s="93">
        <f>U319*V319</f>
        <v>0.2</v>
      </c>
      <c r="X319" s="121">
        <f t="shared" si="63"/>
        <v>5.7</v>
      </c>
    </row>
    <row r="320" spans="1:24" customFormat="1" ht="15" x14ac:dyDescent="0.25">
      <c r="A320" s="122"/>
      <c r="B320" s="91"/>
      <c r="C320" s="92"/>
      <c r="D320" s="92"/>
      <c r="E320" s="92"/>
      <c r="F320" s="91"/>
      <c r="G320" s="91"/>
      <c r="H320" s="91"/>
      <c r="I320" s="91"/>
      <c r="J320" s="91"/>
      <c r="K320" s="91"/>
      <c r="L320" s="91"/>
      <c r="M320" s="123">
        <f>M319+L320+K320</f>
        <v>369.68999999999994</v>
      </c>
      <c r="N320" s="113"/>
      <c r="O320" s="93"/>
      <c r="P320" s="120"/>
      <c r="Q320" s="113"/>
      <c r="R320" s="93"/>
      <c r="S320" s="120"/>
      <c r="T320" s="114"/>
      <c r="U320" s="92"/>
      <c r="V320" s="93"/>
      <c r="W320" s="93"/>
      <c r="X320" s="121"/>
    </row>
    <row r="321" spans="1:24" customFormat="1" ht="15" x14ac:dyDescent="0.25">
      <c r="A321" s="122"/>
      <c r="B321" s="91"/>
      <c r="C321" s="92"/>
      <c r="D321" s="92"/>
      <c r="E321" s="92"/>
      <c r="F321" s="91"/>
      <c r="G321" s="91"/>
      <c r="H321" s="91"/>
      <c r="I321" s="91"/>
      <c r="J321" s="91"/>
      <c r="K321" s="91"/>
      <c r="L321" s="91"/>
      <c r="M321" s="123">
        <f>M320+L321+K321</f>
        <v>369.68999999999994</v>
      </c>
      <c r="N321" s="113"/>
      <c r="O321" s="93"/>
      <c r="P321" s="120"/>
      <c r="Q321" s="113"/>
      <c r="R321" s="93"/>
      <c r="S321" s="120"/>
      <c r="T321" s="114"/>
      <c r="U321" s="92"/>
      <c r="V321" s="93"/>
      <c r="W321" s="93"/>
      <c r="X321" s="121"/>
    </row>
    <row r="322" spans="1:24" customFormat="1" ht="15" x14ac:dyDescent="0.25">
      <c r="A322" s="116"/>
      <c r="B322" s="91"/>
      <c r="C322" s="117"/>
      <c r="D322" s="118"/>
      <c r="E322" s="118"/>
      <c r="F322" s="117"/>
      <c r="G322" s="117"/>
      <c r="H322" s="117"/>
      <c r="I322" s="117"/>
      <c r="J322" s="117"/>
      <c r="K322" s="117"/>
      <c r="L322" s="117"/>
      <c r="M322" s="119"/>
      <c r="N322" s="113"/>
      <c r="O322" s="93"/>
      <c r="P322" s="93"/>
      <c r="Q322" s="113"/>
      <c r="R322" s="93"/>
      <c r="S322" s="120"/>
      <c r="T322" s="114"/>
      <c r="U322" s="92"/>
      <c r="V322" s="93"/>
      <c r="W322" s="93"/>
      <c r="X322" s="121"/>
    </row>
    <row r="323" spans="1:24" customFormat="1" ht="15.75" thickBot="1" x14ac:dyDescent="0.3">
      <c r="A323" s="124"/>
      <c r="B323" s="125"/>
      <c r="C323" s="125"/>
      <c r="D323" s="126"/>
      <c r="E323" s="126"/>
      <c r="F323" s="125"/>
      <c r="G323" s="125"/>
      <c r="H323" s="125"/>
      <c r="I323" s="125"/>
      <c r="J323" s="125"/>
      <c r="K323" s="125"/>
      <c r="L323" s="125"/>
      <c r="M323" s="127"/>
      <c r="N323" s="128"/>
      <c r="O323" s="129"/>
      <c r="P323" s="130"/>
      <c r="Q323" s="128"/>
      <c r="R323" s="129"/>
      <c r="S323" s="130"/>
      <c r="T323" s="131"/>
      <c r="U323" s="132"/>
      <c r="V323" s="129"/>
      <c r="W323" s="129"/>
      <c r="X323" s="133"/>
    </row>
    <row r="324" spans="1:24" customFormat="1" ht="15" x14ac:dyDescent="0.25">
      <c r="A324" s="134"/>
      <c r="B324" s="91"/>
      <c r="C324" s="91"/>
      <c r="D324" s="92"/>
      <c r="E324" s="92"/>
      <c r="F324" s="91"/>
      <c r="G324" s="91"/>
      <c r="H324" s="91"/>
      <c r="I324" s="91"/>
      <c r="J324" s="189" t="s">
        <v>73</v>
      </c>
      <c r="K324" s="180"/>
      <c r="L324" s="195">
        <f>M321*1.21</f>
        <v>447.3248999999999</v>
      </c>
      <c r="M324" s="196"/>
      <c r="N324" s="90"/>
      <c r="O324" s="93"/>
      <c r="P324" s="93"/>
      <c r="Q324" s="92"/>
      <c r="R324" s="93"/>
      <c r="S324" s="93"/>
      <c r="T324" s="93"/>
      <c r="U324" s="92"/>
      <c r="V324" s="93"/>
      <c r="W324" s="93"/>
      <c r="X324" s="91"/>
    </row>
    <row r="325" spans="1:24" customFormat="1" ht="15" x14ac:dyDescent="0.25">
      <c r="A325" s="134"/>
      <c r="B325" s="91"/>
      <c r="C325" s="91"/>
      <c r="D325" s="92"/>
      <c r="E325" s="92"/>
      <c r="F325" s="91"/>
      <c r="G325" s="91"/>
      <c r="H325" s="91"/>
      <c r="I325" s="91"/>
      <c r="J325" s="190"/>
      <c r="K325" s="180"/>
      <c r="L325" s="180"/>
      <c r="M325" s="196"/>
      <c r="N325" s="90"/>
      <c r="O325" s="93"/>
      <c r="P325" s="93"/>
      <c r="Q325" s="92"/>
      <c r="R325" s="93"/>
      <c r="S325" s="93"/>
      <c r="T325" s="93"/>
      <c r="U325" s="92"/>
      <c r="V325" s="93"/>
      <c r="W325" s="93"/>
      <c r="X325" s="91"/>
    </row>
    <row r="326" spans="1:24" customFormat="1" ht="15" x14ac:dyDescent="0.25">
      <c r="A326" s="134"/>
      <c r="B326" s="91"/>
      <c r="C326" s="91"/>
      <c r="D326" s="92"/>
      <c r="E326" s="92"/>
      <c r="F326" s="91"/>
      <c r="G326" s="91"/>
      <c r="H326" s="91"/>
      <c r="I326" s="91"/>
      <c r="J326" s="190"/>
      <c r="K326" s="180"/>
      <c r="L326" s="180"/>
      <c r="M326" s="196"/>
      <c r="N326" s="90">
        <f>L324+350</f>
        <v>797.32489999999984</v>
      </c>
      <c r="O326" s="93"/>
      <c r="P326" s="93"/>
      <c r="Q326" s="92"/>
      <c r="R326" s="93"/>
      <c r="S326" s="93"/>
      <c r="T326" s="93"/>
      <c r="U326" s="92"/>
      <c r="V326" s="93"/>
      <c r="W326" s="93"/>
      <c r="X326" s="91"/>
    </row>
    <row r="327" spans="1:24" customFormat="1" ht="15.75" thickBot="1" x14ac:dyDescent="0.3">
      <c r="A327" s="134"/>
      <c r="B327" s="91"/>
      <c r="C327" s="91"/>
      <c r="D327" s="92"/>
      <c r="E327" s="92"/>
      <c r="F327" s="91"/>
      <c r="G327" s="91"/>
      <c r="H327" s="91"/>
      <c r="I327" s="91"/>
      <c r="J327" s="191"/>
      <c r="K327" s="192"/>
      <c r="L327" s="192"/>
      <c r="M327" s="197"/>
      <c r="N327" s="135"/>
      <c r="O327" s="93"/>
      <c r="P327" s="93"/>
      <c r="Q327" s="92"/>
      <c r="R327" s="93"/>
      <c r="S327" s="93"/>
      <c r="T327" s="93"/>
      <c r="U327" s="92"/>
      <c r="V327" s="93"/>
      <c r="W327" s="93"/>
      <c r="X327" s="91"/>
    </row>
    <row r="328" spans="1:24" customFormat="1" ht="15" x14ac:dyDescent="0.25">
      <c r="A328" s="134"/>
      <c r="B328" s="91"/>
      <c r="C328" s="91"/>
      <c r="D328" s="92"/>
      <c r="E328" s="92"/>
      <c r="F328" s="83"/>
      <c r="G328" s="83"/>
      <c r="H328" s="83"/>
      <c r="I328" s="83"/>
      <c r="J328" s="83"/>
      <c r="K328" s="136"/>
      <c r="L328" s="136"/>
      <c r="M328" s="137"/>
      <c r="N328" s="137"/>
      <c r="O328" s="138"/>
      <c r="P328" s="138"/>
      <c r="Q328" s="138"/>
      <c r="R328" s="138"/>
      <c r="S328" s="83"/>
      <c r="T328" s="83"/>
      <c r="U328" s="83"/>
      <c r="V328" s="83"/>
      <c r="W328" s="83"/>
      <c r="X328" s="83"/>
    </row>
    <row r="329" spans="1:24" customFormat="1" ht="15.75" thickBot="1" x14ac:dyDescent="0.3">
      <c r="P329" s="91"/>
    </row>
    <row r="330" spans="1:24" customFormat="1" ht="15.75" thickTop="1" x14ac:dyDescent="0.25">
      <c r="A330" s="177" t="e">
        <f>#REF!</f>
        <v>#REF!</v>
      </c>
      <c r="B330" s="178"/>
      <c r="C330" s="177">
        <f>B319*1.1</f>
        <v>32.175000000000004</v>
      </c>
      <c r="D330" s="178"/>
      <c r="E330" s="174" t="s">
        <v>38</v>
      </c>
      <c r="F330" s="183">
        <f>SUM(L324)</f>
        <v>447.3248999999999</v>
      </c>
      <c r="G330" s="184"/>
      <c r="H330" s="174" t="s">
        <v>39</v>
      </c>
      <c r="I330" s="174" t="s">
        <v>41</v>
      </c>
      <c r="P330" s="91"/>
    </row>
    <row r="331" spans="1:24" customFormat="1" ht="15" x14ac:dyDescent="0.25">
      <c r="A331" s="179"/>
      <c r="B331" s="180"/>
      <c r="C331" s="179"/>
      <c r="D331" s="180"/>
      <c r="E331" s="175"/>
      <c r="F331" s="185"/>
      <c r="G331" s="186"/>
      <c r="H331" s="175"/>
      <c r="I331" s="175"/>
      <c r="P331" s="91"/>
    </row>
    <row r="332" spans="1:24" customFormat="1" ht="15" x14ac:dyDescent="0.25">
      <c r="A332" s="179"/>
      <c r="B332" s="180"/>
      <c r="C332" s="179"/>
      <c r="D332" s="180"/>
      <c r="E332" s="175"/>
      <c r="F332" s="185"/>
      <c r="G332" s="186"/>
      <c r="H332" s="175"/>
      <c r="I332" s="175"/>
      <c r="P332" s="91"/>
    </row>
    <row r="333" spans="1:24" customFormat="1" ht="15.75" thickBot="1" x14ac:dyDescent="0.3">
      <c r="A333" s="181"/>
      <c r="B333" s="182"/>
      <c r="C333" s="181"/>
      <c r="D333" s="182"/>
      <c r="E333" s="176"/>
      <c r="F333" s="187"/>
      <c r="G333" s="188"/>
      <c r="H333" s="176"/>
      <c r="I333" s="176"/>
      <c r="P333" s="91"/>
    </row>
    <row r="334" spans="1:24" ht="12.75" thickTop="1" x14ac:dyDescent="0.2">
      <c r="L334" s="69"/>
      <c r="M334" s="67"/>
      <c r="N334" s="68"/>
      <c r="O334" s="68"/>
      <c r="P334" s="68"/>
    </row>
    <row r="335" spans="1:24" x14ac:dyDescent="0.2">
      <c r="L335" s="69"/>
      <c r="M335" s="67"/>
      <c r="N335" s="68"/>
      <c r="O335" s="68"/>
      <c r="P335" s="68"/>
    </row>
    <row r="336" spans="1:24" x14ac:dyDescent="0.2">
      <c r="L336" s="69"/>
      <c r="M336" s="67"/>
      <c r="N336" s="68"/>
      <c r="O336" s="68"/>
      <c r="P336" s="68"/>
    </row>
  </sheetData>
  <mergeCells count="65">
    <mergeCell ref="A88:I89"/>
    <mergeCell ref="A42:B42"/>
    <mergeCell ref="J56:K59"/>
    <mergeCell ref="L56:M59"/>
    <mergeCell ref="A62:B65"/>
    <mergeCell ref="C62:D65"/>
    <mergeCell ref="E62:E65"/>
    <mergeCell ref="F62:G65"/>
    <mergeCell ref="H62:H65"/>
    <mergeCell ref="I62:I65"/>
    <mergeCell ref="A13:B13"/>
    <mergeCell ref="J27:K30"/>
    <mergeCell ref="L27:M30"/>
    <mergeCell ref="I33:I36"/>
    <mergeCell ref="A33:B36"/>
    <mergeCell ref="C33:D36"/>
    <mergeCell ref="E33:E36"/>
    <mergeCell ref="F33:G36"/>
    <mergeCell ref="H33:H36"/>
    <mergeCell ref="F274:G277"/>
    <mergeCell ref="L212:M215"/>
    <mergeCell ref="A218:B221"/>
    <mergeCell ref="C218:D221"/>
    <mergeCell ref="E218:E221"/>
    <mergeCell ref="F218:G221"/>
    <mergeCell ref="H218:H221"/>
    <mergeCell ref="I218:I221"/>
    <mergeCell ref="J212:K215"/>
    <mergeCell ref="I302:I305"/>
    <mergeCell ref="A256:B256"/>
    <mergeCell ref="A227:B227"/>
    <mergeCell ref="J241:K244"/>
    <mergeCell ref="L268:M271"/>
    <mergeCell ref="I274:I277"/>
    <mergeCell ref="L241:M244"/>
    <mergeCell ref="A247:B250"/>
    <mergeCell ref="C247:D250"/>
    <mergeCell ref="E247:E250"/>
    <mergeCell ref="F247:G250"/>
    <mergeCell ref="H247:H250"/>
    <mergeCell ref="I247:I250"/>
    <mergeCell ref="A274:B277"/>
    <mergeCell ref="C274:D277"/>
    <mergeCell ref="E274:E277"/>
    <mergeCell ref="A302:B305"/>
    <mergeCell ref="C302:D305"/>
    <mergeCell ref="E302:E305"/>
    <mergeCell ref="F302:G305"/>
    <mergeCell ref="H302:H305"/>
    <mergeCell ref="U1:X8"/>
    <mergeCell ref="AG1:AG8"/>
    <mergeCell ref="I330:I333"/>
    <mergeCell ref="A330:B333"/>
    <mergeCell ref="C330:D333"/>
    <mergeCell ref="E330:E333"/>
    <mergeCell ref="F330:G333"/>
    <mergeCell ref="H330:H333"/>
    <mergeCell ref="H274:H277"/>
    <mergeCell ref="J268:K271"/>
    <mergeCell ref="A311:B311"/>
    <mergeCell ref="J324:K327"/>
    <mergeCell ref="L324:M327"/>
    <mergeCell ref="A283:B283"/>
    <mergeCell ref="J296:K299"/>
    <mergeCell ref="L296:M299"/>
  </mergeCells>
  <conditionalFormatting sqref="T26:X26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{D02ABAB4-43DA-4319-83D2-6A767D307FAF}</x14:id>
        </ext>
      </extLst>
    </cfRule>
  </conditionalFormatting>
  <conditionalFormatting sqref="T55:X55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{61310DBA-82D4-4F25-829C-AD8C1D912863}</x14:id>
        </ext>
      </extLst>
    </cfRule>
  </conditionalFormatting>
  <conditionalFormatting sqref="T211:X211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{4385E0B3-F3CF-409E-9DF8-296DF2DFA1B4}</x14:id>
        </ext>
      </extLst>
    </cfRule>
  </conditionalFormatting>
  <conditionalFormatting sqref="T240:X240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{F2690696-7269-4CB3-ADD4-DB3B4F034250}</x14:id>
        </ext>
      </extLst>
    </cfRule>
  </conditionalFormatting>
  <conditionalFormatting sqref="T267:X267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{D40C52D6-D527-4159-B783-DE96D284AC6A}</x14:id>
        </ext>
      </extLst>
    </cfRule>
  </conditionalFormatting>
  <conditionalFormatting sqref="T295:X295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{3753E270-8CE1-431F-AAE7-C01B0D7BFC5F}</x14:id>
        </ext>
      </extLst>
    </cfRule>
  </conditionalFormatting>
  <conditionalFormatting sqref="T323:X32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{82DEDAC5-101E-4ECF-BE5B-A5A318092B10}</x14:id>
        </ext>
      </extLst>
    </cfRule>
  </conditionalFormatting>
  <pageMargins left="0.70866141732283472" right="0.70866141732283472" top="0.74803149606299213" bottom="0.74803149606299213" header="0.31496062992125984" footer="0.31496062992125984"/>
  <pageSetup paperSize="9" scale="43" orientation="landscape" r:id="rId1"/>
  <headerFooter>
    <oddHeader xml:space="preserve">&amp;R&amp;G
</oddHeader>
  </headerFooter>
  <drawing r:id="rId2"/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02ABAB4-43DA-4319-83D2-6A767D307F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T26:X26</xm:sqref>
        </x14:conditionalFormatting>
        <x14:conditionalFormatting xmlns:xm="http://schemas.microsoft.com/office/excel/2006/main">
          <x14:cfRule type="dataBar" id="{61310DBA-82D4-4F25-829C-AD8C1D91286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T55:X55</xm:sqref>
        </x14:conditionalFormatting>
        <x14:conditionalFormatting xmlns:xm="http://schemas.microsoft.com/office/excel/2006/main">
          <x14:cfRule type="dataBar" id="{4385E0B3-F3CF-409E-9DF8-296DF2DFA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T211:X211</xm:sqref>
        </x14:conditionalFormatting>
        <x14:conditionalFormatting xmlns:xm="http://schemas.microsoft.com/office/excel/2006/main">
          <x14:cfRule type="dataBar" id="{F2690696-7269-4CB3-ADD4-DB3B4F03425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T240:X240</xm:sqref>
        </x14:conditionalFormatting>
        <x14:conditionalFormatting xmlns:xm="http://schemas.microsoft.com/office/excel/2006/main">
          <x14:cfRule type="dataBar" id="{D40C52D6-D527-4159-B783-DE96D284AC6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T267:X267</xm:sqref>
        </x14:conditionalFormatting>
        <x14:conditionalFormatting xmlns:xm="http://schemas.microsoft.com/office/excel/2006/main">
          <x14:cfRule type="dataBar" id="{3753E270-8CE1-431F-AAE7-C01B0D7BFC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T295:X295</xm:sqref>
        </x14:conditionalFormatting>
        <x14:conditionalFormatting xmlns:xm="http://schemas.microsoft.com/office/excel/2006/main">
          <x14:cfRule type="dataBar" id="{82DEDAC5-101E-4ECF-BE5B-A5A318092B1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T323:X323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b4cc71f-4036-4581-85c7-a4481d742ec8">
      <Terms xmlns="http://schemas.microsoft.com/office/infopath/2007/PartnerControls"/>
    </lcf76f155ced4ddcb4097134ff3c332f>
    <TaxCatchAll xmlns="95e576bc-9f64-4b26-b4d8-385686323516" xsi:nil="true"/>
    <SharedWithUsers xmlns="95e576bc-9f64-4b26-b4d8-385686323516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602292AB956749AB9C07AF01C808F9" ma:contentTypeVersion="16" ma:contentTypeDescription="Create a new document." ma:contentTypeScope="" ma:versionID="4086f2386d1ad140127a4356c269a753">
  <xsd:schema xmlns:xsd="http://www.w3.org/2001/XMLSchema" xmlns:xs="http://www.w3.org/2001/XMLSchema" xmlns:p="http://schemas.microsoft.com/office/2006/metadata/properties" xmlns:ns2="5b4cc71f-4036-4581-85c7-a4481d742ec8" xmlns:ns3="95e576bc-9f64-4b26-b4d8-385686323516" targetNamespace="http://schemas.microsoft.com/office/2006/metadata/properties" ma:root="true" ma:fieldsID="d11583ff8fc4bfc515b54c1d527b21dd" ns2:_="" ns3:_="">
    <xsd:import namespace="5b4cc71f-4036-4581-85c7-a4481d742ec8"/>
    <xsd:import namespace="95e576bc-9f64-4b26-b4d8-385686323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4cc71f-4036-4581-85c7-a4481d742e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2709e456-5b94-4878-aa1d-29a5f62fa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e576bc-9f64-4b26-b4d8-38568632351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d2579d81-cf07-481f-90d4-97df996dfe5e}" ma:internalName="TaxCatchAll" ma:showField="CatchAllData" ma:web="95e576bc-9f64-4b26-b4d8-385686323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33E2A81-EBF4-420F-8F2F-825518189DF6}">
  <ds:schemaRefs>
    <ds:schemaRef ds:uri="http://schemas.microsoft.com/office/2006/metadata/properties"/>
    <ds:schemaRef ds:uri="http://schemas.microsoft.com/office/infopath/2007/PartnerControls"/>
    <ds:schemaRef ds:uri="5b4cc71f-4036-4581-85c7-a4481d742ec8"/>
    <ds:schemaRef ds:uri="95e576bc-9f64-4b26-b4d8-385686323516"/>
  </ds:schemaRefs>
</ds:datastoreItem>
</file>

<file path=customXml/itemProps2.xml><?xml version="1.0" encoding="utf-8"?>
<ds:datastoreItem xmlns:ds="http://schemas.openxmlformats.org/officeDocument/2006/customXml" ds:itemID="{56DFCFD8-D4C1-47A6-AD51-D49F07183D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4cc71f-4036-4581-85c7-a4481d742ec8"/>
    <ds:schemaRef ds:uri="95e576bc-9f64-4b26-b4d8-385686323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D08302-1E41-4628-BF98-8104D2CC5CE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4.0 Index Resistances (SF1&amp;EF5)</vt:lpstr>
      <vt:lpstr>4.0 Index Resistances (HRU)</vt:lpstr>
      <vt:lpstr>'4.0 Index Resistances (HRU)'!Print_Area</vt:lpstr>
      <vt:lpstr>'4.0 Index Resistances (SF1&amp;EF5)'!Print_Area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The Engineering Business Academy</dc:creator>
  <cp:keywords/>
  <dc:description/>
  <cp:lastModifiedBy>The Engineering Business Academy</cp:lastModifiedBy>
  <cp:revision/>
  <dcterms:created xsi:type="dcterms:W3CDTF">2012-10-24T07:54:48Z</dcterms:created>
  <dcterms:modified xsi:type="dcterms:W3CDTF">2026-06-23T13:36:09Z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0x01010001602292AB956749AB9C07AF01C808F9</vt:lpwstr>
  </property>
  <property fmtid="{D5CDD505-2E9C-101B-9397-08002B2CF9AE}" pid="3" name="Order">
    <vt:r8>2305200</vt:r8>
  </property>
  <property fmtid="{D5CDD505-2E9C-101B-9397-08002B2CF9AE}" pid="4" name="MediaServiceImageTags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