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programming\GT\Intro to G. Algorithms\code\practice\src\DP\"/>
    </mc:Choice>
  </mc:AlternateContent>
  <xr:revisionPtr revIDLastSave="0" documentId="13_ncr:1_{C6F732CA-9F18-413D-9942-42D4D987EA31}" xr6:coauthVersionLast="47" xr6:coauthVersionMax="47" xr10:uidLastSave="{00000000-0000-0000-0000-000000000000}"/>
  <bookViews>
    <workbookView xWindow="-120" yWindow="-120" windowWidth="29040" windowHeight="15840" activeTab="1" xr2:uid="{591244A5-B324-4DC9-AC01-7E0C1721903C}"/>
  </bookViews>
  <sheets>
    <sheet name="Hotel Stops" sheetId="2" r:id="rId1"/>
    <sheet name="Yuckdonalds" sheetId="3" r:id="rId2"/>
  </sheets>
  <definedNames>
    <definedName name="Max_Distance">'Hotel Stops'!$B$1</definedName>
    <definedName name="Min_Distance">Yuckdonalds!$C$2</definedName>
    <definedName name="stops_distances">'Hotel Stops'!$B$3:$AC$4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3" l="1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0" i="3"/>
  <c r="O10" i="3" s="1"/>
  <c r="V9" i="3"/>
  <c r="V10" i="3" s="1"/>
  <c r="V11" i="3" s="1"/>
  <c r="V12" i="3" s="1"/>
  <c r="V13" i="3" s="1"/>
  <c r="V14" i="3" s="1"/>
  <c r="V15" i="3" s="1"/>
  <c r="V16" i="3" s="1"/>
  <c r="V17" i="3" s="1"/>
  <c r="V18" i="3" s="1"/>
  <c r="U11" i="3"/>
  <c r="U12" i="3" s="1"/>
  <c r="U13" i="3" s="1"/>
  <c r="U14" i="3" s="1"/>
  <c r="U15" i="3" s="1"/>
  <c r="U16" i="3" s="1"/>
  <c r="U17" i="3" s="1"/>
  <c r="U18" i="3" s="1"/>
  <c r="U10" i="3"/>
  <c r="U9" i="3"/>
  <c r="T10" i="3"/>
  <c r="T11" i="3"/>
  <c r="T12" i="3"/>
  <c r="T13" i="3"/>
  <c r="T14" i="3"/>
  <c r="T15" i="3"/>
  <c r="T16" i="3"/>
  <c r="T17" i="3"/>
  <c r="T18" i="3"/>
  <c r="T9" i="3"/>
  <c r="M9" i="3"/>
  <c r="M10" i="3"/>
  <c r="M11" i="3"/>
  <c r="M12" i="3"/>
  <c r="M13" i="3"/>
  <c r="M14" i="3"/>
  <c r="M15" i="3"/>
  <c r="M16" i="3"/>
  <c r="M17" i="3"/>
  <c r="M18" i="3"/>
  <c r="L18" i="2"/>
  <c r="M16" i="2"/>
  <c r="J8" i="2"/>
  <c r="U8" i="2" s="1"/>
  <c r="J7" i="2"/>
  <c r="U7" i="2" s="1"/>
  <c r="V17" i="2" s="1"/>
  <c r="B7" i="2"/>
  <c r="M7" i="2" s="1"/>
  <c r="D7" i="2"/>
  <c r="A10" i="2" s="1"/>
  <c r="E7" i="2"/>
  <c r="A11" i="2" s="1"/>
  <c r="G11" i="2" s="1"/>
  <c r="F7" i="2"/>
  <c r="F8" i="2" s="1"/>
  <c r="Q8" i="2" s="1"/>
  <c r="G7" i="2"/>
  <c r="A13" i="2" s="1"/>
  <c r="H7" i="2"/>
  <c r="A14" i="2" s="1"/>
  <c r="I7" i="2"/>
  <c r="A15" i="2" s="1"/>
  <c r="J15" i="2" s="1"/>
  <c r="C7" i="2"/>
  <c r="C8" i="2" s="1"/>
  <c r="N8" i="2" s="1"/>
  <c r="N16" i="2" s="1"/>
  <c r="G8" i="2" l="1"/>
  <c r="R8" i="2" s="1"/>
  <c r="I14" i="2"/>
  <c r="P7" i="2"/>
  <c r="L11" i="2" s="1"/>
  <c r="E8" i="2"/>
  <c r="P8" i="2" s="1"/>
  <c r="T7" i="2"/>
  <c r="L15" i="2" s="1"/>
  <c r="I8" i="2"/>
  <c r="T8" i="2" s="1"/>
  <c r="D8" i="2"/>
  <c r="O8" i="2" s="1"/>
  <c r="J9" i="2"/>
  <c r="U9" i="2" s="1"/>
  <c r="J13" i="2"/>
  <c r="S7" i="2"/>
  <c r="L14" i="2" s="1"/>
  <c r="O7" i="2"/>
  <c r="H8" i="2"/>
  <c r="S8" i="2" s="1"/>
  <c r="B8" i="2"/>
  <c r="J10" i="2"/>
  <c r="J14" i="2"/>
  <c r="R7" i="2"/>
  <c r="L13" i="2" s="1"/>
  <c r="N7" i="2"/>
  <c r="L9" i="2" s="1"/>
  <c r="J11" i="2"/>
  <c r="Q7" i="2"/>
  <c r="L10" i="2"/>
  <c r="L12" i="2"/>
  <c r="E10" i="2"/>
  <c r="I10" i="2"/>
  <c r="H10" i="2"/>
  <c r="G10" i="2"/>
  <c r="I13" i="2"/>
  <c r="H13" i="2"/>
  <c r="A12" i="2"/>
  <c r="J12" i="2" s="1"/>
  <c r="F10" i="2"/>
  <c r="A9" i="2"/>
  <c r="G9" i="2" s="1"/>
  <c r="R9" i="2" s="1"/>
  <c r="I11" i="2"/>
  <c r="F11" i="2"/>
  <c r="H11" i="2"/>
  <c r="G12" i="2" l="1"/>
  <c r="H12" i="2"/>
  <c r="I12" i="2"/>
  <c r="H9" i="2"/>
  <c r="S9" i="2" s="1"/>
  <c r="D9" i="2"/>
  <c r="O9" i="2" s="1"/>
  <c r="S10" i="2" s="1"/>
  <c r="I9" i="2"/>
  <c r="T9" i="2" s="1"/>
  <c r="E9" i="2"/>
  <c r="P9" i="2" s="1"/>
  <c r="F9" i="2"/>
  <c r="Q9" i="2" s="1"/>
  <c r="O16" i="2" l="1"/>
  <c r="P10" i="2"/>
  <c r="Q11" i="2" s="1"/>
  <c r="U10" i="2"/>
  <c r="R10" i="2"/>
  <c r="T10" i="2"/>
  <c r="Q10" i="2"/>
  <c r="Q16" i="2" s="1"/>
  <c r="P16" i="2" l="1"/>
  <c r="R12" i="2"/>
  <c r="S12" i="2"/>
  <c r="T12" i="2"/>
  <c r="U12" i="2"/>
  <c r="T11" i="2"/>
  <c r="S11" i="2"/>
  <c r="U11" i="2"/>
  <c r="R11" i="2"/>
  <c r="R16" i="2" l="1"/>
  <c r="S13" i="2"/>
  <c r="T14" i="2" s="1"/>
  <c r="U15" i="2" s="1"/>
  <c r="T13" i="2"/>
  <c r="U13" i="2"/>
  <c r="T16" i="2" l="1"/>
  <c r="S16" i="2"/>
  <c r="U14" i="2"/>
  <c r="U16" i="2" l="1"/>
  <c r="U17" i="2" s="1"/>
  <c r="T17" i="2" s="1"/>
  <c r="S17" i="2" s="1"/>
  <c r="R17" i="2" s="1"/>
  <c r="Q17" i="2" s="1"/>
  <c r="P17" i="2" s="1"/>
  <c r="O17" i="2" s="1"/>
  <c r="N17" i="2" s="1"/>
</calcChain>
</file>

<file path=xl/sharedStrings.xml><?xml version="1.0" encoding="utf-8"?>
<sst xmlns="http://schemas.openxmlformats.org/spreadsheetml/2006/main" count="27" uniqueCount="20">
  <si>
    <t>S0</t>
  </si>
  <si>
    <t>S1</t>
  </si>
  <si>
    <t>S2</t>
  </si>
  <si>
    <t>S3</t>
  </si>
  <si>
    <t>S4</t>
  </si>
  <si>
    <t>S5</t>
  </si>
  <si>
    <t>S6</t>
  </si>
  <si>
    <t>Distance from S0</t>
  </si>
  <si>
    <t>S7</t>
  </si>
  <si>
    <t>Max Distance</t>
  </si>
  <si>
    <t>End</t>
  </si>
  <si>
    <t>Start</t>
  </si>
  <si>
    <t>S8</t>
  </si>
  <si>
    <t>Shortest Path Ending at this stop</t>
  </si>
  <si>
    <t>ULTMATE PATH</t>
  </si>
  <si>
    <t>Min Distance</t>
  </si>
  <si>
    <t>Must include last location</t>
  </si>
  <si>
    <t>Locations</t>
  </si>
  <si>
    <t>Distance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</si>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</sst>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3" fontId="0" fillId="4" borderId="0" xfId="0" applyNumberFormat="1" applyFill="1"/>
  </cellXfs>
  <cellStyles count="1">
    <cellStyle name="Normal" xfId="0" builtinId="0"/>
  </cellStyles>
  <dxfs count="1"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14ABC-8C0D-4255-81D7-2788D7AD3CF6}">
  <dimension ref="A1:Y28"/>
  <sheetViews>
    <sheetView workbookViewId="0">
      <selection activeCell="L19" sqref="L19"/>
    </sheetView>
  </sheetViews>
  <sheetFormatPr defaultRowHeight="15" x14ac:dyDescent="0.25"/>
  <sheetData>
    <row r="1" spans="1:21" ht="60" x14ac:dyDescent="0.25">
      <c r="A1" s="1" t="s">
        <v>9</v>
      </c>
      <c r="B1" s="3">
        <v>202</v>
      </c>
      <c r="M1" s="5" t="s">
        <v>13</v>
      </c>
    </row>
    <row r="2" spans="1:21" x14ac:dyDescent="0.25">
      <c r="L2" s="2"/>
      <c r="M2" s="2"/>
    </row>
    <row r="3" spans="1:2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8</v>
      </c>
      <c r="J3" t="s">
        <v>12</v>
      </c>
      <c r="N3" s="2"/>
    </row>
    <row r="4" spans="1:21" ht="30" x14ac:dyDescent="0.25">
      <c r="A4" s="1" t="s">
        <v>7</v>
      </c>
      <c r="B4" s="3">
        <v>0</v>
      </c>
      <c r="C4" s="3">
        <v>55</v>
      </c>
      <c r="D4" s="3">
        <v>100</v>
      </c>
      <c r="E4" s="3">
        <v>195</v>
      </c>
      <c r="F4" s="3">
        <v>245</v>
      </c>
      <c r="G4" s="3">
        <v>420</v>
      </c>
      <c r="H4" s="3">
        <v>500</v>
      </c>
      <c r="I4" s="3">
        <v>600</v>
      </c>
      <c r="J4" s="3">
        <v>801</v>
      </c>
    </row>
    <row r="5" spans="1:2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21" x14ac:dyDescent="0.25">
      <c r="B6" t="s">
        <v>10</v>
      </c>
      <c r="M6" t="s">
        <v>10</v>
      </c>
    </row>
    <row r="7" spans="1:21" x14ac:dyDescent="0.25">
      <c r="A7" t="s">
        <v>11</v>
      </c>
      <c r="B7" t="str">
        <f t="shared" ref="B7:J7" si="0">+B3</f>
        <v>S0</v>
      </c>
      <c r="C7" t="str">
        <f t="shared" si="0"/>
        <v>S1</v>
      </c>
      <c r="D7" t="str">
        <f t="shared" si="0"/>
        <v>S2</v>
      </c>
      <c r="E7" t="str">
        <f t="shared" si="0"/>
        <v>S3</v>
      </c>
      <c r="F7" t="str">
        <f t="shared" si="0"/>
        <v>S4</v>
      </c>
      <c r="G7" t="str">
        <f t="shared" si="0"/>
        <v>S5</v>
      </c>
      <c r="H7" t="str">
        <f t="shared" si="0"/>
        <v>S6</v>
      </c>
      <c r="I7" t="str">
        <f t="shared" si="0"/>
        <v>S7</v>
      </c>
      <c r="J7" t="str">
        <f t="shared" si="0"/>
        <v>S8</v>
      </c>
      <c r="L7" t="s">
        <v>11</v>
      </c>
      <c r="M7" t="str">
        <f>+B7</f>
        <v>S0</v>
      </c>
      <c r="N7" t="str">
        <f t="shared" ref="N7:U7" si="1">+C7</f>
        <v>S1</v>
      </c>
      <c r="O7" t="str">
        <f t="shared" si="1"/>
        <v>S2</v>
      </c>
      <c r="P7" t="str">
        <f t="shared" si="1"/>
        <v>S3</v>
      </c>
      <c r="Q7" t="str">
        <f t="shared" si="1"/>
        <v>S4</v>
      </c>
      <c r="R7" t="str">
        <f t="shared" si="1"/>
        <v>S5</v>
      </c>
      <c r="S7" t="str">
        <f t="shared" si="1"/>
        <v>S6</v>
      </c>
      <c r="T7" t="str">
        <f t="shared" si="1"/>
        <v>S7</v>
      </c>
      <c r="U7" t="str">
        <f t="shared" si="1"/>
        <v>S8</v>
      </c>
    </row>
    <row r="8" spans="1:21" x14ac:dyDescent="0.25">
      <c r="A8" s="1" t="s">
        <v>0</v>
      </c>
      <c r="B8" s="2">
        <f t="shared" ref="B8:J8" si="2">IF((HLOOKUP(B$7,stops_distances,2,0)-HLOOKUP($A8,stops_distances,2,0))&gt;Max_Distance,"-",(Max_Distance-(HLOOKUP(B$7,stops_distances,2,0)-HLOOKUP($A8,stops_distances,2,0)))^2)</f>
        <v>40804</v>
      </c>
      <c r="C8" s="2">
        <f t="shared" si="2"/>
        <v>21609</v>
      </c>
      <c r="D8" s="2">
        <f t="shared" si="2"/>
        <v>10404</v>
      </c>
      <c r="E8" s="2">
        <f t="shared" si="2"/>
        <v>49</v>
      </c>
      <c r="F8" s="2" t="str">
        <f t="shared" si="2"/>
        <v>-</v>
      </c>
      <c r="G8" s="2" t="str">
        <f t="shared" si="2"/>
        <v>-</v>
      </c>
      <c r="H8" s="2" t="str">
        <f t="shared" si="2"/>
        <v>-</v>
      </c>
      <c r="I8" s="2" t="str">
        <f t="shared" si="2"/>
        <v>-</v>
      </c>
      <c r="J8" s="2" t="str">
        <f t="shared" si="2"/>
        <v>-</v>
      </c>
      <c r="L8" s="1" t="s">
        <v>0</v>
      </c>
      <c r="M8" s="2">
        <v>0</v>
      </c>
      <c r="N8" s="2">
        <f>IFERROR(C8+MIN($M$8:$M$15),"-")</f>
        <v>21609</v>
      </c>
      <c r="O8" s="2">
        <f t="shared" ref="O8:U8" si="3">IFERROR(D8+MIN($M$8:$M$15),"-")</f>
        <v>10404</v>
      </c>
      <c r="P8" s="2">
        <f t="shared" si="3"/>
        <v>49</v>
      </c>
      <c r="Q8" s="2" t="str">
        <f t="shared" si="3"/>
        <v>-</v>
      </c>
      <c r="R8" s="2" t="str">
        <f t="shared" si="3"/>
        <v>-</v>
      </c>
      <c r="S8" s="2" t="str">
        <f t="shared" si="3"/>
        <v>-</v>
      </c>
      <c r="T8" s="2" t="str">
        <f t="shared" si="3"/>
        <v>-</v>
      </c>
      <c r="U8" s="2" t="str">
        <f t="shared" si="3"/>
        <v>-</v>
      </c>
    </row>
    <row r="9" spans="1:21" x14ac:dyDescent="0.25">
      <c r="A9" s="1" t="str">
        <f>+C7</f>
        <v>S1</v>
      </c>
      <c r="C9" s="2"/>
      <c r="D9" s="2">
        <f t="shared" ref="D9:J9" si="4">IF((HLOOKUP(D$7,stops_distances,2,0)-HLOOKUP($A9,stops_distances,2,0))&gt;Max_Distance,"-",(Max_Distance-(HLOOKUP(D$7,stops_distances,2,0)-HLOOKUP($A9,stops_distances,2,0)))^2)</f>
        <v>24649</v>
      </c>
      <c r="E9" s="2">
        <f t="shared" si="4"/>
        <v>3844</v>
      </c>
      <c r="F9" s="2">
        <f t="shared" si="4"/>
        <v>144</v>
      </c>
      <c r="G9" s="2" t="str">
        <f t="shared" si="4"/>
        <v>-</v>
      </c>
      <c r="H9" s="2" t="str">
        <f t="shared" si="4"/>
        <v>-</v>
      </c>
      <c r="I9" s="2" t="str">
        <f t="shared" si="4"/>
        <v>-</v>
      </c>
      <c r="J9" s="2" t="str">
        <f t="shared" si="4"/>
        <v>-</v>
      </c>
      <c r="L9" s="1" t="str">
        <f>+N7</f>
        <v>S1</v>
      </c>
      <c r="N9" s="2"/>
      <c r="O9" s="2">
        <f>IFERROR(D9+MIN($N$8:$N$15),"-")</f>
        <v>46258</v>
      </c>
      <c r="P9" s="2">
        <f t="shared" ref="P9:U9" si="5">IFERROR(E9+MIN($N$8:$N$15),"-")</f>
        <v>25453</v>
      </c>
      <c r="Q9" s="2">
        <f t="shared" si="5"/>
        <v>21753</v>
      </c>
      <c r="R9" s="2" t="str">
        <f t="shared" si="5"/>
        <v>-</v>
      </c>
      <c r="S9" s="2" t="str">
        <f t="shared" si="5"/>
        <v>-</v>
      </c>
      <c r="T9" s="2" t="str">
        <f t="shared" si="5"/>
        <v>-</v>
      </c>
      <c r="U9" s="2" t="str">
        <f t="shared" si="5"/>
        <v>-</v>
      </c>
    </row>
    <row r="10" spans="1:21" x14ac:dyDescent="0.25">
      <c r="A10" s="1" t="str">
        <f>+D7</f>
        <v>S2</v>
      </c>
      <c r="C10" s="2"/>
      <c r="D10" s="2"/>
      <c r="E10" s="2">
        <f t="shared" ref="E10:J10" si="6">IF((HLOOKUP(E$7,stops_distances,2,0)-HLOOKUP($A10,stops_distances,2,0))&gt;Max_Distance,"-",(Max_Distance-(HLOOKUP(E$7,stops_distances,2,0)-HLOOKUP($A10,stops_distances,2,0)))^2)</f>
        <v>11449</v>
      </c>
      <c r="F10" s="2">
        <f t="shared" si="6"/>
        <v>3249</v>
      </c>
      <c r="G10" s="2" t="str">
        <f t="shared" si="6"/>
        <v>-</v>
      </c>
      <c r="H10" s="2" t="str">
        <f t="shared" si="6"/>
        <v>-</v>
      </c>
      <c r="I10" s="2" t="str">
        <f t="shared" si="6"/>
        <v>-</v>
      </c>
      <c r="J10" s="2" t="str">
        <f t="shared" si="6"/>
        <v>-</v>
      </c>
      <c r="L10" s="1" t="str">
        <f>+O7</f>
        <v>S2</v>
      </c>
      <c r="N10" s="2"/>
      <c r="O10" s="2"/>
      <c r="P10" s="2">
        <f>IFERROR(E10+MIN($O$8:$O$15),"-")</f>
        <v>21853</v>
      </c>
      <c r="Q10" s="2">
        <f t="shared" ref="Q10:U10" si="7">IFERROR(F10+MIN($O$8:$O$15),"-")</f>
        <v>13653</v>
      </c>
      <c r="R10" s="2" t="str">
        <f t="shared" si="7"/>
        <v>-</v>
      </c>
      <c r="S10" s="2" t="str">
        <f t="shared" si="7"/>
        <v>-</v>
      </c>
      <c r="T10" s="2" t="str">
        <f t="shared" si="7"/>
        <v>-</v>
      </c>
      <c r="U10" s="2" t="str">
        <f t="shared" si="7"/>
        <v>-</v>
      </c>
    </row>
    <row r="11" spans="1:21" x14ac:dyDescent="0.25">
      <c r="A11" s="1" t="str">
        <f>+E7</f>
        <v>S3</v>
      </c>
      <c r="C11" s="2"/>
      <c r="D11" s="2"/>
      <c r="E11" s="2"/>
      <c r="F11" s="2">
        <f>IF((HLOOKUP(F$7,stops_distances,2,0)-HLOOKUP($A11,stops_distances,2,0))&gt;Max_Distance,"-",(Max_Distance-(HLOOKUP(F$7,stops_distances,2,0)-HLOOKUP($A11,stops_distances,2,0)))^2)</f>
        <v>23104</v>
      </c>
      <c r="G11" s="2" t="str">
        <f>IF((HLOOKUP(G$7,stops_distances,2,0)-HLOOKUP($A11,stops_distances,2,0))&gt;Max_Distance,"-",(Max_Distance-(HLOOKUP(G$7,stops_distances,2,0)-HLOOKUP($A11,stops_distances,2,0)))^2)</f>
        <v>-</v>
      </c>
      <c r="H11" s="2" t="str">
        <f>IF((HLOOKUP(H$7,stops_distances,2,0)-HLOOKUP($A11,stops_distances,2,0))&gt;Max_Distance,"-",(Max_Distance-(HLOOKUP(H$7,stops_distances,2,0)-HLOOKUP($A11,stops_distances,2,0)))^2)</f>
        <v>-</v>
      </c>
      <c r="I11" s="2" t="str">
        <f>IF((HLOOKUP(I$7,stops_distances,2,0)-HLOOKUP($A11,stops_distances,2,0))&gt;Max_Distance,"-",(Max_Distance-(HLOOKUP(I$7,stops_distances,2,0)-HLOOKUP($A11,stops_distances,2,0)))^2)</f>
        <v>-</v>
      </c>
      <c r="J11" s="2" t="str">
        <f>IF((HLOOKUP(J$7,stops_distances,2,0)-HLOOKUP($A11,stops_distances,2,0))&gt;Max_Distance,"-",(Max_Distance-(HLOOKUP(J$7,stops_distances,2,0)-HLOOKUP($A11,stops_distances,2,0)))^2)</f>
        <v>-</v>
      </c>
      <c r="L11" s="1" t="str">
        <f>+P7</f>
        <v>S3</v>
      </c>
      <c r="N11" s="2"/>
      <c r="O11" s="2"/>
      <c r="P11" s="2"/>
      <c r="Q11" s="2">
        <f>IFERROR(F11+MIN($P$8:$P$15),"-")</f>
        <v>23153</v>
      </c>
      <c r="R11" s="2" t="str">
        <f t="shared" ref="R11:U11" si="8">IFERROR(G11+MIN($P$8:$P$15),"-")</f>
        <v>-</v>
      </c>
      <c r="S11" s="2" t="str">
        <f t="shared" si="8"/>
        <v>-</v>
      </c>
      <c r="T11" s="2" t="str">
        <f t="shared" si="8"/>
        <v>-</v>
      </c>
      <c r="U11" s="2" t="str">
        <f t="shared" si="8"/>
        <v>-</v>
      </c>
    </row>
    <row r="12" spans="1:21" x14ac:dyDescent="0.25">
      <c r="A12" s="1" t="str">
        <f>+F7</f>
        <v>S4</v>
      </c>
      <c r="C12" s="2"/>
      <c r="D12" s="2"/>
      <c r="E12" s="2"/>
      <c r="F12" s="2"/>
      <c r="G12" s="2">
        <f>IF((HLOOKUP(G$7,stops_distances,2,0)-HLOOKUP($A12,stops_distances,2,0))&gt;Max_Distance,"-",(Max_Distance-(HLOOKUP(G$7,stops_distances,2,0)-HLOOKUP($A12,stops_distances,2,0)))^2)</f>
        <v>729</v>
      </c>
      <c r="H12" s="2" t="str">
        <f>IF((HLOOKUP(H$7,stops_distances,2,0)-HLOOKUP($A12,stops_distances,2,0))&gt;Max_Distance,"-",(Max_Distance-(HLOOKUP(H$7,stops_distances,2,0)-HLOOKUP($A12,stops_distances,2,0)))^2)</f>
        <v>-</v>
      </c>
      <c r="I12" s="2" t="str">
        <f>IF((HLOOKUP(I$7,stops_distances,2,0)-HLOOKUP($A12,stops_distances,2,0))&gt;Max_Distance,"-",(Max_Distance-(HLOOKUP(I$7,stops_distances,2,0)-HLOOKUP($A12,stops_distances,2,0)))^2)</f>
        <v>-</v>
      </c>
      <c r="J12" s="2" t="str">
        <f>IF((HLOOKUP(J$7,stops_distances,2,0)-HLOOKUP($A12,stops_distances,2,0))&gt;Max_Distance,"-",(Max_Distance-(HLOOKUP(J$7,stops_distances,2,0)-HLOOKUP($A12,stops_distances,2,0)))^2)</f>
        <v>-</v>
      </c>
      <c r="L12" s="1" t="str">
        <f>+Q7</f>
        <v>S4</v>
      </c>
      <c r="N12" s="2"/>
      <c r="O12" s="2"/>
      <c r="P12" s="2"/>
      <c r="Q12" s="2"/>
      <c r="R12" s="2">
        <f>IFERROR(G12+MIN($Q$8:$Q$15),"-")</f>
        <v>14382</v>
      </c>
      <c r="S12" s="2" t="str">
        <f t="shared" ref="S12:U12" si="9">IFERROR(H12+MIN($Q$8:$Q$15),"-")</f>
        <v>-</v>
      </c>
      <c r="T12" s="2" t="str">
        <f t="shared" si="9"/>
        <v>-</v>
      </c>
      <c r="U12" s="2" t="str">
        <f t="shared" si="9"/>
        <v>-</v>
      </c>
    </row>
    <row r="13" spans="1:21" x14ac:dyDescent="0.25">
      <c r="A13" s="1" t="str">
        <f>+G7</f>
        <v>S5</v>
      </c>
      <c r="C13" s="2"/>
      <c r="D13" s="2"/>
      <c r="E13" s="2"/>
      <c r="F13" s="2"/>
      <c r="G13" s="2"/>
      <c r="H13" s="2">
        <f>IF((HLOOKUP(H$7,stops_distances,2,0)-HLOOKUP($A13,stops_distances,2,0))&gt;Max_Distance,"-",(Max_Distance-(HLOOKUP(H$7,stops_distances,2,0)-HLOOKUP($A13,stops_distances,2,0)))^2)</f>
        <v>14884</v>
      </c>
      <c r="I13" s="2">
        <f>IF((HLOOKUP(I$7,stops_distances,2,0)-HLOOKUP($A13,stops_distances,2,0))&gt;Max_Distance,"-",(Max_Distance-(HLOOKUP(I$7,stops_distances,2,0)-HLOOKUP($A13,stops_distances,2,0)))^2)</f>
        <v>484</v>
      </c>
      <c r="J13" s="2" t="str">
        <f>IF((HLOOKUP(J$7,stops_distances,2,0)-HLOOKUP($A13,stops_distances,2,0))&gt;Max_Distance,"-",(Max_Distance-(HLOOKUP(J$7,stops_distances,2,0)-HLOOKUP($A13,stops_distances,2,0)))^2)</f>
        <v>-</v>
      </c>
      <c r="L13" s="1" t="str">
        <f>+R7</f>
        <v>S5</v>
      </c>
      <c r="N13" s="2"/>
      <c r="O13" s="2"/>
      <c r="P13" s="2"/>
      <c r="Q13" s="2"/>
      <c r="R13" s="2"/>
      <c r="S13" s="2">
        <f>IFERROR(H13+MIN($R$8:$R$15),"-")</f>
        <v>29266</v>
      </c>
      <c r="T13" s="2">
        <f t="shared" ref="T13:U13" si="10">IFERROR(I13+MIN($R$8:$R$15),"-")</f>
        <v>14866</v>
      </c>
      <c r="U13" s="2" t="str">
        <f t="shared" si="10"/>
        <v>-</v>
      </c>
    </row>
    <row r="14" spans="1:21" x14ac:dyDescent="0.25">
      <c r="A14" s="1" t="str">
        <f>+H7</f>
        <v>S6</v>
      </c>
      <c r="C14" s="2"/>
      <c r="D14" s="2"/>
      <c r="E14" s="2"/>
      <c r="F14" s="2"/>
      <c r="G14" s="2"/>
      <c r="H14" s="2"/>
      <c r="I14" s="2">
        <f>IF((HLOOKUP(I$7,stops_distances,2,0)-HLOOKUP($A14,stops_distances,2,0))&gt;Max_Distance,"-",(Max_Distance-(HLOOKUP(I$7,stops_distances,2,0)-HLOOKUP($A14,stops_distances,2,0)))^2)</f>
        <v>10404</v>
      </c>
      <c r="J14" s="2" t="str">
        <f>IF((HLOOKUP(J$7,stops_distances,2,0)-HLOOKUP($A14,stops_distances,2,0))&gt;Max_Distance,"-",(Max_Distance-(HLOOKUP(J$7,stops_distances,2,0)-HLOOKUP($A14,stops_distances,2,0)))^2)</f>
        <v>-</v>
      </c>
      <c r="L14" s="1" t="str">
        <f>+S7</f>
        <v>S6</v>
      </c>
      <c r="N14" s="2"/>
      <c r="O14" s="2"/>
      <c r="P14" s="2"/>
      <c r="Q14" s="2"/>
      <c r="R14" s="2"/>
      <c r="S14" s="2"/>
      <c r="T14" s="2">
        <f>IFERROR(I14+MIN($S$8:$S$15),"-")</f>
        <v>39670</v>
      </c>
      <c r="U14" s="2" t="str">
        <f>IFERROR(J14+MIN($S$8:$S$15),"-")</f>
        <v>-</v>
      </c>
    </row>
    <row r="15" spans="1:21" x14ac:dyDescent="0.25">
      <c r="A15" s="1" t="str">
        <f>+I7</f>
        <v>S7</v>
      </c>
      <c r="B15" s="1"/>
      <c r="J15" s="2">
        <f>IF((HLOOKUP(J$7,stops_distances,2,0)-HLOOKUP($A15,stops_distances,2,0))&gt;Max_Distance,"-",(Max_Distance-(HLOOKUP(J$7,stops_distances,2,0)-HLOOKUP($A15,stops_distances,2,0)))^2)</f>
        <v>1</v>
      </c>
      <c r="K15" s="2"/>
      <c r="L15" s="1" t="str">
        <f>+T7</f>
        <v>S7</v>
      </c>
      <c r="M15" s="1"/>
      <c r="U15" s="2">
        <f>IFERROR(J15+MIN($T$8:$T$15),"-")</f>
        <v>14867</v>
      </c>
    </row>
    <row r="16" spans="1:21" x14ac:dyDescent="0.25">
      <c r="B16" s="1"/>
      <c r="M16" s="6" t="str">
        <f t="shared" ref="M16:T16" si="11">INDEX($L$8:$L$15,MATCH(MIN(M8:M15),M8:M15,0),0)</f>
        <v>S0</v>
      </c>
      <c r="N16" s="6" t="str">
        <f t="shared" si="11"/>
        <v>S0</v>
      </c>
      <c r="O16" s="6" t="str">
        <f t="shared" si="11"/>
        <v>S0</v>
      </c>
      <c r="P16" s="6" t="str">
        <f t="shared" si="11"/>
        <v>S0</v>
      </c>
      <c r="Q16" s="6" t="str">
        <f t="shared" si="11"/>
        <v>S2</v>
      </c>
      <c r="R16" s="6" t="str">
        <f t="shared" si="11"/>
        <v>S4</v>
      </c>
      <c r="S16" s="6" t="str">
        <f t="shared" si="11"/>
        <v>S5</v>
      </c>
      <c r="T16" s="6" t="str">
        <f t="shared" si="11"/>
        <v>S5</v>
      </c>
      <c r="U16" s="6" t="str">
        <f>INDEX($L$8:$L$15,MATCH(MIN(U8:U15),U8:U15,0),0)</f>
        <v>S7</v>
      </c>
    </row>
    <row r="17" spans="2:25" ht="30" x14ac:dyDescent="0.25">
      <c r="B17" s="1"/>
      <c r="C17" s="2"/>
      <c r="D17" s="2"/>
      <c r="L17" s="4" t="s">
        <v>14</v>
      </c>
      <c r="N17" t="str">
        <f>IF(ISNA(MATCH(N7,O17:$U$17,0)),"",N16)</f>
        <v/>
      </c>
      <c r="O17" t="str">
        <f>IF(ISNA(MATCH(O7,P17:$U$17,0)),"",O16)</f>
        <v>S0</v>
      </c>
      <c r="P17" t="str">
        <f>IF(ISNA(MATCH(P7,Q17:$U$17,0)),"",P16)</f>
        <v/>
      </c>
      <c r="Q17" t="str">
        <f>IF(ISNA(MATCH(Q7,R17:$U$17,0)),"",Q16)</f>
        <v>S2</v>
      </c>
      <c r="R17" t="str">
        <f>IF(ISNA(MATCH(R7,S17:$U$17,0)),"",R16)</f>
        <v>S4</v>
      </c>
      <c r="S17" t="str">
        <f>IF(ISNA(MATCH(S7,T17:$U$17,0)),"",S16)</f>
        <v/>
      </c>
      <c r="T17" t="str">
        <f>IF(ISNA(MATCH(T7,U17:$U$17,0)),"",T16)</f>
        <v>S5</v>
      </c>
      <c r="U17" s="2" t="str">
        <f>U16</f>
        <v>S7</v>
      </c>
      <c r="V17" t="str">
        <f>+U7</f>
        <v>S8</v>
      </c>
    </row>
    <row r="18" spans="2:25" x14ac:dyDescent="0.25">
      <c r="B18" s="1"/>
      <c r="L18" s="2">
        <f>MIN(U8:U15)</f>
        <v>14867</v>
      </c>
    </row>
    <row r="19" spans="2:25" x14ac:dyDescent="0.25">
      <c r="B19" s="1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1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1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1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1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1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Q28" s="2"/>
      <c r="R28" s="2"/>
      <c r="S28" s="2"/>
      <c r="T28" s="2"/>
      <c r="U28" s="2"/>
      <c r="V28" s="2"/>
      <c r="W28" s="2"/>
      <c r="X28" s="2"/>
      <c r="Y28" s="2"/>
    </row>
  </sheetData>
  <conditionalFormatting sqref="M8:U15">
    <cfRule type="expression" dxfId="0" priority="1">
      <formula>M8=MIN(M$7:M$15)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55E5-343B-4C36-B212-F8CC6EFA6CF3}">
  <dimension ref="A2:V18"/>
  <sheetViews>
    <sheetView tabSelected="1" workbookViewId="0">
      <selection activeCell="N10" sqref="N10"/>
    </sheetView>
  </sheetViews>
  <sheetFormatPr defaultRowHeight="15" x14ac:dyDescent="0.25"/>
  <cols>
    <col min="1" max="1" width="24" bestFit="1" customWidth="1"/>
    <col min="2" max="2" width="12.42578125" bestFit="1" customWidth="1"/>
    <col min="3" max="12" width="4.28515625" customWidth="1"/>
    <col min="20" max="20" width="26.42578125" bestFit="1" customWidth="1"/>
  </cols>
  <sheetData>
    <row r="2" spans="1:22" x14ac:dyDescent="0.25">
      <c r="B2" t="s">
        <v>15</v>
      </c>
      <c r="C2">
        <v>10</v>
      </c>
    </row>
    <row r="4" spans="1:22" x14ac:dyDescent="0.25">
      <c r="B4" t="s">
        <v>17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</row>
    <row r="5" spans="1:22" x14ac:dyDescent="0.25">
      <c r="B5" t="s">
        <v>18</v>
      </c>
      <c r="C5">
        <v>14</v>
      </c>
      <c r="D5">
        <v>25</v>
      </c>
      <c r="E5">
        <v>33</v>
      </c>
      <c r="F5">
        <v>37</v>
      </c>
      <c r="G5">
        <v>43</v>
      </c>
      <c r="H5">
        <v>44</v>
      </c>
      <c r="I5">
        <v>49</v>
      </c>
      <c r="J5">
        <v>55</v>
      </c>
      <c r="K5">
        <v>56</v>
      </c>
      <c r="L5">
        <v>58</v>
      </c>
    </row>
    <row r="6" spans="1:22" x14ac:dyDescent="0.25">
      <c r="B6" t="s">
        <v>19</v>
      </c>
      <c r="C6">
        <v>15</v>
      </c>
      <c r="D6">
        <v>91</v>
      </c>
      <c r="E6">
        <v>82</v>
      </c>
      <c r="F6">
        <v>71</v>
      </c>
      <c r="G6">
        <v>21</v>
      </c>
      <c r="H6">
        <v>30</v>
      </c>
      <c r="I6">
        <v>29</v>
      </c>
      <c r="J6">
        <v>90</v>
      </c>
      <c r="K6">
        <v>74</v>
      </c>
      <c r="L6">
        <v>15</v>
      </c>
    </row>
    <row r="8" spans="1:22" x14ac:dyDescent="0.25">
      <c r="Q8" t="s">
        <v>17</v>
      </c>
      <c r="R8" t="s">
        <v>18</v>
      </c>
      <c r="S8" t="s">
        <v>19</v>
      </c>
    </row>
    <row r="9" spans="1:22" x14ac:dyDescent="0.25">
      <c r="A9" t="s">
        <v>16</v>
      </c>
      <c r="B9">
        <v>0</v>
      </c>
      <c r="C9">
        <v>1</v>
      </c>
      <c r="M9">
        <f>SUMPRODUCT($C$6:$L$6,C9:L9)</f>
        <v>15</v>
      </c>
      <c r="Q9">
        <v>0</v>
      </c>
      <c r="R9">
        <v>14</v>
      </c>
      <c r="S9">
        <v>5</v>
      </c>
      <c r="T9" t="str">
        <f>CONCATENATE(Q9,": {'location': ",R9,", 'profit': ",S9,"},")</f>
        <v>0: {'location': 14, 'profit': 5},</v>
      </c>
      <c r="U9" t="str">
        <f>CONCATENATE("[",R9)</f>
        <v>[14</v>
      </c>
      <c r="V9" t="str">
        <f>CONCATENATE("[",S9)</f>
        <v>[5</v>
      </c>
    </row>
    <row r="10" spans="1:22" x14ac:dyDescent="0.25">
      <c r="B10">
        <v>1</v>
      </c>
      <c r="C10">
        <v>1</v>
      </c>
      <c r="D10">
        <v>1</v>
      </c>
      <c r="M10">
        <f t="shared" ref="M10:M18" si="0">SUMPRODUCT($C$6:$L$6,C10:L10)</f>
        <v>106</v>
      </c>
      <c r="N10">
        <f>MATCH(R10-Min_Distance,$C$5:$L$5,1)-1</f>
        <v>0</v>
      </c>
      <c r="O10">
        <f>HLOOKUP(N10,$C$4:$L$5,2,0)</f>
        <v>14</v>
      </c>
      <c r="Q10">
        <v>1</v>
      </c>
      <c r="R10">
        <v>25</v>
      </c>
      <c r="S10">
        <v>91</v>
      </c>
      <c r="T10" t="str">
        <f t="shared" ref="T10:T18" si="1">CONCATENATE(Q10,": {'location': ",R10,", 'profit': ",S10,"},")</f>
        <v>1: {'location': 25, 'profit': 91},</v>
      </c>
      <c r="U10" t="str">
        <f>CONCATENATE(U9,",",R10)</f>
        <v>[14,25</v>
      </c>
      <c r="V10" t="str">
        <f>CONCATENATE(V9,",",S10)</f>
        <v>[5,91</v>
      </c>
    </row>
    <row r="11" spans="1:22" x14ac:dyDescent="0.25">
      <c r="B11">
        <v>2</v>
      </c>
      <c r="C11">
        <v>1</v>
      </c>
      <c r="D11">
        <v>0</v>
      </c>
      <c r="E11">
        <v>1</v>
      </c>
      <c r="M11">
        <f t="shared" si="0"/>
        <v>97</v>
      </c>
      <c r="N11">
        <f>MATCH(R11-Min_Distance,$C$5:$L$5,1)-1</f>
        <v>0</v>
      </c>
      <c r="O11">
        <f t="shared" ref="O11:O18" si="2">HLOOKUP(N11,$C$4:$L$5,2,0)</f>
        <v>14</v>
      </c>
      <c r="Q11">
        <v>2</v>
      </c>
      <c r="R11">
        <v>33</v>
      </c>
      <c r="S11">
        <v>82</v>
      </c>
      <c r="T11" t="str">
        <f t="shared" si="1"/>
        <v>2: {'location': 33, 'profit': 82},</v>
      </c>
      <c r="U11" t="str">
        <f t="shared" ref="U11:V18" si="3">CONCATENATE(U10,",",R11)</f>
        <v>[14,25,33</v>
      </c>
      <c r="V11" t="str">
        <f t="shared" si="3"/>
        <v>[5,91,82</v>
      </c>
    </row>
    <row r="12" spans="1:22" x14ac:dyDescent="0.25">
      <c r="B12">
        <v>3</v>
      </c>
      <c r="C12">
        <v>1</v>
      </c>
      <c r="D12">
        <v>1</v>
      </c>
      <c r="E12">
        <v>0</v>
      </c>
      <c r="F12">
        <v>1</v>
      </c>
      <c r="M12">
        <f t="shared" si="0"/>
        <v>177</v>
      </c>
      <c r="N12">
        <f>MATCH(R12-Min_Distance,$C$5:$L$5,1)-1</f>
        <v>1</v>
      </c>
      <c r="O12">
        <f t="shared" si="2"/>
        <v>25</v>
      </c>
      <c r="Q12">
        <v>3</v>
      </c>
      <c r="R12">
        <v>37</v>
      </c>
      <c r="S12">
        <v>71</v>
      </c>
      <c r="T12" t="str">
        <f t="shared" si="1"/>
        <v>3: {'location': 37, 'profit': 71},</v>
      </c>
      <c r="U12" t="str">
        <f t="shared" si="3"/>
        <v>[14,25,33,37</v>
      </c>
      <c r="V12" t="str">
        <f t="shared" si="3"/>
        <v>[5,91,82,71</v>
      </c>
    </row>
    <row r="13" spans="1:22" x14ac:dyDescent="0.25">
      <c r="B13">
        <v>4</v>
      </c>
      <c r="C13">
        <v>1</v>
      </c>
      <c r="D13">
        <v>1</v>
      </c>
      <c r="E13">
        <v>0</v>
      </c>
      <c r="F13">
        <v>0</v>
      </c>
      <c r="G13">
        <v>1</v>
      </c>
      <c r="M13">
        <f t="shared" si="0"/>
        <v>127</v>
      </c>
      <c r="N13">
        <f>MATCH(R13-Min_Distance,$C$5:$L$5,1)-1</f>
        <v>2</v>
      </c>
      <c r="O13">
        <f t="shared" si="2"/>
        <v>33</v>
      </c>
      <c r="Q13">
        <v>4</v>
      </c>
      <c r="R13">
        <v>43</v>
      </c>
      <c r="S13">
        <v>21</v>
      </c>
      <c r="T13" t="str">
        <f t="shared" si="1"/>
        <v>4: {'location': 43, 'profit': 21},</v>
      </c>
      <c r="U13" t="str">
        <f t="shared" si="3"/>
        <v>[14,25,33,37,43</v>
      </c>
      <c r="V13" t="str">
        <f t="shared" si="3"/>
        <v>[5,91,82,71,21</v>
      </c>
    </row>
    <row r="14" spans="1:22" x14ac:dyDescent="0.25">
      <c r="B14">
        <v>5</v>
      </c>
      <c r="C14">
        <v>1</v>
      </c>
      <c r="D14">
        <v>1</v>
      </c>
      <c r="E14">
        <v>0</v>
      </c>
      <c r="F14">
        <v>0</v>
      </c>
      <c r="G14">
        <v>0</v>
      </c>
      <c r="H14">
        <v>1</v>
      </c>
      <c r="M14">
        <f t="shared" si="0"/>
        <v>136</v>
      </c>
      <c r="N14">
        <f>MATCH(R14-Min_Distance,$C$5:$L$5,1)-1</f>
        <v>2</v>
      </c>
      <c r="O14">
        <f t="shared" si="2"/>
        <v>33</v>
      </c>
      <c r="Q14">
        <v>5</v>
      </c>
      <c r="R14">
        <v>44</v>
      </c>
      <c r="S14">
        <v>30</v>
      </c>
      <c r="T14" t="str">
        <f t="shared" si="1"/>
        <v>5: {'location': 44, 'profit': 30},</v>
      </c>
      <c r="U14" t="str">
        <f t="shared" si="3"/>
        <v>[14,25,33,37,43,44</v>
      </c>
      <c r="V14" t="str">
        <f t="shared" si="3"/>
        <v>[5,91,82,71,21,30</v>
      </c>
    </row>
    <row r="15" spans="1:22" x14ac:dyDescent="0.25">
      <c r="B15">
        <v>6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1</v>
      </c>
      <c r="M15">
        <f t="shared" si="0"/>
        <v>206</v>
      </c>
      <c r="N15">
        <f>MATCH(R15-Min_Distance,$C$5:$L$5,1)-1</f>
        <v>3</v>
      </c>
      <c r="O15">
        <f t="shared" si="2"/>
        <v>37</v>
      </c>
      <c r="Q15">
        <v>6</v>
      </c>
      <c r="R15">
        <v>49</v>
      </c>
      <c r="S15">
        <v>29</v>
      </c>
      <c r="T15" t="str">
        <f t="shared" si="1"/>
        <v>6: {'location': 49, 'profit': 29},</v>
      </c>
      <c r="U15" t="str">
        <f t="shared" si="3"/>
        <v>[14,25,33,37,43,44,49</v>
      </c>
      <c r="V15" t="str">
        <f t="shared" si="3"/>
        <v>[5,91,82,71,21,30,29</v>
      </c>
    </row>
    <row r="16" spans="1:22" x14ac:dyDescent="0.25">
      <c r="B16">
        <v>7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M16">
        <f t="shared" si="0"/>
        <v>267</v>
      </c>
      <c r="N16">
        <f>MATCH(R16-Min_Distance,$C$5:$L$5,1)-1</f>
        <v>5</v>
      </c>
      <c r="O16">
        <f t="shared" si="2"/>
        <v>44</v>
      </c>
      <c r="Q16">
        <v>7</v>
      </c>
      <c r="R16">
        <v>55</v>
      </c>
      <c r="S16">
        <v>90</v>
      </c>
      <c r="T16" t="str">
        <f t="shared" si="1"/>
        <v>7: {'location': 55, 'profit': 90},</v>
      </c>
      <c r="U16" t="str">
        <f t="shared" si="3"/>
        <v>[14,25,33,37,43,44,49,55</v>
      </c>
      <c r="V16" t="str">
        <f t="shared" si="3"/>
        <v>[5,91,82,71,21,30,29,90</v>
      </c>
    </row>
    <row r="17" spans="2:22" x14ac:dyDescent="0.25">
      <c r="B17">
        <v>8</v>
      </c>
      <c r="C17">
        <v>1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M17">
        <f t="shared" si="0"/>
        <v>251</v>
      </c>
      <c r="N17">
        <f>MATCH(R17-Min_Distance,$C$5:$L$5,1)-1</f>
        <v>5</v>
      </c>
      <c r="O17">
        <f t="shared" si="2"/>
        <v>44</v>
      </c>
      <c r="Q17">
        <v>8</v>
      </c>
      <c r="R17">
        <v>56</v>
      </c>
      <c r="S17">
        <v>74</v>
      </c>
      <c r="T17" t="str">
        <f t="shared" si="1"/>
        <v>8: {'location': 56, 'profit': 74},</v>
      </c>
      <c r="U17" t="str">
        <f t="shared" si="3"/>
        <v>[14,25,33,37,43,44,49,55,56</v>
      </c>
      <c r="V17" t="str">
        <f t="shared" si="3"/>
        <v>[5,91,82,71,21,30,29,90,74</v>
      </c>
    </row>
    <row r="18" spans="2:22" x14ac:dyDescent="0.25">
      <c r="B18">
        <v>9</v>
      </c>
      <c r="C18">
        <v>1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f t="shared" si="0"/>
        <v>192</v>
      </c>
      <c r="N18">
        <f>MATCH(R18-Min_Distance,$C$5:$L$5,1)-1</f>
        <v>5</v>
      </c>
      <c r="O18">
        <f t="shared" si="2"/>
        <v>44</v>
      </c>
      <c r="Q18">
        <v>9</v>
      </c>
      <c r="R18">
        <v>58</v>
      </c>
      <c r="S18">
        <v>15</v>
      </c>
      <c r="T18" t="str">
        <f t="shared" si="1"/>
        <v>9: {'location': 58, 'profit': 15},</v>
      </c>
      <c r="U18" t="str">
        <f t="shared" si="3"/>
        <v>[14,25,33,37,43,44,49,55,56,58</v>
      </c>
      <c r="V18" t="str">
        <f t="shared" si="3"/>
        <v>[5,91,82,71,21,30,29,90,74,15</v>
      </c>
    </row>
  </sheetData>
  <conditionalFormatting sqref="C9:L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Hotel Stops</vt:lpstr>
      <vt:lpstr>Yuckdonalds</vt:lpstr>
      <vt:lpstr>Max_Distance</vt:lpstr>
      <vt:lpstr>Min_Distance</vt:lpstr>
      <vt:lpstr>stops_distances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2023-05-12T19:29:47Z</dcterms:created>
  <dcterms:modified xsi:type="dcterms:W3CDTF">2023-05-16T17:21:14Z</dcterms:modified>
</cp:coreProperties>
</file>